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charts/chart10.xml" ContentType="application/vnd.openxmlformats-officedocument.drawingml.chart+xml"/>
  <Override PartName="/xl/drawings/drawing4.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heathermackay/Desktop/"/>
    </mc:Choice>
  </mc:AlternateContent>
  <bookViews>
    <workbookView xWindow="0" yWindow="460" windowWidth="24000" windowHeight="9740"/>
  </bookViews>
  <sheets>
    <sheet name="Calculations" sheetId="1" r:id="rId1"/>
    <sheet name="Sample Weights" sheetId="2" r:id="rId2"/>
    <sheet name="Batch Controls" sheetId="3" r:id="rId3"/>
    <sheet name="Results" sheetId="4" r:id="rId4"/>
    <sheet name="Distribution" sheetId="9" r:id="rId5"/>
    <sheet name="POPCAN Validation" sheetId="6" r:id="rId6"/>
    <sheet name="AGIP Data" sheetId="5" r:id="rId7"/>
    <sheet name="Preliminary Correlations" sheetId="10" r:id="rId8"/>
  </sheets>
  <calcPr calcId="15251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418" i="1" l="1"/>
  <c r="G418" i="1"/>
  <c r="J418" i="1"/>
  <c r="F419" i="1"/>
  <c r="G419" i="1"/>
  <c r="J419" i="1"/>
  <c r="F216" i="1"/>
  <c r="G216" i="1"/>
  <c r="J216" i="1"/>
  <c r="F217" i="1"/>
  <c r="G217" i="1"/>
  <c r="J217" i="1"/>
  <c r="F214" i="1"/>
  <c r="G214" i="1"/>
  <c r="J214" i="1"/>
  <c r="F215" i="1"/>
  <c r="G215" i="1"/>
  <c r="J215" i="1"/>
  <c r="K1354" i="1"/>
  <c r="K1352" i="1"/>
  <c r="K1323" i="1"/>
  <c r="K1321" i="1"/>
  <c r="K1306" i="1"/>
  <c r="K1304" i="1"/>
  <c r="K1253" i="1"/>
  <c r="K1251" i="1"/>
  <c r="K1222" i="1"/>
  <c r="K1220" i="1"/>
  <c r="K1160" i="1"/>
  <c r="K1158" i="1"/>
  <c r="K1129" i="1"/>
  <c r="K1127" i="1"/>
  <c r="K1098" i="1"/>
  <c r="K1096" i="1"/>
  <c r="K1045" i="1"/>
  <c r="K1043" i="1"/>
  <c r="K1014" i="1"/>
  <c r="K1012" i="1"/>
  <c r="K983" i="1"/>
  <c r="K981" i="1"/>
  <c r="K952" i="1"/>
  <c r="K950" i="1"/>
  <c r="K899" i="1"/>
  <c r="K897" i="1"/>
  <c r="K868" i="1"/>
  <c r="K866" i="1"/>
  <c r="K837" i="1"/>
  <c r="K835" i="1"/>
  <c r="K806" i="1"/>
  <c r="K804" i="1"/>
  <c r="K753" i="1"/>
  <c r="K751" i="1"/>
  <c r="K722" i="1"/>
  <c r="K720" i="1"/>
  <c r="K691" i="1"/>
  <c r="K689" i="1"/>
  <c r="K660" i="1"/>
  <c r="K658" i="1"/>
  <c r="K607" i="1"/>
  <c r="K605" i="1"/>
  <c r="K576" i="1"/>
  <c r="K574" i="1"/>
  <c r="K545" i="1"/>
  <c r="K543" i="1"/>
  <c r="K514" i="1"/>
  <c r="K512" i="1"/>
  <c r="K461" i="1"/>
  <c r="K459" i="1"/>
  <c r="K430" i="1"/>
  <c r="K428" i="1"/>
  <c r="K399" i="1"/>
  <c r="K397" i="1"/>
  <c r="K368" i="1"/>
  <c r="K366" i="1"/>
  <c r="K337" i="1"/>
  <c r="K335" i="1"/>
  <c r="K284" i="1"/>
  <c r="K282" i="1"/>
  <c r="K253" i="1"/>
  <c r="K251" i="1"/>
  <c r="K222" i="1"/>
  <c r="K220" i="1"/>
  <c r="K189" i="1"/>
  <c r="K187" i="1"/>
  <c r="K139" i="1"/>
  <c r="K137" i="1"/>
  <c r="K108" i="1"/>
  <c r="K106" i="1"/>
  <c r="K77" i="1"/>
  <c r="K75" i="1"/>
  <c r="L1096" i="1"/>
  <c r="M50" i="1"/>
  <c r="M51" i="1"/>
  <c r="M52" i="1"/>
  <c r="M53" i="1"/>
  <c r="M54" i="1"/>
  <c r="M55" i="1"/>
  <c r="M56" i="1"/>
  <c r="M57" i="1"/>
  <c r="M58" i="1"/>
  <c r="M59" i="1"/>
  <c r="M60" i="1"/>
  <c r="M61" i="1"/>
  <c r="M62" i="1"/>
  <c r="M63" i="1"/>
  <c r="M64" i="1"/>
  <c r="M65" i="1"/>
  <c r="M66" i="1"/>
  <c r="M67" i="1"/>
  <c r="M68" i="1"/>
  <c r="M69" i="1"/>
  <c r="M70" i="1"/>
  <c r="M71" i="1"/>
  <c r="M72" i="1"/>
  <c r="M49" i="1"/>
  <c r="M81" i="1"/>
  <c r="M82" i="1"/>
  <c r="M83" i="1"/>
  <c r="M84" i="1"/>
  <c r="M85" i="1"/>
  <c r="M86" i="1"/>
  <c r="M87" i="1"/>
  <c r="M88" i="1"/>
  <c r="M89" i="1"/>
  <c r="M90" i="1"/>
  <c r="M91" i="1"/>
  <c r="M92" i="1"/>
  <c r="M93" i="1"/>
  <c r="M94" i="1"/>
  <c r="M95" i="1"/>
  <c r="M98" i="1"/>
  <c r="M99" i="1"/>
  <c r="M100" i="1"/>
  <c r="M101" i="1"/>
  <c r="M102" i="1"/>
  <c r="M103" i="1"/>
  <c r="M80" i="1"/>
  <c r="M112" i="1"/>
  <c r="M113" i="1"/>
  <c r="M114" i="1"/>
  <c r="M115" i="1"/>
  <c r="M116" i="1"/>
  <c r="M117" i="1"/>
  <c r="M118" i="1"/>
  <c r="M119" i="1"/>
  <c r="M120" i="1"/>
  <c r="M121" i="1"/>
  <c r="M122" i="1"/>
  <c r="M123" i="1"/>
  <c r="M124" i="1"/>
  <c r="M125" i="1"/>
  <c r="M126" i="1"/>
  <c r="M127" i="1"/>
  <c r="M128" i="1"/>
  <c r="M129" i="1"/>
  <c r="M130" i="1"/>
  <c r="M131" i="1"/>
  <c r="M132" i="1"/>
  <c r="M133" i="1"/>
  <c r="M134" i="1"/>
  <c r="M111" i="1"/>
  <c r="M162" i="1"/>
  <c r="M163" i="1"/>
  <c r="M164" i="1"/>
  <c r="M165" i="1"/>
  <c r="M166" i="1"/>
  <c r="M167" i="1"/>
  <c r="M168" i="1"/>
  <c r="M169" i="1"/>
  <c r="M170" i="1"/>
  <c r="M171" i="1"/>
  <c r="M172" i="1"/>
  <c r="M173" i="1"/>
  <c r="M174" i="1"/>
  <c r="M175" i="1"/>
  <c r="M176" i="1"/>
  <c r="M177" i="1"/>
  <c r="M178" i="1"/>
  <c r="M179" i="1"/>
  <c r="M180" i="1"/>
  <c r="M181" i="1"/>
  <c r="M182" i="1"/>
  <c r="M183" i="1"/>
  <c r="M184" i="1"/>
  <c r="M161"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192" i="1"/>
  <c r="M226" i="1"/>
  <c r="M227" i="1"/>
  <c r="M228" i="1"/>
  <c r="M229" i="1"/>
  <c r="M230" i="1"/>
  <c r="M231" i="1"/>
  <c r="M232" i="1"/>
  <c r="M233" i="1"/>
  <c r="M234" i="1"/>
  <c r="M235" i="1"/>
  <c r="M236" i="1"/>
  <c r="M237" i="1"/>
  <c r="M238" i="1"/>
  <c r="M239" i="1"/>
  <c r="M240" i="1"/>
  <c r="M241" i="1"/>
  <c r="M242" i="1"/>
  <c r="M243" i="1"/>
  <c r="M244" i="1"/>
  <c r="M245" i="1"/>
  <c r="M246" i="1"/>
  <c r="M247" i="1"/>
  <c r="M248" i="1"/>
  <c r="M257" i="1"/>
  <c r="M258" i="1"/>
  <c r="M259" i="1"/>
  <c r="M260" i="1"/>
  <c r="M261" i="1"/>
  <c r="M262" i="1"/>
  <c r="M263" i="1"/>
  <c r="M264" i="1"/>
  <c r="M265" i="1"/>
  <c r="M266" i="1"/>
  <c r="M267" i="1"/>
  <c r="M268" i="1"/>
  <c r="M269" i="1"/>
  <c r="M270" i="1"/>
  <c r="M271" i="1"/>
  <c r="M272" i="1"/>
  <c r="M273" i="1"/>
  <c r="M274" i="1"/>
  <c r="M275" i="1"/>
  <c r="M276" i="1"/>
  <c r="M277" i="1"/>
  <c r="M278" i="1"/>
  <c r="M279" i="1"/>
  <c r="M256" i="1"/>
  <c r="H285" i="1"/>
  <c r="H286" i="1"/>
  <c r="H287" i="1"/>
  <c r="H288" i="1"/>
  <c r="H289" i="1"/>
  <c r="H290" i="1"/>
  <c r="H291" i="1"/>
  <c r="H292" i="1"/>
  <c r="H293" i="1"/>
  <c r="M310" i="1"/>
  <c r="M311" i="1"/>
  <c r="M312" i="1"/>
  <c r="M313" i="1"/>
  <c r="M314" i="1"/>
  <c r="M315" i="1"/>
  <c r="M316" i="1"/>
  <c r="M317" i="1"/>
  <c r="M318" i="1"/>
  <c r="M319" i="1"/>
  <c r="M320" i="1"/>
  <c r="M321" i="1"/>
  <c r="M322" i="1"/>
  <c r="M323" i="1"/>
  <c r="M324" i="1"/>
  <c r="M325" i="1"/>
  <c r="M326" i="1"/>
  <c r="M327" i="1"/>
  <c r="M328" i="1"/>
  <c r="M329" i="1"/>
  <c r="M330" i="1"/>
  <c r="M331" i="1"/>
  <c r="M332" i="1"/>
  <c r="M309" i="1"/>
  <c r="M341" i="1"/>
  <c r="M342" i="1"/>
  <c r="M343" i="1"/>
  <c r="M344" i="1"/>
  <c r="M345" i="1"/>
  <c r="M346" i="1"/>
  <c r="M347" i="1"/>
  <c r="M348" i="1"/>
  <c r="M349" i="1"/>
  <c r="M350" i="1"/>
  <c r="M351" i="1"/>
  <c r="M352" i="1"/>
  <c r="M353" i="1"/>
  <c r="M354" i="1"/>
  <c r="M355" i="1"/>
  <c r="M356" i="1"/>
  <c r="M357" i="1"/>
  <c r="M358" i="1"/>
  <c r="M359" i="1"/>
  <c r="M360" i="1"/>
  <c r="M361" i="1"/>
  <c r="M362" i="1"/>
  <c r="M363" i="1"/>
  <c r="M340" i="1"/>
  <c r="M372" i="1"/>
  <c r="M373" i="1"/>
  <c r="M374" i="1"/>
  <c r="M375" i="1"/>
  <c r="M376" i="1"/>
  <c r="M377" i="1"/>
  <c r="M378" i="1"/>
  <c r="M379" i="1"/>
  <c r="M380" i="1"/>
  <c r="M381" i="1"/>
  <c r="M382" i="1"/>
  <c r="M383" i="1"/>
  <c r="M384" i="1"/>
  <c r="M385" i="1"/>
  <c r="M386" i="1"/>
  <c r="M387" i="1"/>
  <c r="M388" i="1"/>
  <c r="M389" i="1"/>
  <c r="M390" i="1"/>
  <c r="M391" i="1"/>
  <c r="M392" i="1"/>
  <c r="M393" i="1"/>
  <c r="M394" i="1"/>
  <c r="M371" i="1"/>
  <c r="M434" i="1"/>
  <c r="M435" i="1"/>
  <c r="M436" i="1"/>
  <c r="M437" i="1"/>
  <c r="M438" i="1"/>
  <c r="M439" i="1"/>
  <c r="M440" i="1"/>
  <c r="M441" i="1"/>
  <c r="M442" i="1"/>
  <c r="M443" i="1"/>
  <c r="M444" i="1"/>
  <c r="M445" i="1"/>
  <c r="M446" i="1"/>
  <c r="M447" i="1"/>
  <c r="M448" i="1"/>
  <c r="M449" i="1"/>
  <c r="M450" i="1"/>
  <c r="M451" i="1"/>
  <c r="M452" i="1"/>
  <c r="M453" i="1"/>
  <c r="M454" i="1"/>
  <c r="M455" i="1"/>
  <c r="M456" i="1"/>
  <c r="M433" i="1"/>
  <c r="H462" i="1"/>
  <c r="H463" i="1"/>
  <c r="H464" i="1"/>
  <c r="H465" i="1"/>
  <c r="H466" i="1"/>
  <c r="H467" i="1"/>
  <c r="H468" i="1"/>
  <c r="H469" i="1"/>
  <c r="H470" i="1"/>
  <c r="M509" i="1"/>
  <c r="M508" i="1"/>
  <c r="M507" i="1"/>
  <c r="M506" i="1"/>
  <c r="M505" i="1"/>
  <c r="M504" i="1"/>
  <c r="M503" i="1"/>
  <c r="M502" i="1"/>
  <c r="M501" i="1"/>
  <c r="M500" i="1"/>
  <c r="M499" i="1"/>
  <c r="M498" i="1"/>
  <c r="M497" i="1"/>
  <c r="M496" i="1"/>
  <c r="M495" i="1"/>
  <c r="M494" i="1"/>
  <c r="M493" i="1"/>
  <c r="M492" i="1"/>
  <c r="M491" i="1"/>
  <c r="M490" i="1"/>
  <c r="M489" i="1"/>
  <c r="M488" i="1"/>
  <c r="M487" i="1"/>
  <c r="M486" i="1"/>
  <c r="M517" i="1"/>
  <c r="M518" i="1"/>
  <c r="M519" i="1"/>
  <c r="M520" i="1"/>
  <c r="M521" i="1"/>
  <c r="M522" i="1"/>
  <c r="M523" i="1"/>
  <c r="M524" i="1"/>
  <c r="M525" i="1"/>
  <c r="M526" i="1"/>
  <c r="M527" i="1"/>
  <c r="M528" i="1"/>
  <c r="M529" i="1"/>
  <c r="M530" i="1"/>
  <c r="M531" i="1"/>
  <c r="M532" i="1"/>
  <c r="M533" i="1"/>
  <c r="M534" i="1"/>
  <c r="M535" i="1"/>
  <c r="M536" i="1"/>
  <c r="M537" i="1"/>
  <c r="M538" i="1"/>
  <c r="M539" i="1"/>
  <c r="M540" i="1"/>
  <c r="M549" i="1"/>
  <c r="M550" i="1"/>
  <c r="M551" i="1"/>
  <c r="M552" i="1"/>
  <c r="M553" i="1"/>
  <c r="M554" i="1"/>
  <c r="M555" i="1"/>
  <c r="M556" i="1"/>
  <c r="M557" i="1"/>
  <c r="M558" i="1"/>
  <c r="M559" i="1"/>
  <c r="M560" i="1"/>
  <c r="M561" i="1"/>
  <c r="M562" i="1"/>
  <c r="M563" i="1"/>
  <c r="M564" i="1"/>
  <c r="M565" i="1"/>
  <c r="M566" i="1"/>
  <c r="M567" i="1"/>
  <c r="M568" i="1"/>
  <c r="M569" i="1"/>
  <c r="M570" i="1"/>
  <c r="M571" i="1"/>
  <c r="M548" i="1"/>
  <c r="M579" i="1"/>
  <c r="M580" i="1"/>
  <c r="M581" i="1"/>
  <c r="M582" i="1"/>
  <c r="M583" i="1"/>
  <c r="M584" i="1"/>
  <c r="M585" i="1"/>
  <c r="M586" i="1"/>
  <c r="M587" i="1"/>
  <c r="M588" i="1"/>
  <c r="M589" i="1"/>
  <c r="M590" i="1"/>
  <c r="M591" i="1"/>
  <c r="M592" i="1"/>
  <c r="M593" i="1"/>
  <c r="M594" i="1"/>
  <c r="M595" i="1"/>
  <c r="M596" i="1"/>
  <c r="M597" i="1"/>
  <c r="M598" i="1"/>
  <c r="M599" i="1"/>
  <c r="M600" i="1"/>
  <c r="M601" i="1"/>
  <c r="M602" i="1"/>
  <c r="H608" i="1"/>
  <c r="H609" i="1"/>
  <c r="H610" i="1"/>
  <c r="H611" i="1"/>
  <c r="H612" i="1"/>
  <c r="H613" i="1"/>
  <c r="H614" i="1"/>
  <c r="H615" i="1"/>
  <c r="H616" i="1"/>
  <c r="M632" i="1"/>
  <c r="M633" i="1"/>
  <c r="M634" i="1"/>
  <c r="M635" i="1"/>
  <c r="M636" i="1"/>
  <c r="M637" i="1"/>
  <c r="M638" i="1"/>
  <c r="M639" i="1"/>
  <c r="M640" i="1"/>
  <c r="M641" i="1"/>
  <c r="M642" i="1"/>
  <c r="M643" i="1"/>
  <c r="M644" i="1"/>
  <c r="M645" i="1"/>
  <c r="M646" i="1"/>
  <c r="M647" i="1"/>
  <c r="M648" i="1"/>
  <c r="M649" i="1"/>
  <c r="M650" i="1"/>
  <c r="M651" i="1"/>
  <c r="M652" i="1"/>
  <c r="M653" i="1"/>
  <c r="M654" i="1"/>
  <c r="M655" i="1"/>
  <c r="M663" i="1"/>
  <c r="M664" i="1"/>
  <c r="M665" i="1"/>
  <c r="M666" i="1"/>
  <c r="M667" i="1"/>
  <c r="M668" i="1"/>
  <c r="M669" i="1"/>
  <c r="M670" i="1"/>
  <c r="M671" i="1"/>
  <c r="M672" i="1"/>
  <c r="M673" i="1"/>
  <c r="M674" i="1"/>
  <c r="M675" i="1"/>
  <c r="M676" i="1"/>
  <c r="M677" i="1"/>
  <c r="M678" i="1"/>
  <c r="M679" i="1"/>
  <c r="M680" i="1"/>
  <c r="M681" i="1"/>
  <c r="M682" i="1"/>
  <c r="M683" i="1"/>
  <c r="M684" i="1"/>
  <c r="M685" i="1"/>
  <c r="M686" i="1"/>
  <c r="M695" i="1"/>
  <c r="M696" i="1"/>
  <c r="M697" i="1"/>
  <c r="M698" i="1"/>
  <c r="M699" i="1"/>
  <c r="M700" i="1"/>
  <c r="M701" i="1"/>
  <c r="M702" i="1"/>
  <c r="M703" i="1"/>
  <c r="M704" i="1"/>
  <c r="M705" i="1"/>
  <c r="M706" i="1"/>
  <c r="M707" i="1"/>
  <c r="M708" i="1"/>
  <c r="M709" i="1"/>
  <c r="M710" i="1"/>
  <c r="M711" i="1"/>
  <c r="M712" i="1"/>
  <c r="M713" i="1"/>
  <c r="M714" i="1"/>
  <c r="M715" i="1"/>
  <c r="M716" i="1"/>
  <c r="M717" i="1"/>
  <c r="M694" i="1"/>
  <c r="M726" i="1"/>
  <c r="M727" i="1"/>
  <c r="M728" i="1"/>
  <c r="M729" i="1"/>
  <c r="M730" i="1"/>
  <c r="M731" i="1"/>
  <c r="M732" i="1"/>
  <c r="M733" i="1"/>
  <c r="M734" i="1"/>
  <c r="M735" i="1"/>
  <c r="M736" i="1"/>
  <c r="M737" i="1"/>
  <c r="M738" i="1"/>
  <c r="M739" i="1"/>
  <c r="M740" i="1"/>
  <c r="M741" i="1"/>
  <c r="M742" i="1"/>
  <c r="M743" i="1"/>
  <c r="M744" i="1"/>
  <c r="M745" i="1"/>
  <c r="M746" i="1"/>
  <c r="M747" i="1"/>
  <c r="M748" i="1"/>
  <c r="M725" i="1"/>
  <c r="H754" i="1"/>
  <c r="H755" i="1"/>
  <c r="H756" i="1"/>
  <c r="H757" i="1"/>
  <c r="H758" i="1"/>
  <c r="H759" i="1"/>
  <c r="H760" i="1"/>
  <c r="H761" i="1"/>
  <c r="H762" i="1"/>
  <c r="M779" i="1"/>
  <c r="M780" i="1"/>
  <c r="M781" i="1"/>
  <c r="M782" i="1"/>
  <c r="M783" i="1"/>
  <c r="M784" i="1"/>
  <c r="M785" i="1"/>
  <c r="M786" i="1"/>
  <c r="M787" i="1"/>
  <c r="M788" i="1"/>
  <c r="M789" i="1"/>
  <c r="M790" i="1"/>
  <c r="M791" i="1"/>
  <c r="M792" i="1"/>
  <c r="M793" i="1"/>
  <c r="M794" i="1"/>
  <c r="M795" i="1"/>
  <c r="M796" i="1"/>
  <c r="M797" i="1"/>
  <c r="M798" i="1"/>
  <c r="M799" i="1"/>
  <c r="M800" i="1"/>
  <c r="M801" i="1"/>
  <c r="M778" i="1"/>
  <c r="M810" i="1"/>
  <c r="M811" i="1"/>
  <c r="M812" i="1"/>
  <c r="M813" i="1"/>
  <c r="M814" i="1"/>
  <c r="M815" i="1"/>
  <c r="M816" i="1"/>
  <c r="M817" i="1"/>
  <c r="M818" i="1"/>
  <c r="M819" i="1"/>
  <c r="M820" i="1"/>
  <c r="M821" i="1"/>
  <c r="M822" i="1"/>
  <c r="M823" i="1"/>
  <c r="M824" i="1"/>
  <c r="M825" i="1"/>
  <c r="M826" i="1"/>
  <c r="M827" i="1"/>
  <c r="M828" i="1"/>
  <c r="M829" i="1"/>
  <c r="M830" i="1"/>
  <c r="M831" i="1"/>
  <c r="M832" i="1"/>
  <c r="M809" i="1"/>
  <c r="M863" i="1"/>
  <c r="M862" i="1"/>
  <c r="M861" i="1"/>
  <c r="M860" i="1"/>
  <c r="M859" i="1"/>
  <c r="M858" i="1"/>
  <c r="M857" i="1"/>
  <c r="M856" i="1"/>
  <c r="M855" i="1"/>
  <c r="M854" i="1"/>
  <c r="M853" i="1"/>
  <c r="M852" i="1"/>
  <c r="M851" i="1"/>
  <c r="M850" i="1"/>
  <c r="M849" i="1"/>
  <c r="M848" i="1"/>
  <c r="M847" i="1"/>
  <c r="M846" i="1"/>
  <c r="M845" i="1"/>
  <c r="M844" i="1"/>
  <c r="M843" i="1"/>
  <c r="M842" i="1"/>
  <c r="M841" i="1"/>
  <c r="M840" i="1"/>
  <c r="M872" i="1"/>
  <c r="M873" i="1"/>
  <c r="M874" i="1"/>
  <c r="M875" i="1"/>
  <c r="M876" i="1"/>
  <c r="M877" i="1"/>
  <c r="M878" i="1"/>
  <c r="M879" i="1"/>
  <c r="M880" i="1"/>
  <c r="M881" i="1"/>
  <c r="M882" i="1"/>
  <c r="M883" i="1"/>
  <c r="M884" i="1"/>
  <c r="M885" i="1"/>
  <c r="M886" i="1"/>
  <c r="M887" i="1"/>
  <c r="M888" i="1"/>
  <c r="M889" i="1"/>
  <c r="M890" i="1"/>
  <c r="M891" i="1"/>
  <c r="M892" i="1"/>
  <c r="M893" i="1"/>
  <c r="M894" i="1"/>
  <c r="M871" i="1"/>
  <c r="H908" i="1"/>
  <c r="H907" i="1"/>
  <c r="H906" i="1"/>
  <c r="H905" i="1"/>
  <c r="H904" i="1"/>
  <c r="H903" i="1"/>
  <c r="H902" i="1"/>
  <c r="H901" i="1"/>
  <c r="H900" i="1"/>
  <c r="H1046" i="1"/>
  <c r="H1047" i="1"/>
  <c r="H1048" i="1"/>
  <c r="H1049" i="1"/>
  <c r="H1050" i="1"/>
  <c r="H1051" i="1"/>
  <c r="H1052" i="1"/>
  <c r="H1053" i="1"/>
  <c r="H1054" i="1"/>
  <c r="M925" i="1"/>
  <c r="M926" i="1"/>
  <c r="M927" i="1"/>
  <c r="M928" i="1"/>
  <c r="M929" i="1"/>
  <c r="M930" i="1"/>
  <c r="M931" i="1"/>
  <c r="M932" i="1"/>
  <c r="M933" i="1"/>
  <c r="M934" i="1"/>
  <c r="M935" i="1"/>
  <c r="M936" i="1"/>
  <c r="M937" i="1"/>
  <c r="M938" i="1"/>
  <c r="M939" i="1"/>
  <c r="M940" i="1"/>
  <c r="M941" i="1"/>
  <c r="M942" i="1"/>
  <c r="M943" i="1"/>
  <c r="M944" i="1"/>
  <c r="M945" i="1"/>
  <c r="M946" i="1"/>
  <c r="M947" i="1"/>
  <c r="M924" i="1"/>
  <c r="M956" i="1"/>
  <c r="M957" i="1"/>
  <c r="M958" i="1"/>
  <c r="M959" i="1"/>
  <c r="M960" i="1"/>
  <c r="M961" i="1"/>
  <c r="M962" i="1"/>
  <c r="M963" i="1"/>
  <c r="M964" i="1"/>
  <c r="M965" i="1"/>
  <c r="M966" i="1"/>
  <c r="M967" i="1"/>
  <c r="M968" i="1"/>
  <c r="M969" i="1"/>
  <c r="M970" i="1"/>
  <c r="M971" i="1"/>
  <c r="M972" i="1"/>
  <c r="M973" i="1"/>
  <c r="M974" i="1"/>
  <c r="M975" i="1"/>
  <c r="M976" i="1"/>
  <c r="M977" i="1"/>
  <c r="M978" i="1"/>
  <c r="M95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17" i="1"/>
  <c r="M1071" i="1"/>
  <c r="M1072" i="1"/>
  <c r="M1073" i="1"/>
  <c r="M1074" i="1"/>
  <c r="M1075" i="1"/>
  <c r="M1076" i="1"/>
  <c r="M1077" i="1"/>
  <c r="M1078" i="1"/>
  <c r="M1079" i="1"/>
  <c r="M1080" i="1"/>
  <c r="M1081" i="1"/>
  <c r="M1082" i="1"/>
  <c r="M1083" i="1"/>
  <c r="M1084" i="1"/>
  <c r="M1085" i="1"/>
  <c r="M1086" i="1"/>
  <c r="M1087" i="1"/>
  <c r="M1088" i="1"/>
  <c r="M1090" i="1"/>
  <c r="M1091" i="1"/>
  <c r="M1092" i="1"/>
  <c r="M1093" i="1"/>
  <c r="M107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194"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25" i="1"/>
  <c r="H1254" i="1"/>
  <c r="H1255" i="1"/>
  <c r="H1256" i="1"/>
  <c r="H1257" i="1"/>
  <c r="H1258" i="1"/>
  <c r="H1259" i="1"/>
  <c r="H1260" i="1"/>
  <c r="H1261" i="1"/>
  <c r="H1262"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9" i="1"/>
  <c r="M1310" i="1"/>
  <c r="M1311" i="1"/>
  <c r="M1312" i="1"/>
  <c r="M1313" i="1"/>
  <c r="M1314" i="1"/>
  <c r="M1315" i="1"/>
  <c r="M1316" i="1"/>
  <c r="M1317" i="1"/>
  <c r="M1318" i="1"/>
  <c r="M1328" i="1"/>
  <c r="N1328" i="1"/>
  <c r="M1329" i="1"/>
  <c r="N1329" i="1"/>
  <c r="M1330" i="1"/>
  <c r="N1330" i="1"/>
  <c r="M1331" i="1"/>
  <c r="N1331" i="1"/>
  <c r="M1332" i="1"/>
  <c r="N1332" i="1"/>
  <c r="M1333" i="1"/>
  <c r="N1333" i="1"/>
  <c r="M1334" i="1"/>
  <c r="N1334" i="1"/>
  <c r="M1335" i="1"/>
  <c r="N1335" i="1"/>
  <c r="M1336" i="1"/>
  <c r="N1336" i="1"/>
  <c r="M1337" i="1"/>
  <c r="N1337" i="1"/>
  <c r="M1338" i="1"/>
  <c r="N1338" i="1"/>
  <c r="M1339" i="1"/>
  <c r="N1339" i="1"/>
  <c r="M1340" i="1"/>
  <c r="N1340" i="1"/>
  <c r="M1341" i="1"/>
  <c r="N1341" i="1"/>
  <c r="M1342" i="1"/>
  <c r="N1342" i="1"/>
  <c r="M1343" i="1"/>
  <c r="N1343" i="1"/>
  <c r="M1344" i="1"/>
  <c r="N1344" i="1"/>
  <c r="M1345" i="1"/>
  <c r="N1345" i="1"/>
  <c r="M1346" i="1"/>
  <c r="N1346" i="1"/>
  <c r="M1347" i="1"/>
  <c r="N1347" i="1"/>
  <c r="M1348" i="1"/>
  <c r="N1348" i="1"/>
  <c r="M1349" i="1"/>
  <c r="N1349" i="1"/>
  <c r="M1327" i="1"/>
  <c r="N1327" i="1"/>
  <c r="M1326" i="1"/>
  <c r="N1326" i="1"/>
  <c r="N103" i="1"/>
  <c r="N93" i="1"/>
  <c r="N85" i="1"/>
  <c r="N98" i="1"/>
  <c r="N88" i="1"/>
  <c r="N80" i="1"/>
  <c r="L1352" i="1"/>
  <c r="E1349" i="1"/>
  <c r="D1349" i="1"/>
  <c r="C1349" i="1"/>
  <c r="B1349" i="1"/>
  <c r="E1348" i="1"/>
  <c r="D1348" i="1"/>
  <c r="C1348" i="1"/>
  <c r="B1348" i="1"/>
  <c r="E1347" i="1"/>
  <c r="D1347" i="1"/>
  <c r="C1347" i="1"/>
  <c r="B1347" i="1"/>
  <c r="E1346" i="1"/>
  <c r="D1346" i="1"/>
  <c r="C1346" i="1"/>
  <c r="B1346" i="1"/>
  <c r="E1345" i="1"/>
  <c r="D1345" i="1"/>
  <c r="C1345" i="1"/>
  <c r="B1345" i="1"/>
  <c r="E1344" i="1"/>
  <c r="D1344" i="1"/>
  <c r="C1344" i="1"/>
  <c r="B1344" i="1"/>
  <c r="E1343" i="1"/>
  <c r="D1343" i="1"/>
  <c r="C1343" i="1"/>
  <c r="B1343" i="1"/>
  <c r="E1342" i="1"/>
  <c r="D1342" i="1"/>
  <c r="C1342" i="1"/>
  <c r="B1342" i="1"/>
  <c r="E1341" i="1"/>
  <c r="D1341" i="1"/>
  <c r="C1341" i="1"/>
  <c r="B1341" i="1"/>
  <c r="E1340" i="1"/>
  <c r="D1340" i="1"/>
  <c r="C1340" i="1"/>
  <c r="B1340" i="1"/>
  <c r="E1339" i="1"/>
  <c r="D1339" i="1"/>
  <c r="C1339" i="1"/>
  <c r="B1339" i="1"/>
  <c r="E1338" i="1"/>
  <c r="D1338" i="1"/>
  <c r="C1338" i="1"/>
  <c r="B1338" i="1"/>
  <c r="E1337" i="1"/>
  <c r="D1337" i="1"/>
  <c r="C1337" i="1"/>
  <c r="B1337" i="1"/>
  <c r="E1336" i="1"/>
  <c r="D1336" i="1"/>
  <c r="C1336" i="1"/>
  <c r="B1336" i="1"/>
  <c r="E1335" i="1"/>
  <c r="D1335" i="1"/>
  <c r="C1335" i="1"/>
  <c r="B1335" i="1"/>
  <c r="E1334" i="1"/>
  <c r="D1334" i="1"/>
  <c r="C1334" i="1"/>
  <c r="B1334" i="1"/>
  <c r="E1333" i="1"/>
  <c r="D1333" i="1"/>
  <c r="C1333" i="1"/>
  <c r="B1333" i="1"/>
  <c r="E1332" i="1"/>
  <c r="D1332" i="1"/>
  <c r="C1332" i="1"/>
  <c r="B1332" i="1"/>
  <c r="E1331" i="1"/>
  <c r="D1331" i="1"/>
  <c r="C1331" i="1"/>
  <c r="B1331" i="1"/>
  <c r="E1330" i="1"/>
  <c r="D1330" i="1"/>
  <c r="C1330" i="1"/>
  <c r="B1330" i="1"/>
  <c r="E1329" i="1"/>
  <c r="D1329" i="1"/>
  <c r="C1329" i="1"/>
  <c r="B1329" i="1"/>
  <c r="E1328" i="1"/>
  <c r="D1328" i="1"/>
  <c r="C1328" i="1"/>
  <c r="B1328" i="1"/>
  <c r="E1327" i="1"/>
  <c r="D1327" i="1"/>
  <c r="C1327" i="1"/>
  <c r="B1327" i="1"/>
  <c r="E1326" i="1"/>
  <c r="D1326" i="1"/>
  <c r="C1326" i="1"/>
  <c r="B1326" i="1"/>
  <c r="L1321" i="1"/>
  <c r="N1318" i="1"/>
  <c r="E1318" i="1"/>
  <c r="D1318" i="1"/>
  <c r="C1318" i="1"/>
  <c r="B1318" i="1"/>
  <c r="N1317" i="1"/>
  <c r="E1317" i="1"/>
  <c r="D1317" i="1"/>
  <c r="C1317" i="1"/>
  <c r="B1317" i="1"/>
  <c r="N1316" i="1"/>
  <c r="E1316" i="1"/>
  <c r="D1316" i="1"/>
  <c r="C1316" i="1"/>
  <c r="B1316" i="1"/>
  <c r="N1315" i="1"/>
  <c r="E1315" i="1"/>
  <c r="D1315" i="1"/>
  <c r="C1315" i="1"/>
  <c r="B1315" i="1"/>
  <c r="N1314" i="1"/>
  <c r="E1314" i="1"/>
  <c r="D1314" i="1"/>
  <c r="C1314" i="1"/>
  <c r="B1314" i="1"/>
  <c r="N1313" i="1"/>
  <c r="E1313" i="1"/>
  <c r="D1313" i="1"/>
  <c r="C1313" i="1"/>
  <c r="B1313" i="1"/>
  <c r="N1312" i="1"/>
  <c r="E1312" i="1"/>
  <c r="D1312" i="1"/>
  <c r="C1312" i="1"/>
  <c r="B1312" i="1"/>
  <c r="N1311" i="1"/>
  <c r="E1311" i="1"/>
  <c r="D1311" i="1"/>
  <c r="C1311" i="1"/>
  <c r="B1311" i="1"/>
  <c r="N1310" i="1"/>
  <c r="E1310" i="1"/>
  <c r="D1310" i="1"/>
  <c r="C1310" i="1"/>
  <c r="B1310" i="1"/>
  <c r="N1309" i="1"/>
  <c r="E1309" i="1"/>
  <c r="D1309" i="1"/>
  <c r="C1309" i="1"/>
  <c r="B1309" i="1"/>
  <c r="L1304" i="1"/>
  <c r="N1301" i="1"/>
  <c r="D1301" i="1"/>
  <c r="C1301" i="1"/>
  <c r="B1301" i="1"/>
  <c r="N1300" i="1"/>
  <c r="D1300" i="1"/>
  <c r="C1300" i="1"/>
  <c r="B1300" i="1"/>
  <c r="N1299" i="1"/>
  <c r="E1299" i="1"/>
  <c r="D1299" i="1"/>
  <c r="C1299" i="1"/>
  <c r="B1299" i="1"/>
  <c r="N1298" i="1"/>
  <c r="E1298" i="1"/>
  <c r="D1298" i="1"/>
  <c r="C1298" i="1"/>
  <c r="B1298" i="1"/>
  <c r="N1297" i="1"/>
  <c r="E1297" i="1"/>
  <c r="D1297" i="1"/>
  <c r="C1297" i="1"/>
  <c r="B1297" i="1"/>
  <c r="N1296" i="1"/>
  <c r="E1296" i="1"/>
  <c r="D1296" i="1"/>
  <c r="C1296" i="1"/>
  <c r="B1296" i="1"/>
  <c r="N1295" i="1"/>
  <c r="E1295" i="1"/>
  <c r="D1295" i="1"/>
  <c r="C1295" i="1"/>
  <c r="B1295" i="1"/>
  <c r="N1294" i="1"/>
  <c r="E1294" i="1"/>
  <c r="D1294" i="1"/>
  <c r="C1294" i="1"/>
  <c r="B1294" i="1"/>
  <c r="N1293" i="1"/>
  <c r="E1293" i="1"/>
  <c r="D1293" i="1"/>
  <c r="C1293" i="1"/>
  <c r="B1293" i="1"/>
  <c r="N1292" i="1"/>
  <c r="E1292" i="1"/>
  <c r="D1292" i="1"/>
  <c r="C1292" i="1"/>
  <c r="B1292" i="1"/>
  <c r="N1291" i="1"/>
  <c r="E1291" i="1"/>
  <c r="D1291" i="1"/>
  <c r="C1291" i="1"/>
  <c r="B1291" i="1"/>
  <c r="N1290" i="1"/>
  <c r="E1290" i="1"/>
  <c r="D1290" i="1"/>
  <c r="C1290" i="1"/>
  <c r="B1290" i="1"/>
  <c r="N1289" i="1"/>
  <c r="E1289" i="1"/>
  <c r="D1289" i="1"/>
  <c r="C1289" i="1"/>
  <c r="B1289" i="1"/>
  <c r="N1288" i="1"/>
  <c r="E1288" i="1"/>
  <c r="D1288" i="1"/>
  <c r="C1288" i="1"/>
  <c r="B1288" i="1"/>
  <c r="N1287" i="1"/>
  <c r="E1287" i="1"/>
  <c r="D1287" i="1"/>
  <c r="C1287" i="1"/>
  <c r="B1287" i="1"/>
  <c r="N1286" i="1"/>
  <c r="E1286" i="1"/>
  <c r="D1286" i="1"/>
  <c r="C1286" i="1"/>
  <c r="B1286" i="1"/>
  <c r="N1285" i="1"/>
  <c r="E1285" i="1"/>
  <c r="D1285" i="1"/>
  <c r="C1285" i="1"/>
  <c r="B1285" i="1"/>
  <c r="N1284" i="1"/>
  <c r="E1284" i="1"/>
  <c r="D1284" i="1"/>
  <c r="C1284" i="1"/>
  <c r="B1284" i="1"/>
  <c r="N1283" i="1"/>
  <c r="E1283" i="1"/>
  <c r="D1283" i="1"/>
  <c r="C1283" i="1"/>
  <c r="B1283" i="1"/>
  <c r="N1282" i="1"/>
  <c r="E1282" i="1"/>
  <c r="D1282" i="1"/>
  <c r="C1282" i="1"/>
  <c r="B1282" i="1"/>
  <c r="N1281" i="1"/>
  <c r="E1281" i="1"/>
  <c r="D1281" i="1"/>
  <c r="C1281" i="1"/>
  <c r="B1281" i="1"/>
  <c r="N1280" i="1"/>
  <c r="E1280" i="1"/>
  <c r="D1280" i="1"/>
  <c r="C1280" i="1"/>
  <c r="B1280" i="1"/>
  <c r="N1279" i="1"/>
  <c r="E1279" i="1"/>
  <c r="D1279" i="1"/>
  <c r="C1279" i="1"/>
  <c r="B1279" i="1"/>
  <c r="N1278" i="1"/>
  <c r="E1278" i="1"/>
  <c r="D1278" i="1"/>
  <c r="C1278" i="1"/>
  <c r="B1278" i="1"/>
  <c r="G1265" i="1"/>
  <c r="I1262" i="1"/>
  <c r="I1261" i="1"/>
  <c r="I1260" i="1"/>
  <c r="I1259" i="1"/>
  <c r="I1258" i="1"/>
  <c r="I1257" i="1"/>
  <c r="I1256" i="1"/>
  <c r="I1255" i="1"/>
  <c r="I1254" i="1"/>
  <c r="L1251" i="1"/>
  <c r="N1248" i="1"/>
  <c r="E1248" i="1"/>
  <c r="D1248" i="1"/>
  <c r="C1248" i="1"/>
  <c r="B1248" i="1"/>
  <c r="N1247" i="1"/>
  <c r="E1247" i="1"/>
  <c r="D1247" i="1"/>
  <c r="C1247" i="1"/>
  <c r="B1247" i="1"/>
  <c r="N1246" i="1"/>
  <c r="E1246" i="1"/>
  <c r="D1246" i="1"/>
  <c r="C1246" i="1"/>
  <c r="B1246" i="1"/>
  <c r="N1245" i="1"/>
  <c r="E1245" i="1"/>
  <c r="D1245" i="1"/>
  <c r="C1245" i="1"/>
  <c r="B1245" i="1"/>
  <c r="N1244" i="1"/>
  <c r="E1244" i="1"/>
  <c r="D1244" i="1"/>
  <c r="C1244" i="1"/>
  <c r="B1244" i="1"/>
  <c r="N1243" i="1"/>
  <c r="E1243" i="1"/>
  <c r="D1243" i="1"/>
  <c r="C1243" i="1"/>
  <c r="B1243" i="1"/>
  <c r="N1242" i="1"/>
  <c r="E1242" i="1"/>
  <c r="D1242" i="1"/>
  <c r="C1242" i="1"/>
  <c r="B1242" i="1"/>
  <c r="N1241" i="1"/>
  <c r="E1241" i="1"/>
  <c r="D1241" i="1"/>
  <c r="C1241" i="1"/>
  <c r="B1241" i="1"/>
  <c r="N1240" i="1"/>
  <c r="E1240" i="1"/>
  <c r="D1240" i="1"/>
  <c r="C1240" i="1"/>
  <c r="B1240" i="1"/>
  <c r="N1239" i="1"/>
  <c r="E1239" i="1"/>
  <c r="D1239" i="1"/>
  <c r="C1239" i="1"/>
  <c r="B1239" i="1"/>
  <c r="N1238" i="1"/>
  <c r="E1238" i="1"/>
  <c r="D1238" i="1"/>
  <c r="C1238" i="1"/>
  <c r="B1238" i="1"/>
  <c r="N1237" i="1"/>
  <c r="E1237" i="1"/>
  <c r="D1237" i="1"/>
  <c r="C1237" i="1"/>
  <c r="B1237" i="1"/>
  <c r="N1236" i="1"/>
  <c r="E1236" i="1"/>
  <c r="D1236" i="1"/>
  <c r="C1236" i="1"/>
  <c r="B1236" i="1"/>
  <c r="N1235" i="1"/>
  <c r="E1235" i="1"/>
  <c r="D1235" i="1"/>
  <c r="C1235" i="1"/>
  <c r="B1235" i="1"/>
  <c r="N1234" i="1"/>
  <c r="E1234" i="1"/>
  <c r="D1234" i="1"/>
  <c r="C1234" i="1"/>
  <c r="B1234" i="1"/>
  <c r="N1233" i="1"/>
  <c r="E1233" i="1"/>
  <c r="D1233" i="1"/>
  <c r="C1233" i="1"/>
  <c r="B1233" i="1"/>
  <c r="N1232" i="1"/>
  <c r="E1232" i="1"/>
  <c r="D1232" i="1"/>
  <c r="C1232" i="1"/>
  <c r="B1232" i="1"/>
  <c r="N1231" i="1"/>
  <c r="E1231" i="1"/>
  <c r="D1231" i="1"/>
  <c r="C1231" i="1"/>
  <c r="B1231" i="1"/>
  <c r="N1230" i="1"/>
  <c r="E1230" i="1"/>
  <c r="D1230" i="1"/>
  <c r="C1230" i="1"/>
  <c r="B1230" i="1"/>
  <c r="N1229" i="1"/>
  <c r="E1229" i="1"/>
  <c r="D1229" i="1"/>
  <c r="C1229" i="1"/>
  <c r="B1229" i="1"/>
  <c r="N1228" i="1"/>
  <c r="E1228" i="1"/>
  <c r="D1228" i="1"/>
  <c r="C1228" i="1"/>
  <c r="B1228" i="1"/>
  <c r="N1227" i="1"/>
  <c r="E1227" i="1"/>
  <c r="D1227" i="1"/>
  <c r="C1227" i="1"/>
  <c r="B1227" i="1"/>
  <c r="N1226" i="1"/>
  <c r="E1226" i="1"/>
  <c r="D1226" i="1"/>
  <c r="C1226" i="1"/>
  <c r="B1226" i="1"/>
  <c r="N1225" i="1"/>
  <c r="E1225" i="1"/>
  <c r="D1225" i="1"/>
  <c r="C1225" i="1"/>
  <c r="B1225" i="1"/>
  <c r="L1220" i="1"/>
  <c r="N1217" i="1"/>
  <c r="E1217" i="1"/>
  <c r="D1217" i="1"/>
  <c r="C1217" i="1"/>
  <c r="B1217" i="1"/>
  <c r="N1216" i="1"/>
  <c r="E1216" i="1"/>
  <c r="D1216" i="1"/>
  <c r="C1216" i="1"/>
  <c r="B1216" i="1"/>
  <c r="N1215" i="1"/>
  <c r="E1215" i="1"/>
  <c r="D1215" i="1"/>
  <c r="C1215" i="1"/>
  <c r="B1215" i="1"/>
  <c r="N1214" i="1"/>
  <c r="E1214" i="1"/>
  <c r="D1214" i="1"/>
  <c r="C1214" i="1"/>
  <c r="B1214" i="1"/>
  <c r="N1213" i="1"/>
  <c r="E1213" i="1"/>
  <c r="D1213" i="1"/>
  <c r="C1213" i="1"/>
  <c r="B1213" i="1"/>
  <c r="N1212" i="1"/>
  <c r="E1212" i="1"/>
  <c r="D1212" i="1"/>
  <c r="C1212" i="1"/>
  <c r="B1212" i="1"/>
  <c r="N1211" i="1"/>
  <c r="E1211" i="1"/>
  <c r="D1211" i="1"/>
  <c r="C1211" i="1"/>
  <c r="B1211" i="1"/>
  <c r="N1210" i="1"/>
  <c r="E1210" i="1"/>
  <c r="D1210" i="1"/>
  <c r="C1210" i="1"/>
  <c r="B1210" i="1"/>
  <c r="N1209" i="1"/>
  <c r="E1209" i="1"/>
  <c r="D1209" i="1"/>
  <c r="C1209" i="1"/>
  <c r="B1209" i="1"/>
  <c r="N1208" i="1"/>
  <c r="E1208" i="1"/>
  <c r="D1208" i="1"/>
  <c r="C1208" i="1"/>
  <c r="B1208" i="1"/>
  <c r="N1207" i="1"/>
  <c r="E1207" i="1"/>
  <c r="D1207" i="1"/>
  <c r="C1207" i="1"/>
  <c r="B1207" i="1"/>
  <c r="N1206" i="1"/>
  <c r="E1206" i="1"/>
  <c r="D1206" i="1"/>
  <c r="C1206" i="1"/>
  <c r="B1206" i="1"/>
  <c r="N1205" i="1"/>
  <c r="E1205" i="1"/>
  <c r="D1205" i="1"/>
  <c r="C1205" i="1"/>
  <c r="B1205" i="1"/>
  <c r="N1204" i="1"/>
  <c r="E1204" i="1"/>
  <c r="D1204" i="1"/>
  <c r="C1204" i="1"/>
  <c r="B1204" i="1"/>
  <c r="N1203" i="1"/>
  <c r="E1203" i="1"/>
  <c r="D1203" i="1"/>
  <c r="C1203" i="1"/>
  <c r="B1203" i="1"/>
  <c r="N1202" i="1"/>
  <c r="E1202" i="1"/>
  <c r="D1202" i="1"/>
  <c r="C1202" i="1"/>
  <c r="B1202" i="1"/>
  <c r="N1201" i="1"/>
  <c r="E1201" i="1"/>
  <c r="D1201" i="1"/>
  <c r="C1201" i="1"/>
  <c r="B1201" i="1"/>
  <c r="N1200" i="1"/>
  <c r="E1200" i="1"/>
  <c r="D1200" i="1"/>
  <c r="C1200" i="1"/>
  <c r="B1200" i="1"/>
  <c r="N1199" i="1"/>
  <c r="E1199" i="1"/>
  <c r="D1199" i="1"/>
  <c r="C1199" i="1"/>
  <c r="B1199" i="1"/>
  <c r="N1198" i="1"/>
  <c r="E1198" i="1"/>
  <c r="D1198" i="1"/>
  <c r="C1198" i="1"/>
  <c r="B1198" i="1"/>
  <c r="N1197" i="1"/>
  <c r="E1197" i="1"/>
  <c r="D1197" i="1"/>
  <c r="C1197" i="1"/>
  <c r="B1197" i="1"/>
  <c r="N1196" i="1"/>
  <c r="E1196" i="1"/>
  <c r="D1196" i="1"/>
  <c r="C1196" i="1"/>
  <c r="B1196" i="1"/>
  <c r="N1195" i="1"/>
  <c r="E1195" i="1"/>
  <c r="D1195" i="1"/>
  <c r="C1195" i="1"/>
  <c r="B1195" i="1"/>
  <c r="N1194" i="1"/>
  <c r="E1194" i="1"/>
  <c r="D1194" i="1"/>
  <c r="C1194" i="1"/>
  <c r="B1194" i="1"/>
  <c r="E1186" i="1"/>
  <c r="C1186" i="1"/>
  <c r="B1186" i="1"/>
  <c r="E1185" i="1"/>
  <c r="C1185" i="1"/>
  <c r="B1185" i="1"/>
  <c r="E1184" i="1"/>
  <c r="C1184" i="1"/>
  <c r="B1184" i="1"/>
  <c r="E1183" i="1"/>
  <c r="C1183" i="1"/>
  <c r="B1183" i="1"/>
  <c r="E1182" i="1"/>
  <c r="C1182" i="1"/>
  <c r="B1182" i="1"/>
  <c r="E1181" i="1"/>
  <c r="C1181" i="1"/>
  <c r="B1181" i="1"/>
  <c r="E1180" i="1"/>
  <c r="C1180" i="1"/>
  <c r="B1180" i="1"/>
  <c r="E1179" i="1"/>
  <c r="C1179" i="1"/>
  <c r="B1179" i="1"/>
  <c r="E1178" i="1"/>
  <c r="C1178" i="1"/>
  <c r="B1178" i="1"/>
  <c r="E1177" i="1"/>
  <c r="C1177" i="1"/>
  <c r="B1177" i="1"/>
  <c r="E1176" i="1"/>
  <c r="C1176" i="1"/>
  <c r="B1176" i="1"/>
  <c r="E1175" i="1"/>
  <c r="C1175" i="1"/>
  <c r="B1175" i="1"/>
  <c r="E1174" i="1"/>
  <c r="C1174" i="1"/>
  <c r="B1174" i="1"/>
  <c r="E1173" i="1"/>
  <c r="C1173" i="1"/>
  <c r="B1173" i="1"/>
  <c r="E1172" i="1"/>
  <c r="C1172" i="1"/>
  <c r="B1172" i="1"/>
  <c r="E1171" i="1"/>
  <c r="C1171" i="1"/>
  <c r="B1171" i="1"/>
  <c r="E1170" i="1"/>
  <c r="C1170" i="1"/>
  <c r="B1170" i="1"/>
  <c r="E1169" i="1"/>
  <c r="C1169" i="1"/>
  <c r="B1169" i="1"/>
  <c r="E1168" i="1"/>
  <c r="C1168" i="1"/>
  <c r="B1168" i="1"/>
  <c r="E1167" i="1"/>
  <c r="C1167" i="1"/>
  <c r="B1167" i="1"/>
  <c r="E1166" i="1"/>
  <c r="C1166" i="1"/>
  <c r="B1166" i="1"/>
  <c r="E1165" i="1"/>
  <c r="C1165" i="1"/>
  <c r="B1165" i="1"/>
  <c r="E1164" i="1"/>
  <c r="C1164" i="1"/>
  <c r="B1164" i="1"/>
  <c r="E1163" i="1"/>
  <c r="C1163" i="1"/>
  <c r="B1163" i="1"/>
  <c r="L1158" i="1"/>
  <c r="J1155" i="1"/>
  <c r="G1155" i="1"/>
  <c r="F1155" i="1"/>
  <c r="E1155" i="1"/>
  <c r="D1155" i="1"/>
  <c r="C1155" i="1"/>
  <c r="B1155" i="1"/>
  <c r="J1154" i="1"/>
  <c r="G1154" i="1"/>
  <c r="F1154" i="1"/>
  <c r="E1154" i="1"/>
  <c r="D1154" i="1"/>
  <c r="C1154" i="1"/>
  <c r="B1154" i="1"/>
  <c r="J1153" i="1"/>
  <c r="G1153" i="1"/>
  <c r="F1153" i="1"/>
  <c r="E1153" i="1"/>
  <c r="D1153" i="1"/>
  <c r="C1153" i="1"/>
  <c r="B1153" i="1"/>
  <c r="J1152" i="1"/>
  <c r="G1152" i="1"/>
  <c r="F1152" i="1"/>
  <c r="E1152" i="1"/>
  <c r="D1152" i="1"/>
  <c r="C1152" i="1"/>
  <c r="B1152" i="1"/>
  <c r="J1151" i="1"/>
  <c r="G1151" i="1"/>
  <c r="F1151" i="1"/>
  <c r="E1151" i="1"/>
  <c r="D1151" i="1"/>
  <c r="C1151" i="1"/>
  <c r="B1151" i="1"/>
  <c r="J1150" i="1"/>
  <c r="G1150" i="1"/>
  <c r="F1150" i="1"/>
  <c r="E1150" i="1"/>
  <c r="D1150" i="1"/>
  <c r="C1150" i="1"/>
  <c r="B1150" i="1"/>
  <c r="J1149" i="1"/>
  <c r="G1149" i="1"/>
  <c r="F1149" i="1"/>
  <c r="E1149" i="1"/>
  <c r="D1149" i="1"/>
  <c r="C1149" i="1"/>
  <c r="B1149" i="1"/>
  <c r="J1148" i="1"/>
  <c r="G1148" i="1"/>
  <c r="F1148" i="1"/>
  <c r="E1148" i="1"/>
  <c r="D1148" i="1"/>
  <c r="C1148" i="1"/>
  <c r="B1148" i="1"/>
  <c r="J1147" i="1"/>
  <c r="G1147" i="1"/>
  <c r="F1147" i="1"/>
  <c r="E1147" i="1"/>
  <c r="D1147" i="1"/>
  <c r="C1147" i="1"/>
  <c r="B1147" i="1"/>
  <c r="J1146" i="1"/>
  <c r="G1146" i="1"/>
  <c r="F1146" i="1"/>
  <c r="E1146" i="1"/>
  <c r="D1146" i="1"/>
  <c r="C1146" i="1"/>
  <c r="B1146" i="1"/>
  <c r="J1145" i="1"/>
  <c r="G1145" i="1"/>
  <c r="F1145" i="1"/>
  <c r="E1145" i="1"/>
  <c r="D1145" i="1"/>
  <c r="C1145" i="1"/>
  <c r="B1145" i="1"/>
  <c r="J1144" i="1"/>
  <c r="G1144" i="1"/>
  <c r="F1144" i="1"/>
  <c r="E1144" i="1"/>
  <c r="D1144" i="1"/>
  <c r="C1144" i="1"/>
  <c r="B1144" i="1"/>
  <c r="J1143" i="1"/>
  <c r="G1143" i="1"/>
  <c r="F1143" i="1"/>
  <c r="E1143" i="1"/>
  <c r="D1143" i="1"/>
  <c r="C1143" i="1"/>
  <c r="B1143" i="1"/>
  <c r="J1142" i="1"/>
  <c r="G1142" i="1"/>
  <c r="F1142" i="1"/>
  <c r="E1142" i="1"/>
  <c r="D1142" i="1"/>
  <c r="C1142" i="1"/>
  <c r="B1142" i="1"/>
  <c r="J1141" i="1"/>
  <c r="G1141" i="1"/>
  <c r="F1141" i="1"/>
  <c r="E1141" i="1"/>
  <c r="D1141" i="1"/>
  <c r="C1141" i="1"/>
  <c r="B1141" i="1"/>
  <c r="J1140" i="1"/>
  <c r="G1140" i="1"/>
  <c r="F1140" i="1"/>
  <c r="E1140" i="1"/>
  <c r="D1140" i="1"/>
  <c r="C1140" i="1"/>
  <c r="B1140" i="1"/>
  <c r="J1139" i="1"/>
  <c r="G1139" i="1"/>
  <c r="F1139" i="1"/>
  <c r="E1139" i="1"/>
  <c r="D1139" i="1"/>
  <c r="C1139" i="1"/>
  <c r="B1139" i="1"/>
  <c r="J1138" i="1"/>
  <c r="G1138" i="1"/>
  <c r="F1138" i="1"/>
  <c r="E1138" i="1"/>
  <c r="D1138" i="1"/>
  <c r="C1138" i="1"/>
  <c r="B1138" i="1"/>
  <c r="J1137" i="1"/>
  <c r="G1137" i="1"/>
  <c r="F1137" i="1"/>
  <c r="E1137" i="1"/>
  <c r="D1137" i="1"/>
  <c r="C1137" i="1"/>
  <c r="B1137" i="1"/>
  <c r="J1136" i="1"/>
  <c r="G1136" i="1"/>
  <c r="F1136" i="1"/>
  <c r="E1136" i="1"/>
  <c r="D1136" i="1"/>
  <c r="C1136" i="1"/>
  <c r="B1136" i="1"/>
  <c r="J1135" i="1"/>
  <c r="G1135" i="1"/>
  <c r="F1135" i="1"/>
  <c r="E1135" i="1"/>
  <c r="D1135" i="1"/>
  <c r="C1135" i="1"/>
  <c r="B1135" i="1"/>
  <c r="J1134" i="1"/>
  <c r="G1134" i="1"/>
  <c r="F1134" i="1"/>
  <c r="E1134" i="1"/>
  <c r="D1134" i="1"/>
  <c r="C1134" i="1"/>
  <c r="B1134" i="1"/>
  <c r="J1133" i="1"/>
  <c r="G1133" i="1"/>
  <c r="F1133" i="1"/>
  <c r="E1133" i="1"/>
  <c r="D1133" i="1"/>
  <c r="C1133" i="1"/>
  <c r="B1133" i="1"/>
  <c r="J1132" i="1"/>
  <c r="G1132" i="1"/>
  <c r="F1132" i="1"/>
  <c r="E1132" i="1"/>
  <c r="D1132" i="1"/>
  <c r="C1132" i="1"/>
  <c r="B1132" i="1"/>
  <c r="L1127" i="1"/>
  <c r="N1124" i="1"/>
  <c r="E1124" i="1"/>
  <c r="D1124" i="1"/>
  <c r="C1124" i="1"/>
  <c r="B1124" i="1"/>
  <c r="N1123" i="1"/>
  <c r="E1123" i="1"/>
  <c r="D1123" i="1"/>
  <c r="C1123" i="1"/>
  <c r="B1123" i="1"/>
  <c r="N1122" i="1"/>
  <c r="E1122" i="1"/>
  <c r="D1122" i="1"/>
  <c r="C1122" i="1"/>
  <c r="B1122" i="1"/>
  <c r="N1121" i="1"/>
  <c r="E1121" i="1"/>
  <c r="D1121" i="1"/>
  <c r="C1121" i="1"/>
  <c r="B1121" i="1"/>
  <c r="N1120" i="1"/>
  <c r="E1120" i="1"/>
  <c r="D1120" i="1"/>
  <c r="C1120" i="1"/>
  <c r="B1120" i="1"/>
  <c r="N1119" i="1"/>
  <c r="E1119" i="1"/>
  <c r="D1119" i="1"/>
  <c r="C1119" i="1"/>
  <c r="B1119" i="1"/>
  <c r="N1118" i="1"/>
  <c r="E1118" i="1"/>
  <c r="D1118" i="1"/>
  <c r="C1118" i="1"/>
  <c r="B1118" i="1"/>
  <c r="N1117" i="1"/>
  <c r="E1117" i="1"/>
  <c r="D1117" i="1"/>
  <c r="C1117" i="1"/>
  <c r="B1117" i="1"/>
  <c r="N1116" i="1"/>
  <c r="E1116" i="1"/>
  <c r="D1116" i="1"/>
  <c r="C1116" i="1"/>
  <c r="B1116" i="1"/>
  <c r="N1115" i="1"/>
  <c r="E1115" i="1"/>
  <c r="D1115" i="1"/>
  <c r="C1115" i="1"/>
  <c r="B1115" i="1"/>
  <c r="N1114" i="1"/>
  <c r="E1114" i="1"/>
  <c r="D1114" i="1"/>
  <c r="C1114" i="1"/>
  <c r="B1114" i="1"/>
  <c r="N1113" i="1"/>
  <c r="E1113" i="1"/>
  <c r="D1113" i="1"/>
  <c r="C1113" i="1"/>
  <c r="B1113" i="1"/>
  <c r="N1112" i="1"/>
  <c r="E1112" i="1"/>
  <c r="D1112" i="1"/>
  <c r="C1112" i="1"/>
  <c r="B1112" i="1"/>
  <c r="N1111" i="1"/>
  <c r="E1111" i="1"/>
  <c r="D1111" i="1"/>
  <c r="C1111" i="1"/>
  <c r="B1111" i="1"/>
  <c r="N1110" i="1"/>
  <c r="E1110" i="1"/>
  <c r="D1110" i="1"/>
  <c r="C1110" i="1"/>
  <c r="B1110" i="1"/>
  <c r="N1109" i="1"/>
  <c r="E1109" i="1"/>
  <c r="D1109" i="1"/>
  <c r="C1109" i="1"/>
  <c r="B1109" i="1"/>
  <c r="N1108" i="1"/>
  <c r="E1108" i="1"/>
  <c r="D1108" i="1"/>
  <c r="C1108" i="1"/>
  <c r="B1108" i="1"/>
  <c r="N1107" i="1"/>
  <c r="E1107" i="1"/>
  <c r="D1107" i="1"/>
  <c r="C1107" i="1"/>
  <c r="B1107" i="1"/>
  <c r="N1106" i="1"/>
  <c r="E1106" i="1"/>
  <c r="D1106" i="1"/>
  <c r="C1106" i="1"/>
  <c r="B1106" i="1"/>
  <c r="N1105" i="1"/>
  <c r="E1105" i="1"/>
  <c r="D1105" i="1"/>
  <c r="C1105" i="1"/>
  <c r="B1105" i="1"/>
  <c r="N1104" i="1"/>
  <c r="E1104" i="1"/>
  <c r="D1104" i="1"/>
  <c r="C1104" i="1"/>
  <c r="B1104" i="1"/>
  <c r="N1103" i="1"/>
  <c r="E1103" i="1"/>
  <c r="D1103" i="1"/>
  <c r="C1103" i="1"/>
  <c r="B1103" i="1"/>
  <c r="N1102" i="1"/>
  <c r="E1102" i="1"/>
  <c r="D1102" i="1"/>
  <c r="C1102" i="1"/>
  <c r="B1102" i="1"/>
  <c r="N1101" i="1"/>
  <c r="E1101" i="1"/>
  <c r="D1101" i="1"/>
  <c r="C1101" i="1"/>
  <c r="B1101" i="1"/>
  <c r="N1093" i="1"/>
  <c r="E1093" i="1"/>
  <c r="D1093" i="1"/>
  <c r="C1093" i="1"/>
  <c r="B1093" i="1"/>
  <c r="N1092" i="1"/>
  <c r="E1092" i="1"/>
  <c r="D1092" i="1"/>
  <c r="C1092" i="1"/>
  <c r="B1092" i="1"/>
  <c r="N1091" i="1"/>
  <c r="E1091" i="1"/>
  <c r="D1091" i="1"/>
  <c r="C1091" i="1"/>
  <c r="B1091" i="1"/>
  <c r="N1090" i="1"/>
  <c r="E1090" i="1"/>
  <c r="D1090" i="1"/>
  <c r="C1090" i="1"/>
  <c r="B1090" i="1"/>
  <c r="E1089" i="1"/>
  <c r="D1089" i="1"/>
  <c r="C1089" i="1"/>
  <c r="B1089" i="1"/>
  <c r="N1088" i="1"/>
  <c r="E1088" i="1"/>
  <c r="D1088" i="1"/>
  <c r="C1088" i="1"/>
  <c r="B1088" i="1"/>
  <c r="N1087" i="1"/>
  <c r="E1087" i="1"/>
  <c r="D1087" i="1"/>
  <c r="C1087" i="1"/>
  <c r="B1087" i="1"/>
  <c r="N1086" i="1"/>
  <c r="E1086" i="1"/>
  <c r="D1086" i="1"/>
  <c r="C1086" i="1"/>
  <c r="B1086" i="1"/>
  <c r="N1085" i="1"/>
  <c r="E1085" i="1"/>
  <c r="D1085" i="1"/>
  <c r="C1085" i="1"/>
  <c r="B1085" i="1"/>
  <c r="N1084" i="1"/>
  <c r="E1084" i="1"/>
  <c r="D1084" i="1"/>
  <c r="C1084" i="1"/>
  <c r="B1084" i="1"/>
  <c r="N1083" i="1"/>
  <c r="E1083" i="1"/>
  <c r="D1083" i="1"/>
  <c r="C1083" i="1"/>
  <c r="B1083" i="1"/>
  <c r="N1082" i="1"/>
  <c r="E1082" i="1"/>
  <c r="D1082" i="1"/>
  <c r="C1082" i="1"/>
  <c r="B1082" i="1"/>
  <c r="N1081" i="1"/>
  <c r="E1081" i="1"/>
  <c r="D1081" i="1"/>
  <c r="C1081" i="1"/>
  <c r="B1081" i="1"/>
  <c r="N1080" i="1"/>
  <c r="E1080" i="1"/>
  <c r="D1080" i="1"/>
  <c r="C1080" i="1"/>
  <c r="B1080" i="1"/>
  <c r="N1079" i="1"/>
  <c r="E1079" i="1"/>
  <c r="D1079" i="1"/>
  <c r="C1079" i="1"/>
  <c r="B1079" i="1"/>
  <c r="N1078" i="1"/>
  <c r="E1078" i="1"/>
  <c r="D1078" i="1"/>
  <c r="C1078" i="1"/>
  <c r="B1078" i="1"/>
  <c r="N1077" i="1"/>
  <c r="E1077" i="1"/>
  <c r="D1077" i="1"/>
  <c r="C1077" i="1"/>
  <c r="B1077" i="1"/>
  <c r="N1076" i="1"/>
  <c r="E1076" i="1"/>
  <c r="D1076" i="1"/>
  <c r="C1076" i="1"/>
  <c r="B1076" i="1"/>
  <c r="N1075" i="1"/>
  <c r="E1075" i="1"/>
  <c r="D1075" i="1"/>
  <c r="C1075" i="1"/>
  <c r="B1075" i="1"/>
  <c r="N1074" i="1"/>
  <c r="E1074" i="1"/>
  <c r="D1074" i="1"/>
  <c r="C1074" i="1"/>
  <c r="B1074" i="1"/>
  <c r="N1073" i="1"/>
  <c r="E1073" i="1"/>
  <c r="D1073" i="1"/>
  <c r="C1073" i="1"/>
  <c r="B1073" i="1"/>
  <c r="N1072" i="1"/>
  <c r="E1072" i="1"/>
  <c r="D1072" i="1"/>
  <c r="C1072" i="1"/>
  <c r="B1072" i="1"/>
  <c r="N1071" i="1"/>
  <c r="E1071" i="1"/>
  <c r="D1071" i="1"/>
  <c r="C1071" i="1"/>
  <c r="B1071" i="1"/>
  <c r="N1070" i="1"/>
  <c r="E1070" i="1"/>
  <c r="D1070" i="1"/>
  <c r="C1070" i="1"/>
  <c r="B1070" i="1"/>
  <c r="G1057" i="1"/>
  <c r="I1054" i="1"/>
  <c r="I1053" i="1"/>
  <c r="I1052" i="1"/>
  <c r="I1051" i="1"/>
  <c r="I1050" i="1"/>
  <c r="I1049" i="1"/>
  <c r="I1048" i="1"/>
  <c r="I1047" i="1"/>
  <c r="I1046" i="1"/>
  <c r="L1043" i="1"/>
  <c r="N1040" i="1"/>
  <c r="E1040" i="1"/>
  <c r="D1040" i="1"/>
  <c r="C1040" i="1"/>
  <c r="B1040" i="1"/>
  <c r="N1039" i="1"/>
  <c r="E1039" i="1"/>
  <c r="D1039" i="1"/>
  <c r="C1039" i="1"/>
  <c r="B1039" i="1"/>
  <c r="N1038" i="1"/>
  <c r="E1038" i="1"/>
  <c r="D1038" i="1"/>
  <c r="C1038" i="1"/>
  <c r="B1038" i="1"/>
  <c r="N1037" i="1"/>
  <c r="E1037" i="1"/>
  <c r="D1037" i="1"/>
  <c r="C1037" i="1"/>
  <c r="B1037" i="1"/>
  <c r="N1036" i="1"/>
  <c r="E1036" i="1"/>
  <c r="D1036" i="1"/>
  <c r="C1036" i="1"/>
  <c r="B1036" i="1"/>
  <c r="N1035" i="1"/>
  <c r="E1035" i="1"/>
  <c r="D1035" i="1"/>
  <c r="C1035" i="1"/>
  <c r="B1035" i="1"/>
  <c r="N1034" i="1"/>
  <c r="E1034" i="1"/>
  <c r="D1034" i="1"/>
  <c r="C1034" i="1"/>
  <c r="B1034" i="1"/>
  <c r="N1033" i="1"/>
  <c r="E1033" i="1"/>
  <c r="D1033" i="1"/>
  <c r="C1033" i="1"/>
  <c r="B1033" i="1"/>
  <c r="N1032" i="1"/>
  <c r="E1032" i="1"/>
  <c r="D1032" i="1"/>
  <c r="C1032" i="1"/>
  <c r="B1032" i="1"/>
  <c r="N1031" i="1"/>
  <c r="E1031" i="1"/>
  <c r="D1031" i="1"/>
  <c r="C1031" i="1"/>
  <c r="B1031" i="1"/>
  <c r="N1030" i="1"/>
  <c r="E1030" i="1"/>
  <c r="D1030" i="1"/>
  <c r="C1030" i="1"/>
  <c r="B1030" i="1"/>
  <c r="N1029" i="1"/>
  <c r="E1029" i="1"/>
  <c r="D1029" i="1"/>
  <c r="C1029" i="1"/>
  <c r="B1029" i="1"/>
  <c r="N1028" i="1"/>
  <c r="E1028" i="1"/>
  <c r="D1028" i="1"/>
  <c r="C1028" i="1"/>
  <c r="B1028" i="1"/>
  <c r="N1027" i="1"/>
  <c r="E1027" i="1"/>
  <c r="D1027" i="1"/>
  <c r="C1027" i="1"/>
  <c r="B1027" i="1"/>
  <c r="N1026" i="1"/>
  <c r="E1026" i="1"/>
  <c r="D1026" i="1"/>
  <c r="C1026" i="1"/>
  <c r="B1026" i="1"/>
  <c r="N1025" i="1"/>
  <c r="E1025" i="1"/>
  <c r="D1025" i="1"/>
  <c r="C1025" i="1"/>
  <c r="B1025" i="1"/>
  <c r="N1024" i="1"/>
  <c r="E1024" i="1"/>
  <c r="D1024" i="1"/>
  <c r="C1024" i="1"/>
  <c r="B1024" i="1"/>
  <c r="N1023" i="1"/>
  <c r="E1023" i="1"/>
  <c r="D1023" i="1"/>
  <c r="C1023" i="1"/>
  <c r="B1023" i="1"/>
  <c r="N1022" i="1"/>
  <c r="E1022" i="1"/>
  <c r="D1022" i="1"/>
  <c r="C1022" i="1"/>
  <c r="B1022" i="1"/>
  <c r="N1021" i="1"/>
  <c r="E1021" i="1"/>
  <c r="D1021" i="1"/>
  <c r="C1021" i="1"/>
  <c r="B1021" i="1"/>
  <c r="N1020" i="1"/>
  <c r="E1020" i="1"/>
  <c r="D1020" i="1"/>
  <c r="C1020" i="1"/>
  <c r="B1020" i="1"/>
  <c r="N1019" i="1"/>
  <c r="E1019" i="1"/>
  <c r="D1019" i="1"/>
  <c r="C1019" i="1"/>
  <c r="B1019" i="1"/>
  <c r="N1018" i="1"/>
  <c r="E1018" i="1"/>
  <c r="D1018" i="1"/>
  <c r="C1018" i="1"/>
  <c r="B1018" i="1"/>
  <c r="N1017" i="1"/>
  <c r="E1017" i="1"/>
  <c r="D1017" i="1"/>
  <c r="C1017" i="1"/>
  <c r="B1017" i="1"/>
  <c r="L1012" i="1"/>
  <c r="N1009" i="1"/>
  <c r="E1009" i="1"/>
  <c r="D1009" i="1"/>
  <c r="C1009" i="1"/>
  <c r="B1009" i="1"/>
  <c r="N1008" i="1"/>
  <c r="E1008" i="1"/>
  <c r="D1008" i="1"/>
  <c r="C1008" i="1"/>
  <c r="B1008" i="1"/>
  <c r="N1007" i="1"/>
  <c r="E1007" i="1"/>
  <c r="D1007" i="1"/>
  <c r="C1007" i="1"/>
  <c r="B1007" i="1"/>
  <c r="N1006" i="1"/>
  <c r="E1006" i="1"/>
  <c r="D1006" i="1"/>
  <c r="C1006" i="1"/>
  <c r="B1006" i="1"/>
  <c r="N1005" i="1"/>
  <c r="E1005" i="1"/>
  <c r="D1005" i="1"/>
  <c r="C1005" i="1"/>
  <c r="B1005" i="1"/>
  <c r="N1004" i="1"/>
  <c r="E1004" i="1"/>
  <c r="D1004" i="1"/>
  <c r="C1004" i="1"/>
  <c r="B1004" i="1"/>
  <c r="N1003" i="1"/>
  <c r="E1003" i="1"/>
  <c r="D1003" i="1"/>
  <c r="C1003" i="1"/>
  <c r="B1003" i="1"/>
  <c r="N1002" i="1"/>
  <c r="E1002" i="1"/>
  <c r="D1002" i="1"/>
  <c r="C1002" i="1"/>
  <c r="B1002" i="1"/>
  <c r="N1001" i="1"/>
  <c r="E1001" i="1"/>
  <c r="D1001" i="1"/>
  <c r="C1001" i="1"/>
  <c r="B1001" i="1"/>
  <c r="N1000" i="1"/>
  <c r="E1000" i="1"/>
  <c r="D1000" i="1"/>
  <c r="C1000" i="1"/>
  <c r="B1000" i="1"/>
  <c r="N999" i="1"/>
  <c r="E999" i="1"/>
  <c r="D999" i="1"/>
  <c r="C999" i="1"/>
  <c r="B999" i="1"/>
  <c r="N998" i="1"/>
  <c r="E998" i="1"/>
  <c r="D998" i="1"/>
  <c r="C998" i="1"/>
  <c r="B998" i="1"/>
  <c r="N997" i="1"/>
  <c r="E997" i="1"/>
  <c r="D997" i="1"/>
  <c r="C997" i="1"/>
  <c r="B997" i="1"/>
  <c r="N996" i="1"/>
  <c r="E996" i="1"/>
  <c r="D996" i="1"/>
  <c r="C996" i="1"/>
  <c r="B996" i="1"/>
  <c r="N995" i="1"/>
  <c r="E995" i="1"/>
  <c r="D995" i="1"/>
  <c r="C995" i="1"/>
  <c r="B995" i="1"/>
  <c r="N994" i="1"/>
  <c r="E994" i="1"/>
  <c r="D994" i="1"/>
  <c r="C994" i="1"/>
  <c r="B994" i="1"/>
  <c r="N993" i="1"/>
  <c r="E993" i="1"/>
  <c r="D993" i="1"/>
  <c r="C993" i="1"/>
  <c r="B993" i="1"/>
  <c r="N992" i="1"/>
  <c r="E992" i="1"/>
  <c r="D992" i="1"/>
  <c r="C992" i="1"/>
  <c r="B992" i="1"/>
  <c r="N991" i="1"/>
  <c r="E991" i="1"/>
  <c r="D991" i="1"/>
  <c r="C991" i="1"/>
  <c r="B991" i="1"/>
  <c r="N990" i="1"/>
  <c r="E990" i="1"/>
  <c r="D990" i="1"/>
  <c r="C990" i="1"/>
  <c r="B990" i="1"/>
  <c r="N989" i="1"/>
  <c r="E989" i="1"/>
  <c r="D989" i="1"/>
  <c r="C989" i="1"/>
  <c r="B989" i="1"/>
  <c r="N988" i="1"/>
  <c r="E988" i="1"/>
  <c r="D988" i="1"/>
  <c r="C988" i="1"/>
  <c r="B988" i="1"/>
  <c r="N987" i="1"/>
  <c r="E987" i="1"/>
  <c r="D987" i="1"/>
  <c r="C987" i="1"/>
  <c r="B987" i="1"/>
  <c r="N986" i="1"/>
  <c r="E986" i="1"/>
  <c r="D986" i="1"/>
  <c r="C986" i="1"/>
  <c r="B986" i="1"/>
  <c r="L981" i="1"/>
  <c r="N978" i="1"/>
  <c r="E978" i="1"/>
  <c r="D978" i="1"/>
  <c r="C978" i="1"/>
  <c r="B978" i="1"/>
  <c r="N977" i="1"/>
  <c r="E977" i="1"/>
  <c r="D977" i="1"/>
  <c r="C977" i="1"/>
  <c r="B977" i="1"/>
  <c r="N976" i="1"/>
  <c r="E976" i="1"/>
  <c r="D976" i="1"/>
  <c r="C976" i="1"/>
  <c r="B976" i="1"/>
  <c r="N975" i="1"/>
  <c r="E975" i="1"/>
  <c r="D975" i="1"/>
  <c r="C975" i="1"/>
  <c r="B975" i="1"/>
  <c r="N974" i="1"/>
  <c r="E974" i="1"/>
  <c r="D974" i="1"/>
  <c r="C974" i="1"/>
  <c r="B974" i="1"/>
  <c r="N973" i="1"/>
  <c r="E973" i="1"/>
  <c r="D973" i="1"/>
  <c r="C973" i="1"/>
  <c r="B973" i="1"/>
  <c r="N972" i="1"/>
  <c r="E972" i="1"/>
  <c r="D972" i="1"/>
  <c r="C972" i="1"/>
  <c r="B972" i="1"/>
  <c r="N971" i="1"/>
  <c r="E971" i="1"/>
  <c r="D971" i="1"/>
  <c r="C971" i="1"/>
  <c r="B971" i="1"/>
  <c r="N970" i="1"/>
  <c r="E970" i="1"/>
  <c r="D970" i="1"/>
  <c r="C970" i="1"/>
  <c r="B970" i="1"/>
  <c r="N969" i="1"/>
  <c r="E969" i="1"/>
  <c r="D969" i="1"/>
  <c r="C969" i="1"/>
  <c r="B969" i="1"/>
  <c r="N968" i="1"/>
  <c r="E968" i="1"/>
  <c r="D968" i="1"/>
  <c r="C968" i="1"/>
  <c r="B968" i="1"/>
  <c r="N967" i="1"/>
  <c r="E967" i="1"/>
  <c r="D967" i="1"/>
  <c r="C967" i="1"/>
  <c r="B967" i="1"/>
  <c r="N966" i="1"/>
  <c r="E966" i="1"/>
  <c r="D966" i="1"/>
  <c r="C966" i="1"/>
  <c r="B966" i="1"/>
  <c r="N965" i="1"/>
  <c r="E965" i="1"/>
  <c r="D965" i="1"/>
  <c r="C965" i="1"/>
  <c r="B965" i="1"/>
  <c r="N964" i="1"/>
  <c r="E964" i="1"/>
  <c r="D964" i="1"/>
  <c r="C964" i="1"/>
  <c r="B964" i="1"/>
  <c r="N963" i="1"/>
  <c r="E963" i="1"/>
  <c r="D963" i="1"/>
  <c r="C963" i="1"/>
  <c r="B963" i="1"/>
  <c r="N962" i="1"/>
  <c r="E962" i="1"/>
  <c r="D962" i="1"/>
  <c r="C962" i="1"/>
  <c r="B962" i="1"/>
  <c r="N961" i="1"/>
  <c r="E961" i="1"/>
  <c r="D961" i="1"/>
  <c r="C961" i="1"/>
  <c r="B961" i="1"/>
  <c r="N960" i="1"/>
  <c r="E960" i="1"/>
  <c r="D960" i="1"/>
  <c r="C960" i="1"/>
  <c r="B960" i="1"/>
  <c r="N959" i="1"/>
  <c r="E959" i="1"/>
  <c r="D959" i="1"/>
  <c r="C959" i="1"/>
  <c r="B959" i="1"/>
  <c r="N958" i="1"/>
  <c r="E958" i="1"/>
  <c r="D958" i="1"/>
  <c r="C958" i="1"/>
  <c r="B958" i="1"/>
  <c r="N957" i="1"/>
  <c r="E957" i="1"/>
  <c r="D957" i="1"/>
  <c r="C957" i="1"/>
  <c r="B957" i="1"/>
  <c r="N956" i="1"/>
  <c r="E956" i="1"/>
  <c r="D956" i="1"/>
  <c r="C956" i="1"/>
  <c r="B956" i="1"/>
  <c r="N955" i="1"/>
  <c r="E955" i="1"/>
  <c r="D955" i="1"/>
  <c r="C955" i="1"/>
  <c r="B955" i="1"/>
  <c r="L950" i="1"/>
  <c r="N947" i="1"/>
  <c r="E947" i="1"/>
  <c r="D947" i="1"/>
  <c r="C947" i="1"/>
  <c r="B947" i="1"/>
  <c r="N946" i="1"/>
  <c r="E946" i="1"/>
  <c r="D946" i="1"/>
  <c r="C946" i="1"/>
  <c r="B946" i="1"/>
  <c r="N945" i="1"/>
  <c r="E945" i="1"/>
  <c r="D945" i="1"/>
  <c r="C945" i="1"/>
  <c r="B945" i="1"/>
  <c r="N944" i="1"/>
  <c r="E944" i="1"/>
  <c r="D944" i="1"/>
  <c r="C944" i="1"/>
  <c r="B944" i="1"/>
  <c r="N943" i="1"/>
  <c r="E943" i="1"/>
  <c r="D943" i="1"/>
  <c r="C943" i="1"/>
  <c r="B943" i="1"/>
  <c r="N942" i="1"/>
  <c r="E942" i="1"/>
  <c r="D942" i="1"/>
  <c r="C942" i="1"/>
  <c r="B942" i="1"/>
  <c r="N941" i="1"/>
  <c r="E941" i="1"/>
  <c r="D941" i="1"/>
  <c r="C941" i="1"/>
  <c r="B941" i="1"/>
  <c r="N940" i="1"/>
  <c r="E940" i="1"/>
  <c r="D940" i="1"/>
  <c r="C940" i="1"/>
  <c r="B940" i="1"/>
  <c r="N939" i="1"/>
  <c r="E939" i="1"/>
  <c r="D939" i="1"/>
  <c r="C939" i="1"/>
  <c r="B939" i="1"/>
  <c r="N938" i="1"/>
  <c r="E938" i="1"/>
  <c r="D938" i="1"/>
  <c r="C938" i="1"/>
  <c r="B938" i="1"/>
  <c r="N937" i="1"/>
  <c r="E937" i="1"/>
  <c r="D937" i="1"/>
  <c r="C937" i="1"/>
  <c r="B937" i="1"/>
  <c r="N936" i="1"/>
  <c r="E936" i="1"/>
  <c r="D936" i="1"/>
  <c r="C936" i="1"/>
  <c r="B936" i="1"/>
  <c r="N935" i="1"/>
  <c r="E935" i="1"/>
  <c r="D935" i="1"/>
  <c r="C935" i="1"/>
  <c r="B935" i="1"/>
  <c r="N934" i="1"/>
  <c r="E934" i="1"/>
  <c r="D934" i="1"/>
  <c r="C934" i="1"/>
  <c r="B934" i="1"/>
  <c r="N933" i="1"/>
  <c r="E933" i="1"/>
  <c r="D933" i="1"/>
  <c r="C933" i="1"/>
  <c r="B933" i="1"/>
  <c r="N932" i="1"/>
  <c r="E932" i="1"/>
  <c r="D932" i="1"/>
  <c r="C932" i="1"/>
  <c r="B932" i="1"/>
  <c r="N931" i="1"/>
  <c r="E931" i="1"/>
  <c r="D931" i="1"/>
  <c r="C931" i="1"/>
  <c r="B931" i="1"/>
  <c r="N930" i="1"/>
  <c r="E930" i="1"/>
  <c r="D930" i="1"/>
  <c r="C930" i="1"/>
  <c r="B930" i="1"/>
  <c r="N929" i="1"/>
  <c r="E929" i="1"/>
  <c r="D929" i="1"/>
  <c r="C929" i="1"/>
  <c r="B929" i="1"/>
  <c r="N928" i="1"/>
  <c r="E928" i="1"/>
  <c r="D928" i="1"/>
  <c r="C928" i="1"/>
  <c r="B928" i="1"/>
  <c r="N927" i="1"/>
  <c r="E927" i="1"/>
  <c r="D927" i="1"/>
  <c r="C927" i="1"/>
  <c r="B927" i="1"/>
  <c r="N926" i="1"/>
  <c r="E926" i="1"/>
  <c r="D926" i="1"/>
  <c r="C926" i="1"/>
  <c r="B926" i="1"/>
  <c r="N925" i="1"/>
  <c r="E925" i="1"/>
  <c r="D925" i="1"/>
  <c r="C925" i="1"/>
  <c r="B925" i="1"/>
  <c r="N924" i="1"/>
  <c r="E924" i="1"/>
  <c r="D924" i="1"/>
  <c r="C924" i="1"/>
  <c r="B924" i="1"/>
  <c r="G911" i="1"/>
  <c r="I908" i="1"/>
  <c r="I907" i="1"/>
  <c r="I906" i="1"/>
  <c r="I905" i="1"/>
  <c r="I904" i="1"/>
  <c r="I903" i="1"/>
  <c r="I902" i="1"/>
  <c r="I901" i="1"/>
  <c r="I900" i="1"/>
  <c r="L897" i="1"/>
  <c r="N894" i="1"/>
  <c r="E894" i="1"/>
  <c r="D894" i="1"/>
  <c r="C894" i="1"/>
  <c r="B894" i="1"/>
  <c r="N893" i="1"/>
  <c r="E893" i="1"/>
  <c r="D893" i="1"/>
  <c r="C893" i="1"/>
  <c r="B893" i="1"/>
  <c r="N892" i="1"/>
  <c r="E892" i="1"/>
  <c r="D892" i="1"/>
  <c r="C892" i="1"/>
  <c r="B892" i="1"/>
  <c r="N891" i="1"/>
  <c r="E891" i="1"/>
  <c r="D891" i="1"/>
  <c r="C891" i="1"/>
  <c r="B891" i="1"/>
  <c r="N890" i="1"/>
  <c r="E890" i="1"/>
  <c r="D890" i="1"/>
  <c r="C890" i="1"/>
  <c r="B890" i="1"/>
  <c r="N889" i="1"/>
  <c r="E889" i="1"/>
  <c r="D889" i="1"/>
  <c r="C889" i="1"/>
  <c r="B889" i="1"/>
  <c r="N888" i="1"/>
  <c r="E888" i="1"/>
  <c r="D888" i="1"/>
  <c r="C888" i="1"/>
  <c r="B888" i="1"/>
  <c r="N887" i="1"/>
  <c r="E887" i="1"/>
  <c r="D887" i="1"/>
  <c r="C887" i="1"/>
  <c r="B887" i="1"/>
  <c r="N886" i="1"/>
  <c r="E886" i="1"/>
  <c r="D886" i="1"/>
  <c r="C886" i="1"/>
  <c r="B886" i="1"/>
  <c r="N885" i="1"/>
  <c r="E885" i="1"/>
  <c r="D885" i="1"/>
  <c r="C885" i="1"/>
  <c r="B885" i="1"/>
  <c r="N884" i="1"/>
  <c r="E884" i="1"/>
  <c r="D884" i="1"/>
  <c r="C884" i="1"/>
  <c r="B884" i="1"/>
  <c r="N883" i="1"/>
  <c r="E883" i="1"/>
  <c r="D883" i="1"/>
  <c r="C883" i="1"/>
  <c r="B883" i="1"/>
  <c r="N882" i="1"/>
  <c r="E882" i="1"/>
  <c r="D882" i="1"/>
  <c r="C882" i="1"/>
  <c r="B882" i="1"/>
  <c r="N881" i="1"/>
  <c r="E881" i="1"/>
  <c r="D881" i="1"/>
  <c r="C881" i="1"/>
  <c r="B881" i="1"/>
  <c r="N880" i="1"/>
  <c r="E880" i="1"/>
  <c r="D880" i="1"/>
  <c r="C880" i="1"/>
  <c r="B880" i="1"/>
  <c r="N879" i="1"/>
  <c r="E879" i="1"/>
  <c r="D879" i="1"/>
  <c r="C879" i="1"/>
  <c r="B879" i="1"/>
  <c r="N878" i="1"/>
  <c r="E878" i="1"/>
  <c r="D878" i="1"/>
  <c r="C878" i="1"/>
  <c r="B878" i="1"/>
  <c r="N877" i="1"/>
  <c r="E877" i="1"/>
  <c r="D877" i="1"/>
  <c r="C877" i="1"/>
  <c r="B877" i="1"/>
  <c r="N876" i="1"/>
  <c r="E876" i="1"/>
  <c r="D876" i="1"/>
  <c r="C876" i="1"/>
  <c r="B876" i="1"/>
  <c r="N875" i="1"/>
  <c r="E875" i="1"/>
  <c r="D875" i="1"/>
  <c r="C875" i="1"/>
  <c r="B875" i="1"/>
  <c r="N874" i="1"/>
  <c r="E874" i="1"/>
  <c r="D874" i="1"/>
  <c r="C874" i="1"/>
  <c r="B874" i="1"/>
  <c r="N873" i="1"/>
  <c r="E873" i="1"/>
  <c r="D873" i="1"/>
  <c r="C873" i="1"/>
  <c r="B873" i="1"/>
  <c r="N872" i="1"/>
  <c r="E872" i="1"/>
  <c r="D872" i="1"/>
  <c r="C872" i="1"/>
  <c r="B872" i="1"/>
  <c r="N871" i="1"/>
  <c r="E871" i="1"/>
  <c r="D871" i="1"/>
  <c r="C871" i="1"/>
  <c r="B871" i="1"/>
  <c r="L866" i="1"/>
  <c r="N863" i="1"/>
  <c r="E863" i="1"/>
  <c r="D863" i="1"/>
  <c r="C863" i="1"/>
  <c r="B863" i="1"/>
  <c r="N862" i="1"/>
  <c r="E862" i="1"/>
  <c r="D862" i="1"/>
  <c r="C862" i="1"/>
  <c r="B862" i="1"/>
  <c r="N861" i="1"/>
  <c r="E861" i="1"/>
  <c r="D861" i="1"/>
  <c r="C861" i="1"/>
  <c r="B861" i="1"/>
  <c r="N860" i="1"/>
  <c r="E860" i="1"/>
  <c r="D860" i="1"/>
  <c r="C860" i="1"/>
  <c r="B860" i="1"/>
  <c r="N859" i="1"/>
  <c r="E859" i="1"/>
  <c r="D859" i="1"/>
  <c r="C859" i="1"/>
  <c r="B859" i="1"/>
  <c r="N858" i="1"/>
  <c r="E858" i="1"/>
  <c r="D858" i="1"/>
  <c r="C858" i="1"/>
  <c r="B858" i="1"/>
  <c r="N857" i="1"/>
  <c r="E857" i="1"/>
  <c r="D857" i="1"/>
  <c r="C857" i="1"/>
  <c r="B857" i="1"/>
  <c r="N856" i="1"/>
  <c r="E856" i="1"/>
  <c r="D856" i="1"/>
  <c r="C856" i="1"/>
  <c r="B856" i="1"/>
  <c r="N855" i="1"/>
  <c r="E855" i="1"/>
  <c r="D855" i="1"/>
  <c r="C855" i="1"/>
  <c r="B855" i="1"/>
  <c r="N854" i="1"/>
  <c r="E854" i="1"/>
  <c r="D854" i="1"/>
  <c r="C854" i="1"/>
  <c r="B854" i="1"/>
  <c r="N853" i="1"/>
  <c r="E853" i="1"/>
  <c r="D853" i="1"/>
  <c r="C853" i="1"/>
  <c r="B853" i="1"/>
  <c r="N852" i="1"/>
  <c r="E852" i="1"/>
  <c r="D852" i="1"/>
  <c r="C852" i="1"/>
  <c r="B852" i="1"/>
  <c r="N851" i="1"/>
  <c r="E851" i="1"/>
  <c r="D851" i="1"/>
  <c r="C851" i="1"/>
  <c r="B851" i="1"/>
  <c r="N850" i="1"/>
  <c r="E850" i="1"/>
  <c r="D850" i="1"/>
  <c r="C850" i="1"/>
  <c r="B850" i="1"/>
  <c r="N849" i="1"/>
  <c r="E849" i="1"/>
  <c r="D849" i="1"/>
  <c r="C849" i="1"/>
  <c r="B849" i="1"/>
  <c r="N848" i="1"/>
  <c r="E848" i="1"/>
  <c r="D848" i="1"/>
  <c r="C848" i="1"/>
  <c r="B848" i="1"/>
  <c r="N847" i="1"/>
  <c r="E847" i="1"/>
  <c r="D847" i="1"/>
  <c r="C847" i="1"/>
  <c r="B847" i="1"/>
  <c r="N846" i="1"/>
  <c r="E846" i="1"/>
  <c r="D846" i="1"/>
  <c r="C846" i="1"/>
  <c r="B846" i="1"/>
  <c r="N845" i="1"/>
  <c r="E845" i="1"/>
  <c r="D845" i="1"/>
  <c r="C845" i="1"/>
  <c r="B845" i="1"/>
  <c r="N844" i="1"/>
  <c r="E844" i="1"/>
  <c r="D844" i="1"/>
  <c r="C844" i="1"/>
  <c r="B844" i="1"/>
  <c r="N843" i="1"/>
  <c r="E843" i="1"/>
  <c r="D843" i="1"/>
  <c r="C843" i="1"/>
  <c r="B843" i="1"/>
  <c r="N842" i="1"/>
  <c r="E842" i="1"/>
  <c r="D842" i="1"/>
  <c r="C842" i="1"/>
  <c r="B842" i="1"/>
  <c r="N841" i="1"/>
  <c r="E841" i="1"/>
  <c r="D841" i="1"/>
  <c r="C841" i="1"/>
  <c r="B841" i="1"/>
  <c r="N840" i="1"/>
  <c r="E840" i="1"/>
  <c r="D840" i="1"/>
  <c r="C840" i="1"/>
  <c r="B840" i="1"/>
  <c r="L835" i="1"/>
  <c r="N832" i="1"/>
  <c r="E832" i="1"/>
  <c r="D832" i="1"/>
  <c r="C832" i="1"/>
  <c r="B832" i="1"/>
  <c r="N831" i="1"/>
  <c r="E831" i="1"/>
  <c r="D831" i="1"/>
  <c r="C831" i="1"/>
  <c r="B831" i="1"/>
  <c r="N830" i="1"/>
  <c r="E830" i="1"/>
  <c r="D830" i="1"/>
  <c r="C830" i="1"/>
  <c r="B830" i="1"/>
  <c r="N829" i="1"/>
  <c r="E829" i="1"/>
  <c r="D829" i="1"/>
  <c r="C829" i="1"/>
  <c r="B829" i="1"/>
  <c r="N828" i="1"/>
  <c r="E828" i="1"/>
  <c r="D828" i="1"/>
  <c r="C828" i="1"/>
  <c r="B828" i="1"/>
  <c r="N827" i="1"/>
  <c r="E827" i="1"/>
  <c r="D827" i="1"/>
  <c r="C827" i="1"/>
  <c r="B827" i="1"/>
  <c r="N826" i="1"/>
  <c r="E826" i="1"/>
  <c r="D826" i="1"/>
  <c r="C826" i="1"/>
  <c r="B826" i="1"/>
  <c r="N825" i="1"/>
  <c r="E825" i="1"/>
  <c r="D825" i="1"/>
  <c r="C825" i="1"/>
  <c r="B825" i="1"/>
  <c r="N824" i="1"/>
  <c r="E824" i="1"/>
  <c r="D824" i="1"/>
  <c r="C824" i="1"/>
  <c r="B824" i="1"/>
  <c r="N823" i="1"/>
  <c r="E823" i="1"/>
  <c r="D823" i="1"/>
  <c r="C823" i="1"/>
  <c r="B823" i="1"/>
  <c r="N822" i="1"/>
  <c r="E822" i="1"/>
  <c r="D822" i="1"/>
  <c r="C822" i="1"/>
  <c r="B822" i="1"/>
  <c r="N821" i="1"/>
  <c r="E821" i="1"/>
  <c r="D821" i="1"/>
  <c r="C821" i="1"/>
  <c r="B821" i="1"/>
  <c r="N820" i="1"/>
  <c r="E820" i="1"/>
  <c r="D820" i="1"/>
  <c r="C820" i="1"/>
  <c r="B820" i="1"/>
  <c r="N819" i="1"/>
  <c r="E819" i="1"/>
  <c r="D819" i="1"/>
  <c r="C819" i="1"/>
  <c r="B819" i="1"/>
  <c r="N818" i="1"/>
  <c r="E818" i="1"/>
  <c r="D818" i="1"/>
  <c r="C818" i="1"/>
  <c r="B818" i="1"/>
  <c r="N817" i="1"/>
  <c r="E817" i="1"/>
  <c r="D817" i="1"/>
  <c r="C817" i="1"/>
  <c r="B817" i="1"/>
  <c r="N816" i="1"/>
  <c r="E816" i="1"/>
  <c r="D816" i="1"/>
  <c r="C816" i="1"/>
  <c r="B816" i="1"/>
  <c r="N815" i="1"/>
  <c r="E815" i="1"/>
  <c r="D815" i="1"/>
  <c r="C815" i="1"/>
  <c r="B815" i="1"/>
  <c r="N814" i="1"/>
  <c r="E814" i="1"/>
  <c r="D814" i="1"/>
  <c r="C814" i="1"/>
  <c r="B814" i="1"/>
  <c r="N813" i="1"/>
  <c r="E813" i="1"/>
  <c r="D813" i="1"/>
  <c r="C813" i="1"/>
  <c r="B813" i="1"/>
  <c r="N812" i="1"/>
  <c r="E812" i="1"/>
  <c r="D812" i="1"/>
  <c r="C812" i="1"/>
  <c r="B812" i="1"/>
  <c r="N811" i="1"/>
  <c r="E811" i="1"/>
  <c r="D811" i="1"/>
  <c r="C811" i="1"/>
  <c r="B811" i="1"/>
  <c r="N810" i="1"/>
  <c r="E810" i="1"/>
  <c r="D810" i="1"/>
  <c r="C810" i="1"/>
  <c r="B810" i="1"/>
  <c r="N809" i="1"/>
  <c r="E809" i="1"/>
  <c r="D809" i="1"/>
  <c r="C809" i="1"/>
  <c r="B809" i="1"/>
  <c r="L804" i="1"/>
  <c r="N801" i="1"/>
  <c r="E801" i="1"/>
  <c r="D801" i="1"/>
  <c r="C801" i="1"/>
  <c r="B801" i="1"/>
  <c r="N800" i="1"/>
  <c r="E800" i="1"/>
  <c r="D800" i="1"/>
  <c r="C800" i="1"/>
  <c r="B800" i="1"/>
  <c r="N799" i="1"/>
  <c r="E799" i="1"/>
  <c r="D799" i="1"/>
  <c r="C799" i="1"/>
  <c r="B799" i="1"/>
  <c r="N798" i="1"/>
  <c r="E798" i="1"/>
  <c r="D798" i="1"/>
  <c r="C798" i="1"/>
  <c r="B798" i="1"/>
  <c r="N797" i="1"/>
  <c r="E797" i="1"/>
  <c r="D797" i="1"/>
  <c r="C797" i="1"/>
  <c r="B797" i="1"/>
  <c r="N796" i="1"/>
  <c r="E796" i="1"/>
  <c r="D796" i="1"/>
  <c r="C796" i="1"/>
  <c r="B796" i="1"/>
  <c r="N795" i="1"/>
  <c r="E795" i="1"/>
  <c r="D795" i="1"/>
  <c r="C795" i="1"/>
  <c r="B795" i="1"/>
  <c r="N794" i="1"/>
  <c r="E794" i="1"/>
  <c r="D794" i="1"/>
  <c r="C794" i="1"/>
  <c r="B794" i="1"/>
  <c r="N793" i="1"/>
  <c r="E793" i="1"/>
  <c r="D793" i="1"/>
  <c r="C793" i="1"/>
  <c r="B793" i="1"/>
  <c r="N792" i="1"/>
  <c r="E792" i="1"/>
  <c r="D792" i="1"/>
  <c r="C792" i="1"/>
  <c r="B792" i="1"/>
  <c r="N791" i="1"/>
  <c r="E791" i="1"/>
  <c r="D791" i="1"/>
  <c r="C791" i="1"/>
  <c r="B791" i="1"/>
  <c r="N790" i="1"/>
  <c r="E790" i="1"/>
  <c r="D790" i="1"/>
  <c r="C790" i="1"/>
  <c r="B790" i="1"/>
  <c r="N789" i="1"/>
  <c r="E789" i="1"/>
  <c r="D789" i="1"/>
  <c r="C789" i="1"/>
  <c r="B789" i="1"/>
  <c r="N788" i="1"/>
  <c r="E788" i="1"/>
  <c r="D788" i="1"/>
  <c r="C788" i="1"/>
  <c r="B788" i="1"/>
  <c r="N787" i="1"/>
  <c r="E787" i="1"/>
  <c r="D787" i="1"/>
  <c r="C787" i="1"/>
  <c r="B787" i="1"/>
  <c r="N786" i="1"/>
  <c r="E786" i="1"/>
  <c r="D786" i="1"/>
  <c r="C786" i="1"/>
  <c r="B786" i="1"/>
  <c r="N785" i="1"/>
  <c r="E785" i="1"/>
  <c r="D785" i="1"/>
  <c r="C785" i="1"/>
  <c r="B785" i="1"/>
  <c r="N784" i="1"/>
  <c r="E784" i="1"/>
  <c r="D784" i="1"/>
  <c r="C784" i="1"/>
  <c r="B784" i="1"/>
  <c r="N783" i="1"/>
  <c r="E783" i="1"/>
  <c r="D783" i="1"/>
  <c r="C783" i="1"/>
  <c r="B783" i="1"/>
  <c r="N782" i="1"/>
  <c r="E782" i="1"/>
  <c r="D782" i="1"/>
  <c r="C782" i="1"/>
  <c r="B782" i="1"/>
  <c r="N781" i="1"/>
  <c r="E781" i="1"/>
  <c r="D781" i="1"/>
  <c r="C781" i="1"/>
  <c r="B781" i="1"/>
  <c r="N780" i="1"/>
  <c r="E780" i="1"/>
  <c r="D780" i="1"/>
  <c r="C780" i="1"/>
  <c r="B780" i="1"/>
  <c r="N779" i="1"/>
  <c r="E779" i="1"/>
  <c r="D779" i="1"/>
  <c r="C779" i="1"/>
  <c r="B779" i="1"/>
  <c r="N778" i="1"/>
  <c r="E778" i="1"/>
  <c r="D778" i="1"/>
  <c r="C778" i="1"/>
  <c r="B778" i="1"/>
  <c r="G765" i="1"/>
  <c r="I762" i="1"/>
  <c r="I761" i="1"/>
  <c r="I760" i="1"/>
  <c r="I759" i="1"/>
  <c r="I758" i="1"/>
  <c r="I757" i="1"/>
  <c r="I756" i="1"/>
  <c r="I755" i="1"/>
  <c r="I754" i="1"/>
  <c r="L751" i="1"/>
  <c r="N748" i="1"/>
  <c r="E748" i="1"/>
  <c r="D748" i="1"/>
  <c r="C748" i="1"/>
  <c r="B748" i="1"/>
  <c r="N747" i="1"/>
  <c r="E747" i="1"/>
  <c r="D747" i="1"/>
  <c r="C747" i="1"/>
  <c r="B747" i="1"/>
  <c r="N746" i="1"/>
  <c r="E746" i="1"/>
  <c r="D746" i="1"/>
  <c r="C746" i="1"/>
  <c r="B746" i="1"/>
  <c r="N745" i="1"/>
  <c r="E745" i="1"/>
  <c r="D745" i="1"/>
  <c r="C745" i="1"/>
  <c r="B745" i="1"/>
  <c r="N744" i="1"/>
  <c r="E744" i="1"/>
  <c r="D744" i="1"/>
  <c r="C744" i="1"/>
  <c r="B744" i="1"/>
  <c r="N743" i="1"/>
  <c r="E743" i="1"/>
  <c r="D743" i="1"/>
  <c r="C743" i="1"/>
  <c r="B743" i="1"/>
  <c r="N742" i="1"/>
  <c r="E742" i="1"/>
  <c r="D742" i="1"/>
  <c r="C742" i="1"/>
  <c r="B742" i="1"/>
  <c r="N741" i="1"/>
  <c r="E741" i="1"/>
  <c r="D741" i="1"/>
  <c r="C741" i="1"/>
  <c r="B741" i="1"/>
  <c r="N740" i="1"/>
  <c r="E740" i="1"/>
  <c r="D740" i="1"/>
  <c r="C740" i="1"/>
  <c r="B740" i="1"/>
  <c r="N739" i="1"/>
  <c r="E739" i="1"/>
  <c r="D739" i="1"/>
  <c r="C739" i="1"/>
  <c r="B739" i="1"/>
  <c r="N738" i="1"/>
  <c r="E738" i="1"/>
  <c r="D738" i="1"/>
  <c r="C738" i="1"/>
  <c r="B738" i="1"/>
  <c r="N737" i="1"/>
  <c r="E737" i="1"/>
  <c r="D737" i="1"/>
  <c r="C737" i="1"/>
  <c r="B737" i="1"/>
  <c r="N736" i="1"/>
  <c r="E736" i="1"/>
  <c r="D736" i="1"/>
  <c r="C736" i="1"/>
  <c r="B736" i="1"/>
  <c r="N735" i="1"/>
  <c r="E735" i="1"/>
  <c r="D735" i="1"/>
  <c r="C735" i="1"/>
  <c r="B735" i="1"/>
  <c r="N734" i="1"/>
  <c r="E734" i="1"/>
  <c r="D734" i="1"/>
  <c r="C734" i="1"/>
  <c r="B734" i="1"/>
  <c r="N733" i="1"/>
  <c r="E733" i="1"/>
  <c r="D733" i="1"/>
  <c r="C733" i="1"/>
  <c r="B733" i="1"/>
  <c r="N732" i="1"/>
  <c r="E732" i="1"/>
  <c r="D732" i="1"/>
  <c r="C732" i="1"/>
  <c r="B732" i="1"/>
  <c r="N731" i="1"/>
  <c r="E731" i="1"/>
  <c r="D731" i="1"/>
  <c r="C731" i="1"/>
  <c r="B731" i="1"/>
  <c r="N730" i="1"/>
  <c r="E730" i="1"/>
  <c r="D730" i="1"/>
  <c r="C730" i="1"/>
  <c r="B730" i="1"/>
  <c r="N729" i="1"/>
  <c r="E729" i="1"/>
  <c r="D729" i="1"/>
  <c r="C729" i="1"/>
  <c r="B729" i="1"/>
  <c r="N728" i="1"/>
  <c r="E728" i="1"/>
  <c r="D728" i="1"/>
  <c r="C728" i="1"/>
  <c r="B728" i="1"/>
  <c r="N727" i="1"/>
  <c r="E727" i="1"/>
  <c r="D727" i="1"/>
  <c r="C727" i="1"/>
  <c r="B727" i="1"/>
  <c r="N726" i="1"/>
  <c r="E726" i="1"/>
  <c r="D726" i="1"/>
  <c r="C726" i="1"/>
  <c r="B726" i="1"/>
  <c r="N725" i="1"/>
  <c r="E725" i="1"/>
  <c r="D725" i="1"/>
  <c r="C725" i="1"/>
  <c r="B725" i="1"/>
  <c r="L720" i="1"/>
  <c r="N717" i="1"/>
  <c r="E717" i="1"/>
  <c r="D717" i="1"/>
  <c r="C717" i="1"/>
  <c r="B717" i="1"/>
  <c r="N716" i="1"/>
  <c r="E716" i="1"/>
  <c r="D716" i="1"/>
  <c r="C716" i="1"/>
  <c r="B716" i="1"/>
  <c r="N715" i="1"/>
  <c r="E715" i="1"/>
  <c r="D715" i="1"/>
  <c r="C715" i="1"/>
  <c r="B715" i="1"/>
  <c r="N714" i="1"/>
  <c r="E714" i="1"/>
  <c r="D714" i="1"/>
  <c r="C714" i="1"/>
  <c r="B714" i="1"/>
  <c r="N713" i="1"/>
  <c r="E713" i="1"/>
  <c r="D713" i="1"/>
  <c r="C713" i="1"/>
  <c r="B713" i="1"/>
  <c r="N712" i="1"/>
  <c r="E712" i="1"/>
  <c r="D712" i="1"/>
  <c r="C712" i="1"/>
  <c r="B712" i="1"/>
  <c r="N711" i="1"/>
  <c r="E711" i="1"/>
  <c r="D711" i="1"/>
  <c r="C711" i="1"/>
  <c r="B711" i="1"/>
  <c r="N710" i="1"/>
  <c r="E710" i="1"/>
  <c r="D710" i="1"/>
  <c r="C710" i="1"/>
  <c r="B710" i="1"/>
  <c r="N709" i="1"/>
  <c r="E709" i="1"/>
  <c r="D709" i="1"/>
  <c r="C709" i="1"/>
  <c r="B709" i="1"/>
  <c r="N708" i="1"/>
  <c r="E708" i="1"/>
  <c r="D708" i="1"/>
  <c r="C708" i="1"/>
  <c r="B708" i="1"/>
  <c r="N707" i="1"/>
  <c r="E707" i="1"/>
  <c r="D707" i="1"/>
  <c r="C707" i="1"/>
  <c r="B707" i="1"/>
  <c r="N706" i="1"/>
  <c r="E706" i="1"/>
  <c r="D706" i="1"/>
  <c r="C706" i="1"/>
  <c r="B706" i="1"/>
  <c r="N705" i="1"/>
  <c r="E705" i="1"/>
  <c r="D705" i="1"/>
  <c r="C705" i="1"/>
  <c r="B705" i="1"/>
  <c r="N704" i="1"/>
  <c r="E704" i="1"/>
  <c r="D704" i="1"/>
  <c r="C704" i="1"/>
  <c r="B704" i="1"/>
  <c r="N703" i="1"/>
  <c r="E703" i="1"/>
  <c r="D703" i="1"/>
  <c r="C703" i="1"/>
  <c r="B703" i="1"/>
  <c r="N702" i="1"/>
  <c r="E702" i="1"/>
  <c r="D702" i="1"/>
  <c r="C702" i="1"/>
  <c r="B702" i="1"/>
  <c r="N701" i="1"/>
  <c r="E701" i="1"/>
  <c r="D701" i="1"/>
  <c r="C701" i="1"/>
  <c r="B701" i="1"/>
  <c r="N700" i="1"/>
  <c r="E700" i="1"/>
  <c r="D700" i="1"/>
  <c r="C700" i="1"/>
  <c r="B700" i="1"/>
  <c r="N699" i="1"/>
  <c r="E699" i="1"/>
  <c r="D699" i="1"/>
  <c r="C699" i="1"/>
  <c r="B699" i="1"/>
  <c r="N698" i="1"/>
  <c r="E698" i="1"/>
  <c r="D698" i="1"/>
  <c r="C698" i="1"/>
  <c r="B698" i="1"/>
  <c r="N697" i="1"/>
  <c r="E697" i="1"/>
  <c r="D697" i="1"/>
  <c r="C697" i="1"/>
  <c r="B697" i="1"/>
  <c r="N696" i="1"/>
  <c r="E696" i="1"/>
  <c r="D696" i="1"/>
  <c r="C696" i="1"/>
  <c r="B696" i="1"/>
  <c r="N695" i="1"/>
  <c r="E695" i="1"/>
  <c r="D695" i="1"/>
  <c r="C695" i="1"/>
  <c r="B695" i="1"/>
  <c r="N694" i="1"/>
  <c r="E694" i="1"/>
  <c r="D694" i="1"/>
  <c r="C694" i="1"/>
  <c r="B694" i="1"/>
  <c r="L689" i="1"/>
  <c r="N686" i="1"/>
  <c r="E686" i="1"/>
  <c r="D686" i="1"/>
  <c r="C686" i="1"/>
  <c r="B686" i="1"/>
  <c r="N685" i="1"/>
  <c r="E685" i="1"/>
  <c r="D685" i="1"/>
  <c r="C685" i="1"/>
  <c r="B685" i="1"/>
  <c r="N684" i="1"/>
  <c r="E684" i="1"/>
  <c r="D684" i="1"/>
  <c r="C684" i="1"/>
  <c r="B684" i="1"/>
  <c r="N683" i="1"/>
  <c r="E683" i="1"/>
  <c r="D683" i="1"/>
  <c r="C683" i="1"/>
  <c r="B683" i="1"/>
  <c r="N682" i="1"/>
  <c r="E682" i="1"/>
  <c r="D682" i="1"/>
  <c r="C682" i="1"/>
  <c r="B682" i="1"/>
  <c r="N681" i="1"/>
  <c r="E681" i="1"/>
  <c r="D681" i="1"/>
  <c r="C681" i="1"/>
  <c r="B681" i="1"/>
  <c r="N680" i="1"/>
  <c r="E680" i="1"/>
  <c r="D680" i="1"/>
  <c r="C680" i="1"/>
  <c r="B680" i="1"/>
  <c r="N679" i="1"/>
  <c r="E679" i="1"/>
  <c r="D679" i="1"/>
  <c r="C679" i="1"/>
  <c r="B679" i="1"/>
  <c r="N678" i="1"/>
  <c r="E678" i="1"/>
  <c r="D678" i="1"/>
  <c r="C678" i="1"/>
  <c r="B678" i="1"/>
  <c r="N677" i="1"/>
  <c r="E677" i="1"/>
  <c r="D677" i="1"/>
  <c r="C677" i="1"/>
  <c r="B677" i="1"/>
  <c r="N676" i="1"/>
  <c r="E676" i="1"/>
  <c r="D676" i="1"/>
  <c r="C676" i="1"/>
  <c r="B676" i="1"/>
  <c r="N675" i="1"/>
  <c r="E675" i="1"/>
  <c r="D675" i="1"/>
  <c r="C675" i="1"/>
  <c r="B675" i="1"/>
  <c r="N674" i="1"/>
  <c r="E674" i="1"/>
  <c r="D674" i="1"/>
  <c r="C674" i="1"/>
  <c r="B674" i="1"/>
  <c r="N673" i="1"/>
  <c r="E673" i="1"/>
  <c r="D673" i="1"/>
  <c r="C673" i="1"/>
  <c r="B673" i="1"/>
  <c r="N672" i="1"/>
  <c r="E672" i="1"/>
  <c r="D672" i="1"/>
  <c r="C672" i="1"/>
  <c r="B672" i="1"/>
  <c r="N671" i="1"/>
  <c r="E671" i="1"/>
  <c r="D671" i="1"/>
  <c r="C671" i="1"/>
  <c r="B671" i="1"/>
  <c r="N670" i="1"/>
  <c r="E670" i="1"/>
  <c r="D670" i="1"/>
  <c r="C670" i="1"/>
  <c r="B670" i="1"/>
  <c r="N669" i="1"/>
  <c r="E669" i="1"/>
  <c r="D669" i="1"/>
  <c r="C669" i="1"/>
  <c r="B669" i="1"/>
  <c r="N668" i="1"/>
  <c r="E668" i="1"/>
  <c r="D668" i="1"/>
  <c r="C668" i="1"/>
  <c r="B668" i="1"/>
  <c r="N667" i="1"/>
  <c r="E667" i="1"/>
  <c r="D667" i="1"/>
  <c r="C667" i="1"/>
  <c r="B667" i="1"/>
  <c r="N666" i="1"/>
  <c r="E666" i="1"/>
  <c r="D666" i="1"/>
  <c r="C666" i="1"/>
  <c r="B666" i="1"/>
  <c r="N665" i="1"/>
  <c r="E665" i="1"/>
  <c r="D665" i="1"/>
  <c r="C665" i="1"/>
  <c r="B665" i="1"/>
  <c r="N664" i="1"/>
  <c r="E664" i="1"/>
  <c r="D664" i="1"/>
  <c r="C664" i="1"/>
  <c r="B664" i="1"/>
  <c r="N663" i="1"/>
  <c r="E663" i="1"/>
  <c r="D663" i="1"/>
  <c r="C663" i="1"/>
  <c r="B663" i="1"/>
  <c r="L658" i="1"/>
  <c r="N655" i="1"/>
  <c r="E655" i="1"/>
  <c r="D655" i="1"/>
  <c r="C655" i="1"/>
  <c r="B655" i="1"/>
  <c r="N654" i="1"/>
  <c r="E654" i="1"/>
  <c r="D654" i="1"/>
  <c r="C654" i="1"/>
  <c r="B654" i="1"/>
  <c r="N653" i="1"/>
  <c r="E653" i="1"/>
  <c r="D653" i="1"/>
  <c r="C653" i="1"/>
  <c r="B653" i="1"/>
  <c r="N652" i="1"/>
  <c r="E652" i="1"/>
  <c r="D652" i="1"/>
  <c r="C652" i="1"/>
  <c r="B652" i="1"/>
  <c r="N651" i="1"/>
  <c r="E651" i="1"/>
  <c r="D651" i="1"/>
  <c r="C651" i="1"/>
  <c r="B651" i="1"/>
  <c r="N650" i="1"/>
  <c r="E650" i="1"/>
  <c r="D650" i="1"/>
  <c r="C650" i="1"/>
  <c r="B650" i="1"/>
  <c r="N649" i="1"/>
  <c r="E649" i="1"/>
  <c r="D649" i="1"/>
  <c r="C649" i="1"/>
  <c r="B649" i="1"/>
  <c r="N648" i="1"/>
  <c r="E648" i="1"/>
  <c r="D648" i="1"/>
  <c r="C648" i="1"/>
  <c r="B648" i="1"/>
  <c r="N647" i="1"/>
  <c r="E647" i="1"/>
  <c r="D647" i="1"/>
  <c r="C647" i="1"/>
  <c r="B647" i="1"/>
  <c r="N646" i="1"/>
  <c r="E646" i="1"/>
  <c r="D646" i="1"/>
  <c r="C646" i="1"/>
  <c r="B646" i="1"/>
  <c r="N645" i="1"/>
  <c r="E645" i="1"/>
  <c r="D645" i="1"/>
  <c r="C645" i="1"/>
  <c r="B645" i="1"/>
  <c r="N644" i="1"/>
  <c r="E644" i="1"/>
  <c r="D644" i="1"/>
  <c r="C644" i="1"/>
  <c r="B644" i="1"/>
  <c r="N643" i="1"/>
  <c r="E643" i="1"/>
  <c r="D643" i="1"/>
  <c r="C643" i="1"/>
  <c r="B643" i="1"/>
  <c r="N642" i="1"/>
  <c r="E642" i="1"/>
  <c r="D642" i="1"/>
  <c r="C642" i="1"/>
  <c r="B642" i="1"/>
  <c r="N641" i="1"/>
  <c r="E641" i="1"/>
  <c r="D641" i="1"/>
  <c r="C641" i="1"/>
  <c r="B641" i="1"/>
  <c r="N640" i="1"/>
  <c r="E640" i="1"/>
  <c r="D640" i="1"/>
  <c r="C640" i="1"/>
  <c r="B640" i="1"/>
  <c r="N639" i="1"/>
  <c r="E639" i="1"/>
  <c r="D639" i="1"/>
  <c r="C639" i="1"/>
  <c r="B639" i="1"/>
  <c r="N638" i="1"/>
  <c r="E638" i="1"/>
  <c r="D638" i="1"/>
  <c r="C638" i="1"/>
  <c r="B638" i="1"/>
  <c r="N637" i="1"/>
  <c r="E637" i="1"/>
  <c r="D637" i="1"/>
  <c r="C637" i="1"/>
  <c r="B637" i="1"/>
  <c r="N636" i="1"/>
  <c r="E636" i="1"/>
  <c r="D636" i="1"/>
  <c r="C636" i="1"/>
  <c r="B636" i="1"/>
  <c r="N635" i="1"/>
  <c r="E635" i="1"/>
  <c r="D635" i="1"/>
  <c r="C635" i="1"/>
  <c r="B635" i="1"/>
  <c r="N634" i="1"/>
  <c r="E634" i="1"/>
  <c r="D634" i="1"/>
  <c r="C634" i="1"/>
  <c r="B634" i="1"/>
  <c r="N633" i="1"/>
  <c r="E633" i="1"/>
  <c r="D633" i="1"/>
  <c r="C633" i="1"/>
  <c r="B633" i="1"/>
  <c r="N632" i="1"/>
  <c r="E632" i="1"/>
  <c r="D632" i="1"/>
  <c r="C632" i="1"/>
  <c r="B632" i="1"/>
  <c r="G619" i="1"/>
  <c r="I616" i="1"/>
  <c r="I615" i="1"/>
  <c r="I614" i="1"/>
  <c r="I613" i="1"/>
  <c r="I612" i="1"/>
  <c r="I611" i="1"/>
  <c r="I610" i="1"/>
  <c r="I609" i="1"/>
  <c r="I608" i="1"/>
  <c r="L605" i="1"/>
  <c r="N602" i="1"/>
  <c r="E602" i="1"/>
  <c r="D602" i="1"/>
  <c r="C602" i="1"/>
  <c r="B602" i="1"/>
  <c r="N601" i="1"/>
  <c r="E601" i="1"/>
  <c r="D601" i="1"/>
  <c r="C601" i="1"/>
  <c r="B601" i="1"/>
  <c r="N600" i="1"/>
  <c r="E600" i="1"/>
  <c r="D600" i="1"/>
  <c r="C600" i="1"/>
  <c r="B600" i="1"/>
  <c r="N599" i="1"/>
  <c r="E599" i="1"/>
  <c r="D599" i="1"/>
  <c r="C599" i="1"/>
  <c r="B599" i="1"/>
  <c r="N598" i="1"/>
  <c r="E598" i="1"/>
  <c r="D598" i="1"/>
  <c r="C598" i="1"/>
  <c r="B598" i="1"/>
  <c r="N597" i="1"/>
  <c r="E597" i="1"/>
  <c r="D597" i="1"/>
  <c r="C597" i="1"/>
  <c r="B597" i="1"/>
  <c r="N596" i="1"/>
  <c r="E596" i="1"/>
  <c r="D596" i="1"/>
  <c r="C596" i="1"/>
  <c r="B596" i="1"/>
  <c r="N595" i="1"/>
  <c r="E595" i="1"/>
  <c r="D595" i="1"/>
  <c r="C595" i="1"/>
  <c r="B595" i="1"/>
  <c r="N594" i="1"/>
  <c r="E594" i="1"/>
  <c r="D594" i="1"/>
  <c r="C594" i="1"/>
  <c r="B594" i="1"/>
  <c r="N593" i="1"/>
  <c r="E593" i="1"/>
  <c r="D593" i="1"/>
  <c r="C593" i="1"/>
  <c r="B593" i="1"/>
  <c r="N592" i="1"/>
  <c r="E592" i="1"/>
  <c r="D592" i="1"/>
  <c r="C592" i="1"/>
  <c r="B592" i="1"/>
  <c r="N591" i="1"/>
  <c r="E591" i="1"/>
  <c r="D591" i="1"/>
  <c r="C591" i="1"/>
  <c r="B591" i="1"/>
  <c r="N590" i="1"/>
  <c r="E590" i="1"/>
  <c r="D590" i="1"/>
  <c r="C590" i="1"/>
  <c r="B590" i="1"/>
  <c r="N589" i="1"/>
  <c r="E589" i="1"/>
  <c r="D589" i="1"/>
  <c r="C589" i="1"/>
  <c r="B589" i="1"/>
  <c r="N588" i="1"/>
  <c r="E588" i="1"/>
  <c r="D588" i="1"/>
  <c r="C588" i="1"/>
  <c r="B588" i="1"/>
  <c r="N587" i="1"/>
  <c r="E587" i="1"/>
  <c r="D587" i="1"/>
  <c r="C587" i="1"/>
  <c r="B587" i="1"/>
  <c r="N586" i="1"/>
  <c r="E586" i="1"/>
  <c r="D586" i="1"/>
  <c r="C586" i="1"/>
  <c r="B586" i="1"/>
  <c r="N585" i="1"/>
  <c r="E585" i="1"/>
  <c r="D585" i="1"/>
  <c r="C585" i="1"/>
  <c r="B585" i="1"/>
  <c r="N584" i="1"/>
  <c r="E584" i="1"/>
  <c r="D584" i="1"/>
  <c r="C584" i="1"/>
  <c r="B584" i="1"/>
  <c r="N583" i="1"/>
  <c r="E583" i="1"/>
  <c r="D583" i="1"/>
  <c r="C583" i="1"/>
  <c r="B583" i="1"/>
  <c r="N582" i="1"/>
  <c r="E582" i="1"/>
  <c r="D582" i="1"/>
  <c r="C582" i="1"/>
  <c r="B582" i="1"/>
  <c r="N581" i="1"/>
  <c r="E581" i="1"/>
  <c r="D581" i="1"/>
  <c r="C581" i="1"/>
  <c r="B581" i="1"/>
  <c r="N580" i="1"/>
  <c r="E580" i="1"/>
  <c r="D580" i="1"/>
  <c r="C580" i="1"/>
  <c r="B580" i="1"/>
  <c r="N579" i="1"/>
  <c r="E579" i="1"/>
  <c r="D579" i="1"/>
  <c r="C579" i="1"/>
  <c r="B579" i="1"/>
  <c r="L574" i="1"/>
  <c r="N571" i="1"/>
  <c r="E571" i="1"/>
  <c r="D571" i="1"/>
  <c r="C571" i="1"/>
  <c r="B571" i="1"/>
  <c r="N570" i="1"/>
  <c r="E570" i="1"/>
  <c r="D570" i="1"/>
  <c r="C570" i="1"/>
  <c r="B570" i="1"/>
  <c r="N569" i="1"/>
  <c r="E569" i="1"/>
  <c r="D569" i="1"/>
  <c r="C569" i="1"/>
  <c r="B569" i="1"/>
  <c r="N568" i="1"/>
  <c r="E568" i="1"/>
  <c r="D568" i="1"/>
  <c r="C568" i="1"/>
  <c r="B568" i="1"/>
  <c r="N567" i="1"/>
  <c r="E567" i="1"/>
  <c r="D567" i="1"/>
  <c r="C567" i="1"/>
  <c r="B567" i="1"/>
  <c r="N566" i="1"/>
  <c r="E566" i="1"/>
  <c r="D566" i="1"/>
  <c r="C566" i="1"/>
  <c r="B566" i="1"/>
  <c r="N565" i="1"/>
  <c r="E565" i="1"/>
  <c r="D565" i="1"/>
  <c r="C565" i="1"/>
  <c r="B565" i="1"/>
  <c r="N564" i="1"/>
  <c r="E564" i="1"/>
  <c r="D564" i="1"/>
  <c r="C564" i="1"/>
  <c r="B564" i="1"/>
  <c r="N563" i="1"/>
  <c r="E563" i="1"/>
  <c r="D563" i="1"/>
  <c r="C563" i="1"/>
  <c r="B563" i="1"/>
  <c r="N562" i="1"/>
  <c r="E562" i="1"/>
  <c r="D562" i="1"/>
  <c r="C562" i="1"/>
  <c r="B562" i="1"/>
  <c r="N561" i="1"/>
  <c r="E561" i="1"/>
  <c r="D561" i="1"/>
  <c r="C561" i="1"/>
  <c r="B561" i="1"/>
  <c r="N560" i="1"/>
  <c r="E560" i="1"/>
  <c r="D560" i="1"/>
  <c r="C560" i="1"/>
  <c r="B560" i="1"/>
  <c r="N559" i="1"/>
  <c r="E559" i="1"/>
  <c r="D559" i="1"/>
  <c r="C559" i="1"/>
  <c r="B559" i="1"/>
  <c r="N558" i="1"/>
  <c r="E558" i="1"/>
  <c r="D558" i="1"/>
  <c r="C558" i="1"/>
  <c r="B558" i="1"/>
  <c r="N557" i="1"/>
  <c r="E557" i="1"/>
  <c r="D557" i="1"/>
  <c r="C557" i="1"/>
  <c r="B557" i="1"/>
  <c r="N556" i="1"/>
  <c r="E556" i="1"/>
  <c r="D556" i="1"/>
  <c r="C556" i="1"/>
  <c r="B556" i="1"/>
  <c r="N555" i="1"/>
  <c r="E555" i="1"/>
  <c r="D555" i="1"/>
  <c r="C555" i="1"/>
  <c r="B555" i="1"/>
  <c r="N554" i="1"/>
  <c r="E554" i="1"/>
  <c r="D554" i="1"/>
  <c r="C554" i="1"/>
  <c r="B554" i="1"/>
  <c r="N553" i="1"/>
  <c r="E553" i="1"/>
  <c r="D553" i="1"/>
  <c r="C553" i="1"/>
  <c r="B553" i="1"/>
  <c r="N552" i="1"/>
  <c r="E552" i="1"/>
  <c r="D552" i="1"/>
  <c r="C552" i="1"/>
  <c r="B552" i="1"/>
  <c r="N551" i="1"/>
  <c r="E551" i="1"/>
  <c r="D551" i="1"/>
  <c r="C551" i="1"/>
  <c r="B551" i="1"/>
  <c r="N550" i="1"/>
  <c r="E550" i="1"/>
  <c r="D550" i="1"/>
  <c r="C550" i="1"/>
  <c r="B550" i="1"/>
  <c r="N549" i="1"/>
  <c r="E549" i="1"/>
  <c r="D549" i="1"/>
  <c r="C549" i="1"/>
  <c r="B549" i="1"/>
  <c r="N548" i="1"/>
  <c r="E548" i="1"/>
  <c r="D548" i="1"/>
  <c r="C548" i="1"/>
  <c r="B548" i="1"/>
  <c r="L543" i="1"/>
  <c r="N540" i="1"/>
  <c r="E540" i="1"/>
  <c r="D540" i="1"/>
  <c r="C540" i="1"/>
  <c r="B540" i="1"/>
  <c r="N539" i="1"/>
  <c r="E539" i="1"/>
  <c r="D539" i="1"/>
  <c r="C539" i="1"/>
  <c r="B539" i="1"/>
  <c r="N538" i="1"/>
  <c r="E538" i="1"/>
  <c r="D538" i="1"/>
  <c r="C538" i="1"/>
  <c r="B538" i="1"/>
  <c r="N537" i="1"/>
  <c r="E537" i="1"/>
  <c r="D537" i="1"/>
  <c r="C537" i="1"/>
  <c r="B537" i="1"/>
  <c r="N536" i="1"/>
  <c r="E536" i="1"/>
  <c r="D536" i="1"/>
  <c r="C536" i="1"/>
  <c r="B536" i="1"/>
  <c r="N535" i="1"/>
  <c r="E535" i="1"/>
  <c r="D535" i="1"/>
  <c r="C535" i="1"/>
  <c r="B535" i="1"/>
  <c r="N534" i="1"/>
  <c r="E534" i="1"/>
  <c r="D534" i="1"/>
  <c r="C534" i="1"/>
  <c r="B534" i="1"/>
  <c r="N533" i="1"/>
  <c r="E533" i="1"/>
  <c r="D533" i="1"/>
  <c r="C533" i="1"/>
  <c r="B533" i="1"/>
  <c r="N532" i="1"/>
  <c r="E532" i="1"/>
  <c r="D532" i="1"/>
  <c r="C532" i="1"/>
  <c r="B532" i="1"/>
  <c r="N531" i="1"/>
  <c r="E531" i="1"/>
  <c r="D531" i="1"/>
  <c r="C531" i="1"/>
  <c r="B531" i="1"/>
  <c r="N530" i="1"/>
  <c r="E530" i="1"/>
  <c r="D530" i="1"/>
  <c r="C530" i="1"/>
  <c r="B530" i="1"/>
  <c r="N529" i="1"/>
  <c r="E529" i="1"/>
  <c r="D529" i="1"/>
  <c r="C529" i="1"/>
  <c r="B529" i="1"/>
  <c r="N528" i="1"/>
  <c r="E528" i="1"/>
  <c r="D528" i="1"/>
  <c r="C528" i="1"/>
  <c r="B528" i="1"/>
  <c r="N527" i="1"/>
  <c r="E527" i="1"/>
  <c r="D527" i="1"/>
  <c r="C527" i="1"/>
  <c r="B527" i="1"/>
  <c r="N526" i="1"/>
  <c r="E526" i="1"/>
  <c r="D526" i="1"/>
  <c r="C526" i="1"/>
  <c r="B526" i="1"/>
  <c r="N525" i="1"/>
  <c r="E525" i="1"/>
  <c r="D525" i="1"/>
  <c r="C525" i="1"/>
  <c r="B525" i="1"/>
  <c r="N524" i="1"/>
  <c r="E524" i="1"/>
  <c r="D524" i="1"/>
  <c r="C524" i="1"/>
  <c r="B524" i="1"/>
  <c r="N523" i="1"/>
  <c r="E523" i="1"/>
  <c r="D523" i="1"/>
  <c r="C523" i="1"/>
  <c r="B523" i="1"/>
  <c r="N522" i="1"/>
  <c r="E522" i="1"/>
  <c r="D522" i="1"/>
  <c r="C522" i="1"/>
  <c r="B522" i="1"/>
  <c r="N521" i="1"/>
  <c r="E521" i="1"/>
  <c r="D521" i="1"/>
  <c r="C521" i="1"/>
  <c r="B521" i="1"/>
  <c r="N520" i="1"/>
  <c r="E520" i="1"/>
  <c r="D520" i="1"/>
  <c r="C520" i="1"/>
  <c r="B520" i="1"/>
  <c r="N519" i="1"/>
  <c r="E519" i="1"/>
  <c r="D519" i="1"/>
  <c r="C519" i="1"/>
  <c r="B519" i="1"/>
  <c r="N518" i="1"/>
  <c r="E518" i="1"/>
  <c r="D518" i="1"/>
  <c r="C518" i="1"/>
  <c r="B518" i="1"/>
  <c r="N517" i="1"/>
  <c r="E517" i="1"/>
  <c r="D517" i="1"/>
  <c r="C517" i="1"/>
  <c r="B517" i="1"/>
  <c r="L512" i="1"/>
  <c r="N509" i="1"/>
  <c r="E509" i="1"/>
  <c r="D509" i="1"/>
  <c r="C509" i="1"/>
  <c r="B509" i="1"/>
  <c r="N508" i="1"/>
  <c r="E508" i="1"/>
  <c r="D508" i="1"/>
  <c r="C508" i="1"/>
  <c r="B508" i="1"/>
  <c r="N507" i="1"/>
  <c r="E507" i="1"/>
  <c r="D507" i="1"/>
  <c r="C507" i="1"/>
  <c r="B507" i="1"/>
  <c r="N506" i="1"/>
  <c r="E506" i="1"/>
  <c r="D506" i="1"/>
  <c r="C506" i="1"/>
  <c r="B506" i="1"/>
  <c r="N505" i="1"/>
  <c r="E505" i="1"/>
  <c r="D505" i="1"/>
  <c r="C505" i="1"/>
  <c r="B505" i="1"/>
  <c r="N504" i="1"/>
  <c r="E504" i="1"/>
  <c r="D504" i="1"/>
  <c r="C504" i="1"/>
  <c r="B504" i="1"/>
  <c r="N503" i="1"/>
  <c r="E503" i="1"/>
  <c r="D503" i="1"/>
  <c r="C503" i="1"/>
  <c r="B503" i="1"/>
  <c r="N502" i="1"/>
  <c r="E502" i="1"/>
  <c r="D502" i="1"/>
  <c r="C502" i="1"/>
  <c r="B502" i="1"/>
  <c r="N501" i="1"/>
  <c r="E501" i="1"/>
  <c r="D501" i="1"/>
  <c r="C501" i="1"/>
  <c r="B501" i="1"/>
  <c r="N500" i="1"/>
  <c r="E500" i="1"/>
  <c r="D500" i="1"/>
  <c r="C500" i="1"/>
  <c r="B500" i="1"/>
  <c r="N499" i="1"/>
  <c r="E499" i="1"/>
  <c r="D499" i="1"/>
  <c r="C499" i="1"/>
  <c r="B499" i="1"/>
  <c r="N498" i="1"/>
  <c r="E498" i="1"/>
  <c r="D498" i="1"/>
  <c r="C498" i="1"/>
  <c r="B498" i="1"/>
  <c r="N497" i="1"/>
  <c r="E497" i="1"/>
  <c r="D497" i="1"/>
  <c r="C497" i="1"/>
  <c r="B497" i="1"/>
  <c r="N496" i="1"/>
  <c r="E496" i="1"/>
  <c r="D496" i="1"/>
  <c r="C496" i="1"/>
  <c r="B496" i="1"/>
  <c r="N495" i="1"/>
  <c r="E495" i="1"/>
  <c r="D495" i="1"/>
  <c r="C495" i="1"/>
  <c r="B495" i="1"/>
  <c r="N494" i="1"/>
  <c r="E494" i="1"/>
  <c r="D494" i="1"/>
  <c r="C494" i="1"/>
  <c r="B494" i="1"/>
  <c r="N493" i="1"/>
  <c r="E493" i="1"/>
  <c r="D493" i="1"/>
  <c r="C493" i="1"/>
  <c r="B493" i="1"/>
  <c r="N492" i="1"/>
  <c r="E492" i="1"/>
  <c r="D492" i="1"/>
  <c r="C492" i="1"/>
  <c r="B492" i="1"/>
  <c r="N491" i="1"/>
  <c r="E491" i="1"/>
  <c r="D491" i="1"/>
  <c r="C491" i="1"/>
  <c r="B491" i="1"/>
  <c r="N490" i="1"/>
  <c r="E490" i="1"/>
  <c r="D490" i="1"/>
  <c r="C490" i="1"/>
  <c r="B490" i="1"/>
  <c r="N489" i="1"/>
  <c r="E489" i="1"/>
  <c r="D489" i="1"/>
  <c r="C489" i="1"/>
  <c r="B489" i="1"/>
  <c r="N488" i="1"/>
  <c r="E488" i="1"/>
  <c r="D488" i="1"/>
  <c r="C488" i="1"/>
  <c r="B488" i="1"/>
  <c r="N487" i="1"/>
  <c r="E487" i="1"/>
  <c r="D487" i="1"/>
  <c r="C487" i="1"/>
  <c r="B487" i="1"/>
  <c r="N486" i="1"/>
  <c r="E486" i="1"/>
  <c r="D486" i="1"/>
  <c r="C486" i="1"/>
  <c r="B486" i="1"/>
  <c r="G473" i="1"/>
  <c r="I470" i="1"/>
  <c r="I469" i="1"/>
  <c r="I468" i="1"/>
  <c r="I467" i="1"/>
  <c r="I466" i="1"/>
  <c r="I465" i="1"/>
  <c r="I464" i="1"/>
  <c r="I463" i="1"/>
  <c r="I462" i="1"/>
  <c r="L459" i="1"/>
  <c r="N456" i="1"/>
  <c r="E456" i="1"/>
  <c r="D456" i="1"/>
  <c r="C456" i="1"/>
  <c r="B456" i="1"/>
  <c r="N455" i="1"/>
  <c r="E455" i="1"/>
  <c r="D455" i="1"/>
  <c r="C455" i="1"/>
  <c r="B455" i="1"/>
  <c r="N454" i="1"/>
  <c r="E454" i="1"/>
  <c r="D454" i="1"/>
  <c r="C454" i="1"/>
  <c r="B454" i="1"/>
  <c r="N453" i="1"/>
  <c r="E453" i="1"/>
  <c r="D453" i="1"/>
  <c r="C453" i="1"/>
  <c r="B453" i="1"/>
  <c r="N452" i="1"/>
  <c r="E452" i="1"/>
  <c r="D452" i="1"/>
  <c r="C452" i="1"/>
  <c r="B452" i="1"/>
  <c r="N451" i="1"/>
  <c r="E451" i="1"/>
  <c r="D451" i="1"/>
  <c r="C451" i="1"/>
  <c r="B451" i="1"/>
  <c r="N450" i="1"/>
  <c r="E450" i="1"/>
  <c r="D450" i="1"/>
  <c r="C450" i="1"/>
  <c r="B450" i="1"/>
  <c r="N449" i="1"/>
  <c r="E449" i="1"/>
  <c r="D449" i="1"/>
  <c r="C449" i="1"/>
  <c r="B449" i="1"/>
  <c r="N448" i="1"/>
  <c r="E448" i="1"/>
  <c r="D448" i="1"/>
  <c r="C448" i="1"/>
  <c r="B448" i="1"/>
  <c r="N447" i="1"/>
  <c r="E447" i="1"/>
  <c r="D447" i="1"/>
  <c r="C447" i="1"/>
  <c r="B447" i="1"/>
  <c r="N446" i="1"/>
  <c r="E446" i="1"/>
  <c r="D446" i="1"/>
  <c r="C446" i="1"/>
  <c r="B446" i="1"/>
  <c r="N445" i="1"/>
  <c r="E445" i="1"/>
  <c r="D445" i="1"/>
  <c r="C445" i="1"/>
  <c r="B445" i="1"/>
  <c r="N444" i="1"/>
  <c r="E444" i="1"/>
  <c r="D444" i="1"/>
  <c r="C444" i="1"/>
  <c r="B444" i="1"/>
  <c r="N443" i="1"/>
  <c r="E443" i="1"/>
  <c r="D443" i="1"/>
  <c r="C443" i="1"/>
  <c r="B443" i="1"/>
  <c r="N442" i="1"/>
  <c r="E442" i="1"/>
  <c r="D442" i="1"/>
  <c r="C442" i="1"/>
  <c r="B442" i="1"/>
  <c r="N441" i="1"/>
  <c r="E441" i="1"/>
  <c r="D441" i="1"/>
  <c r="C441" i="1"/>
  <c r="B441" i="1"/>
  <c r="N440" i="1"/>
  <c r="E440" i="1"/>
  <c r="D440" i="1"/>
  <c r="C440" i="1"/>
  <c r="B440" i="1"/>
  <c r="N439" i="1"/>
  <c r="E439" i="1"/>
  <c r="D439" i="1"/>
  <c r="C439" i="1"/>
  <c r="B439" i="1"/>
  <c r="N438" i="1"/>
  <c r="E438" i="1"/>
  <c r="D438" i="1"/>
  <c r="C438" i="1"/>
  <c r="B438" i="1"/>
  <c r="N437" i="1"/>
  <c r="E437" i="1"/>
  <c r="D437" i="1"/>
  <c r="C437" i="1"/>
  <c r="B437" i="1"/>
  <c r="N436" i="1"/>
  <c r="E436" i="1"/>
  <c r="D436" i="1"/>
  <c r="C436" i="1"/>
  <c r="B436" i="1"/>
  <c r="N435" i="1"/>
  <c r="E435" i="1"/>
  <c r="D435" i="1"/>
  <c r="C435" i="1"/>
  <c r="B435" i="1"/>
  <c r="N434" i="1"/>
  <c r="E434" i="1"/>
  <c r="D434" i="1"/>
  <c r="C434" i="1"/>
  <c r="B434" i="1"/>
  <c r="N433" i="1"/>
  <c r="E433" i="1"/>
  <c r="D433" i="1"/>
  <c r="C433" i="1"/>
  <c r="B433" i="1"/>
  <c r="L428" i="1"/>
  <c r="J425" i="1"/>
  <c r="I425" i="1"/>
  <c r="H425" i="1"/>
  <c r="G425" i="1"/>
  <c r="F425" i="1"/>
  <c r="E425" i="1"/>
  <c r="D425" i="1"/>
  <c r="C425" i="1"/>
  <c r="B425" i="1"/>
  <c r="J424" i="1"/>
  <c r="H424" i="1"/>
  <c r="G424" i="1"/>
  <c r="F424" i="1"/>
  <c r="E424" i="1"/>
  <c r="D424" i="1"/>
  <c r="C424" i="1"/>
  <c r="B424" i="1"/>
  <c r="J423" i="1"/>
  <c r="H423" i="1"/>
  <c r="G423" i="1"/>
  <c r="F423" i="1"/>
  <c r="E423" i="1"/>
  <c r="D423" i="1"/>
  <c r="C423" i="1"/>
  <c r="B423" i="1"/>
  <c r="J422" i="1"/>
  <c r="H422" i="1"/>
  <c r="G422" i="1"/>
  <c r="F422" i="1"/>
  <c r="E422" i="1"/>
  <c r="D422" i="1"/>
  <c r="C422" i="1"/>
  <c r="B422" i="1"/>
  <c r="J421" i="1"/>
  <c r="H421" i="1"/>
  <c r="G421" i="1"/>
  <c r="F421" i="1"/>
  <c r="E421" i="1"/>
  <c r="D421" i="1"/>
  <c r="C421" i="1"/>
  <c r="B421" i="1"/>
  <c r="J420" i="1"/>
  <c r="I420" i="1"/>
  <c r="H420" i="1"/>
  <c r="G420" i="1"/>
  <c r="F420" i="1"/>
  <c r="E420" i="1"/>
  <c r="D420" i="1"/>
  <c r="C420" i="1"/>
  <c r="B420" i="1"/>
  <c r="D419" i="1"/>
  <c r="C419" i="1"/>
  <c r="B419" i="1"/>
  <c r="D418" i="1"/>
  <c r="C418" i="1"/>
  <c r="B418" i="1"/>
  <c r="J417" i="1"/>
  <c r="I417" i="1"/>
  <c r="H417" i="1"/>
  <c r="G417" i="1"/>
  <c r="F417" i="1"/>
  <c r="E417" i="1"/>
  <c r="D417" i="1"/>
  <c r="C417" i="1"/>
  <c r="B417" i="1"/>
  <c r="J416" i="1"/>
  <c r="H416" i="1"/>
  <c r="G416" i="1"/>
  <c r="F416" i="1"/>
  <c r="E416" i="1"/>
  <c r="D416" i="1"/>
  <c r="C416" i="1"/>
  <c r="B416" i="1"/>
  <c r="J415" i="1"/>
  <c r="H415" i="1"/>
  <c r="G415" i="1"/>
  <c r="F415" i="1"/>
  <c r="E415" i="1"/>
  <c r="D415" i="1"/>
  <c r="C415" i="1"/>
  <c r="B415" i="1"/>
  <c r="J414" i="1"/>
  <c r="I414" i="1"/>
  <c r="H414" i="1"/>
  <c r="G414" i="1"/>
  <c r="F414" i="1"/>
  <c r="E414" i="1"/>
  <c r="D414" i="1"/>
  <c r="C414" i="1"/>
  <c r="B414" i="1"/>
  <c r="J413" i="1"/>
  <c r="I413" i="1"/>
  <c r="H413" i="1"/>
  <c r="G413" i="1"/>
  <c r="F413" i="1"/>
  <c r="E413" i="1"/>
  <c r="D413" i="1"/>
  <c r="C413" i="1"/>
  <c r="B413" i="1"/>
  <c r="J412" i="1"/>
  <c r="H412" i="1"/>
  <c r="G412" i="1"/>
  <c r="F412" i="1"/>
  <c r="E412" i="1"/>
  <c r="D412" i="1"/>
  <c r="C412" i="1"/>
  <c r="B412" i="1"/>
  <c r="J411" i="1"/>
  <c r="H411" i="1"/>
  <c r="G411" i="1"/>
  <c r="F411" i="1"/>
  <c r="E411" i="1"/>
  <c r="D411" i="1"/>
  <c r="C411" i="1"/>
  <c r="B411" i="1"/>
  <c r="J410" i="1"/>
  <c r="H410" i="1"/>
  <c r="G410" i="1"/>
  <c r="F410" i="1"/>
  <c r="E410" i="1"/>
  <c r="D410" i="1"/>
  <c r="C410" i="1"/>
  <c r="B410" i="1"/>
  <c r="J409" i="1"/>
  <c r="H409" i="1"/>
  <c r="G409" i="1"/>
  <c r="F409" i="1"/>
  <c r="E409" i="1"/>
  <c r="D409" i="1"/>
  <c r="C409" i="1"/>
  <c r="B409" i="1"/>
  <c r="J408" i="1"/>
  <c r="I408" i="1"/>
  <c r="H408" i="1"/>
  <c r="G408" i="1"/>
  <c r="F408" i="1"/>
  <c r="E408" i="1"/>
  <c r="D408" i="1"/>
  <c r="C408" i="1"/>
  <c r="B408" i="1"/>
  <c r="J407" i="1"/>
  <c r="I407" i="1"/>
  <c r="H407" i="1"/>
  <c r="G407" i="1"/>
  <c r="F407" i="1"/>
  <c r="E407" i="1"/>
  <c r="D407" i="1"/>
  <c r="C407" i="1"/>
  <c r="B407" i="1"/>
  <c r="J406" i="1"/>
  <c r="H406" i="1"/>
  <c r="G406" i="1"/>
  <c r="F406" i="1"/>
  <c r="E406" i="1"/>
  <c r="D406" i="1"/>
  <c r="C406" i="1"/>
  <c r="B406" i="1"/>
  <c r="J405" i="1"/>
  <c r="H405" i="1"/>
  <c r="G405" i="1"/>
  <c r="F405" i="1"/>
  <c r="E405" i="1"/>
  <c r="D405" i="1"/>
  <c r="C405" i="1"/>
  <c r="B405" i="1"/>
  <c r="J404" i="1"/>
  <c r="H404" i="1"/>
  <c r="G404" i="1"/>
  <c r="F404" i="1"/>
  <c r="E404" i="1"/>
  <c r="D404" i="1"/>
  <c r="C404" i="1"/>
  <c r="B404" i="1"/>
  <c r="J403" i="1"/>
  <c r="H403" i="1"/>
  <c r="G403" i="1"/>
  <c r="F403" i="1"/>
  <c r="E403" i="1"/>
  <c r="D403" i="1"/>
  <c r="C403" i="1"/>
  <c r="B403" i="1"/>
  <c r="J402" i="1"/>
  <c r="I402" i="1"/>
  <c r="H402" i="1"/>
  <c r="G402" i="1"/>
  <c r="F402" i="1"/>
  <c r="E402" i="1"/>
  <c r="D402" i="1"/>
  <c r="C402" i="1"/>
  <c r="B402" i="1"/>
  <c r="L397" i="1"/>
  <c r="N394" i="1"/>
  <c r="E394" i="1"/>
  <c r="D394" i="1"/>
  <c r="C394" i="1"/>
  <c r="B394" i="1"/>
  <c r="N393" i="1"/>
  <c r="E393" i="1"/>
  <c r="D393" i="1"/>
  <c r="C393" i="1"/>
  <c r="B393" i="1"/>
  <c r="N392" i="1"/>
  <c r="E392" i="1"/>
  <c r="D392" i="1"/>
  <c r="C392" i="1"/>
  <c r="B392" i="1"/>
  <c r="N391" i="1"/>
  <c r="E391" i="1"/>
  <c r="D391" i="1"/>
  <c r="C391" i="1"/>
  <c r="B391" i="1"/>
  <c r="N390" i="1"/>
  <c r="E390" i="1"/>
  <c r="D390" i="1"/>
  <c r="C390" i="1"/>
  <c r="B390" i="1"/>
  <c r="N389" i="1"/>
  <c r="E389" i="1"/>
  <c r="D389" i="1"/>
  <c r="C389" i="1"/>
  <c r="B389" i="1"/>
  <c r="N388" i="1"/>
  <c r="E388" i="1"/>
  <c r="D388" i="1"/>
  <c r="C388" i="1"/>
  <c r="B388" i="1"/>
  <c r="N387" i="1"/>
  <c r="E387" i="1"/>
  <c r="D387" i="1"/>
  <c r="C387" i="1"/>
  <c r="B387" i="1"/>
  <c r="N386" i="1"/>
  <c r="E386" i="1"/>
  <c r="D386" i="1"/>
  <c r="C386" i="1"/>
  <c r="B386" i="1"/>
  <c r="N385" i="1"/>
  <c r="E385" i="1"/>
  <c r="D385" i="1"/>
  <c r="C385" i="1"/>
  <c r="B385" i="1"/>
  <c r="N384" i="1"/>
  <c r="E384" i="1"/>
  <c r="D384" i="1"/>
  <c r="C384" i="1"/>
  <c r="B384" i="1"/>
  <c r="N383" i="1"/>
  <c r="E383" i="1"/>
  <c r="D383" i="1"/>
  <c r="C383" i="1"/>
  <c r="B383" i="1"/>
  <c r="N382" i="1"/>
  <c r="E382" i="1"/>
  <c r="D382" i="1"/>
  <c r="C382" i="1"/>
  <c r="B382" i="1"/>
  <c r="N381" i="1"/>
  <c r="E381" i="1"/>
  <c r="D381" i="1"/>
  <c r="C381" i="1"/>
  <c r="B381" i="1"/>
  <c r="N380" i="1"/>
  <c r="E380" i="1"/>
  <c r="D380" i="1"/>
  <c r="C380" i="1"/>
  <c r="B380" i="1"/>
  <c r="N379" i="1"/>
  <c r="E379" i="1"/>
  <c r="D379" i="1"/>
  <c r="C379" i="1"/>
  <c r="B379" i="1"/>
  <c r="N378" i="1"/>
  <c r="E378" i="1"/>
  <c r="D378" i="1"/>
  <c r="C378" i="1"/>
  <c r="B378" i="1"/>
  <c r="N377" i="1"/>
  <c r="E377" i="1"/>
  <c r="D377" i="1"/>
  <c r="C377" i="1"/>
  <c r="B377" i="1"/>
  <c r="N376" i="1"/>
  <c r="E376" i="1"/>
  <c r="D376" i="1"/>
  <c r="C376" i="1"/>
  <c r="B376" i="1"/>
  <c r="N375" i="1"/>
  <c r="E375" i="1"/>
  <c r="D375" i="1"/>
  <c r="C375" i="1"/>
  <c r="B375" i="1"/>
  <c r="N374" i="1"/>
  <c r="E374" i="1"/>
  <c r="D374" i="1"/>
  <c r="C374" i="1"/>
  <c r="B374" i="1"/>
  <c r="N373" i="1"/>
  <c r="E373" i="1"/>
  <c r="D373" i="1"/>
  <c r="C373" i="1"/>
  <c r="B373" i="1"/>
  <c r="N372" i="1"/>
  <c r="E372" i="1"/>
  <c r="D372" i="1"/>
  <c r="C372" i="1"/>
  <c r="B372" i="1"/>
  <c r="N371" i="1"/>
  <c r="E371" i="1"/>
  <c r="D371" i="1"/>
  <c r="C371" i="1"/>
  <c r="B371" i="1"/>
  <c r="L366" i="1"/>
  <c r="N363" i="1"/>
  <c r="E363" i="1"/>
  <c r="D363" i="1"/>
  <c r="C363" i="1"/>
  <c r="B363" i="1"/>
  <c r="N362" i="1"/>
  <c r="E362" i="1"/>
  <c r="D362" i="1"/>
  <c r="C362" i="1"/>
  <c r="B362" i="1"/>
  <c r="N361" i="1"/>
  <c r="E361" i="1"/>
  <c r="D361" i="1"/>
  <c r="C361" i="1"/>
  <c r="B361" i="1"/>
  <c r="N360" i="1"/>
  <c r="E360" i="1"/>
  <c r="D360" i="1"/>
  <c r="C360" i="1"/>
  <c r="B360" i="1"/>
  <c r="N359" i="1"/>
  <c r="E359" i="1"/>
  <c r="D359" i="1"/>
  <c r="C359" i="1"/>
  <c r="B359" i="1"/>
  <c r="N358" i="1"/>
  <c r="E358" i="1"/>
  <c r="D358" i="1"/>
  <c r="C358" i="1"/>
  <c r="B358" i="1"/>
  <c r="N357" i="1"/>
  <c r="E357" i="1"/>
  <c r="D357" i="1"/>
  <c r="C357" i="1"/>
  <c r="B357" i="1"/>
  <c r="N356" i="1"/>
  <c r="E356" i="1"/>
  <c r="D356" i="1"/>
  <c r="C356" i="1"/>
  <c r="B356" i="1"/>
  <c r="N355" i="1"/>
  <c r="E355" i="1"/>
  <c r="D355" i="1"/>
  <c r="C355" i="1"/>
  <c r="B355" i="1"/>
  <c r="N354" i="1"/>
  <c r="E354" i="1"/>
  <c r="D354" i="1"/>
  <c r="C354" i="1"/>
  <c r="B354" i="1"/>
  <c r="N353" i="1"/>
  <c r="E353" i="1"/>
  <c r="D353" i="1"/>
  <c r="C353" i="1"/>
  <c r="B353" i="1"/>
  <c r="N352" i="1"/>
  <c r="E352" i="1"/>
  <c r="D352" i="1"/>
  <c r="C352" i="1"/>
  <c r="B352" i="1"/>
  <c r="N351" i="1"/>
  <c r="E351" i="1"/>
  <c r="D351" i="1"/>
  <c r="C351" i="1"/>
  <c r="B351" i="1"/>
  <c r="N350" i="1"/>
  <c r="E350" i="1"/>
  <c r="D350" i="1"/>
  <c r="C350" i="1"/>
  <c r="B350" i="1"/>
  <c r="N349" i="1"/>
  <c r="E349" i="1"/>
  <c r="D349" i="1"/>
  <c r="C349" i="1"/>
  <c r="B349" i="1"/>
  <c r="N348" i="1"/>
  <c r="E348" i="1"/>
  <c r="D348" i="1"/>
  <c r="C348" i="1"/>
  <c r="B348" i="1"/>
  <c r="N347" i="1"/>
  <c r="E347" i="1"/>
  <c r="D347" i="1"/>
  <c r="C347" i="1"/>
  <c r="B347" i="1"/>
  <c r="N346" i="1"/>
  <c r="E346" i="1"/>
  <c r="D346" i="1"/>
  <c r="C346" i="1"/>
  <c r="B346" i="1"/>
  <c r="N345" i="1"/>
  <c r="E345" i="1"/>
  <c r="D345" i="1"/>
  <c r="C345" i="1"/>
  <c r="B345" i="1"/>
  <c r="N344" i="1"/>
  <c r="E344" i="1"/>
  <c r="D344" i="1"/>
  <c r="C344" i="1"/>
  <c r="B344" i="1"/>
  <c r="N343" i="1"/>
  <c r="E343" i="1"/>
  <c r="D343" i="1"/>
  <c r="C343" i="1"/>
  <c r="B343" i="1"/>
  <c r="N342" i="1"/>
  <c r="E342" i="1"/>
  <c r="D342" i="1"/>
  <c r="C342" i="1"/>
  <c r="B342" i="1"/>
  <c r="N341" i="1"/>
  <c r="E341" i="1"/>
  <c r="D341" i="1"/>
  <c r="C341" i="1"/>
  <c r="B341" i="1"/>
  <c r="N340" i="1"/>
  <c r="E340" i="1"/>
  <c r="D340" i="1"/>
  <c r="C340" i="1"/>
  <c r="B340" i="1"/>
  <c r="L335" i="1"/>
  <c r="N332" i="1"/>
  <c r="E332" i="1"/>
  <c r="D332" i="1"/>
  <c r="C332" i="1"/>
  <c r="B332" i="1"/>
  <c r="N331" i="1"/>
  <c r="E331" i="1"/>
  <c r="D331" i="1"/>
  <c r="C331" i="1"/>
  <c r="B331" i="1"/>
  <c r="N330" i="1"/>
  <c r="E330" i="1"/>
  <c r="D330" i="1"/>
  <c r="C330" i="1"/>
  <c r="B330" i="1"/>
  <c r="N329" i="1"/>
  <c r="E329" i="1"/>
  <c r="D329" i="1"/>
  <c r="C329" i="1"/>
  <c r="B329" i="1"/>
  <c r="N328" i="1"/>
  <c r="E328" i="1"/>
  <c r="D328" i="1"/>
  <c r="C328" i="1"/>
  <c r="B328" i="1"/>
  <c r="N327" i="1"/>
  <c r="E327" i="1"/>
  <c r="D327" i="1"/>
  <c r="C327" i="1"/>
  <c r="B327" i="1"/>
  <c r="N326" i="1"/>
  <c r="E326" i="1"/>
  <c r="D326" i="1"/>
  <c r="C326" i="1"/>
  <c r="B326" i="1"/>
  <c r="N325" i="1"/>
  <c r="E325" i="1"/>
  <c r="D325" i="1"/>
  <c r="C325" i="1"/>
  <c r="B325" i="1"/>
  <c r="N324" i="1"/>
  <c r="E324" i="1"/>
  <c r="D324" i="1"/>
  <c r="C324" i="1"/>
  <c r="B324" i="1"/>
  <c r="N323" i="1"/>
  <c r="E323" i="1"/>
  <c r="D323" i="1"/>
  <c r="C323" i="1"/>
  <c r="B323" i="1"/>
  <c r="N322" i="1"/>
  <c r="E322" i="1"/>
  <c r="D322" i="1"/>
  <c r="C322" i="1"/>
  <c r="B322" i="1"/>
  <c r="N321" i="1"/>
  <c r="E321" i="1"/>
  <c r="D321" i="1"/>
  <c r="C321" i="1"/>
  <c r="B321" i="1"/>
  <c r="N320" i="1"/>
  <c r="E320" i="1"/>
  <c r="D320" i="1"/>
  <c r="C320" i="1"/>
  <c r="B320" i="1"/>
  <c r="N319" i="1"/>
  <c r="E319" i="1"/>
  <c r="D319" i="1"/>
  <c r="C319" i="1"/>
  <c r="B319" i="1"/>
  <c r="N318" i="1"/>
  <c r="E318" i="1"/>
  <c r="D318" i="1"/>
  <c r="C318" i="1"/>
  <c r="B318" i="1"/>
  <c r="N317" i="1"/>
  <c r="E317" i="1"/>
  <c r="D317" i="1"/>
  <c r="C317" i="1"/>
  <c r="B317" i="1"/>
  <c r="N316" i="1"/>
  <c r="E316" i="1"/>
  <c r="D316" i="1"/>
  <c r="C316" i="1"/>
  <c r="B316" i="1"/>
  <c r="N315" i="1"/>
  <c r="E315" i="1"/>
  <c r="D315" i="1"/>
  <c r="C315" i="1"/>
  <c r="B315" i="1"/>
  <c r="N314" i="1"/>
  <c r="E314" i="1"/>
  <c r="D314" i="1"/>
  <c r="C314" i="1"/>
  <c r="B314" i="1"/>
  <c r="N313" i="1"/>
  <c r="E313" i="1"/>
  <c r="D313" i="1"/>
  <c r="C313" i="1"/>
  <c r="B313" i="1"/>
  <c r="N312" i="1"/>
  <c r="E312" i="1"/>
  <c r="D312" i="1"/>
  <c r="C312" i="1"/>
  <c r="B312" i="1"/>
  <c r="N311" i="1"/>
  <c r="E311" i="1"/>
  <c r="D311" i="1"/>
  <c r="C311" i="1"/>
  <c r="B311" i="1"/>
  <c r="N310" i="1"/>
  <c r="E310" i="1"/>
  <c r="D310" i="1"/>
  <c r="C310" i="1"/>
  <c r="B310" i="1"/>
  <c r="N309" i="1"/>
  <c r="E309" i="1"/>
  <c r="D309" i="1"/>
  <c r="C309" i="1"/>
  <c r="B309" i="1"/>
  <c r="G296" i="1"/>
  <c r="I293" i="1"/>
  <c r="I292" i="1"/>
  <c r="I291" i="1"/>
  <c r="I290" i="1"/>
  <c r="I289" i="1"/>
  <c r="I288" i="1"/>
  <c r="I287" i="1"/>
  <c r="I286" i="1"/>
  <c r="I285" i="1"/>
  <c r="L282" i="1"/>
  <c r="N279" i="1"/>
  <c r="E279" i="1"/>
  <c r="D279" i="1"/>
  <c r="C279" i="1"/>
  <c r="B279" i="1"/>
  <c r="N278" i="1"/>
  <c r="E278" i="1"/>
  <c r="D278" i="1"/>
  <c r="C278" i="1"/>
  <c r="B278" i="1"/>
  <c r="N277" i="1"/>
  <c r="E277" i="1"/>
  <c r="D277" i="1"/>
  <c r="C277" i="1"/>
  <c r="B277" i="1"/>
  <c r="N276" i="1"/>
  <c r="E276" i="1"/>
  <c r="D276" i="1"/>
  <c r="C276" i="1"/>
  <c r="B276" i="1"/>
  <c r="N275" i="1"/>
  <c r="E275" i="1"/>
  <c r="D275" i="1"/>
  <c r="C275" i="1"/>
  <c r="B275" i="1"/>
  <c r="N274" i="1"/>
  <c r="E274" i="1"/>
  <c r="D274" i="1"/>
  <c r="C274" i="1"/>
  <c r="B274" i="1"/>
  <c r="N273" i="1"/>
  <c r="E273" i="1"/>
  <c r="D273" i="1"/>
  <c r="C273" i="1"/>
  <c r="B273" i="1"/>
  <c r="N272" i="1"/>
  <c r="E272" i="1"/>
  <c r="D272" i="1"/>
  <c r="C272" i="1"/>
  <c r="B272" i="1"/>
  <c r="N271" i="1"/>
  <c r="E271" i="1"/>
  <c r="D271" i="1"/>
  <c r="C271" i="1"/>
  <c r="B271" i="1"/>
  <c r="N270" i="1"/>
  <c r="E270" i="1"/>
  <c r="D270" i="1"/>
  <c r="C270" i="1"/>
  <c r="B270" i="1"/>
  <c r="N269" i="1"/>
  <c r="E269" i="1"/>
  <c r="D269" i="1"/>
  <c r="C269" i="1"/>
  <c r="B269" i="1"/>
  <c r="N268" i="1"/>
  <c r="E268" i="1"/>
  <c r="D268" i="1"/>
  <c r="C268" i="1"/>
  <c r="B268" i="1"/>
  <c r="N267" i="1"/>
  <c r="E267" i="1"/>
  <c r="D267" i="1"/>
  <c r="C267" i="1"/>
  <c r="B267" i="1"/>
  <c r="N266" i="1"/>
  <c r="E266" i="1"/>
  <c r="D266" i="1"/>
  <c r="C266" i="1"/>
  <c r="B266" i="1"/>
  <c r="N265" i="1"/>
  <c r="E265" i="1"/>
  <c r="D265" i="1"/>
  <c r="C265" i="1"/>
  <c r="B265" i="1"/>
  <c r="N264" i="1"/>
  <c r="E264" i="1"/>
  <c r="D264" i="1"/>
  <c r="C264" i="1"/>
  <c r="B264" i="1"/>
  <c r="N263" i="1"/>
  <c r="E263" i="1"/>
  <c r="D263" i="1"/>
  <c r="C263" i="1"/>
  <c r="B263" i="1"/>
  <c r="N262" i="1"/>
  <c r="E262" i="1"/>
  <c r="D262" i="1"/>
  <c r="C262" i="1"/>
  <c r="B262" i="1"/>
  <c r="N261" i="1"/>
  <c r="E261" i="1"/>
  <c r="D261" i="1"/>
  <c r="C261" i="1"/>
  <c r="B261" i="1"/>
  <c r="N260" i="1"/>
  <c r="E260" i="1"/>
  <c r="D260" i="1"/>
  <c r="C260" i="1"/>
  <c r="B260" i="1"/>
  <c r="N259" i="1"/>
  <c r="E259" i="1"/>
  <c r="D259" i="1"/>
  <c r="C259" i="1"/>
  <c r="B259" i="1"/>
  <c r="N258" i="1"/>
  <c r="E258" i="1"/>
  <c r="D258" i="1"/>
  <c r="C258" i="1"/>
  <c r="B258" i="1"/>
  <c r="N257" i="1"/>
  <c r="E257" i="1"/>
  <c r="D257" i="1"/>
  <c r="C257" i="1"/>
  <c r="B257" i="1"/>
  <c r="N256" i="1"/>
  <c r="E256" i="1"/>
  <c r="D256" i="1"/>
  <c r="C256" i="1"/>
  <c r="B256" i="1"/>
  <c r="L251" i="1"/>
  <c r="N248" i="1"/>
  <c r="E248" i="1"/>
  <c r="D248" i="1"/>
  <c r="C248" i="1"/>
  <c r="B248" i="1"/>
  <c r="N247" i="1"/>
  <c r="E247" i="1"/>
  <c r="D247" i="1"/>
  <c r="C247" i="1"/>
  <c r="B247" i="1"/>
  <c r="N246" i="1"/>
  <c r="E246" i="1"/>
  <c r="D246" i="1"/>
  <c r="C246" i="1"/>
  <c r="B246" i="1"/>
  <c r="N245" i="1"/>
  <c r="E245" i="1"/>
  <c r="D245" i="1"/>
  <c r="C245" i="1"/>
  <c r="B245" i="1"/>
  <c r="N244" i="1"/>
  <c r="E244" i="1"/>
  <c r="D244" i="1"/>
  <c r="C244" i="1"/>
  <c r="B244" i="1"/>
  <c r="N243" i="1"/>
  <c r="E243" i="1"/>
  <c r="D243" i="1"/>
  <c r="C243" i="1"/>
  <c r="B243" i="1"/>
  <c r="N242" i="1"/>
  <c r="E242" i="1"/>
  <c r="D242" i="1"/>
  <c r="C242" i="1"/>
  <c r="B242" i="1"/>
  <c r="N241" i="1"/>
  <c r="E241" i="1"/>
  <c r="D241" i="1"/>
  <c r="C241" i="1"/>
  <c r="B241" i="1"/>
  <c r="N240" i="1"/>
  <c r="E240" i="1"/>
  <c r="D240" i="1"/>
  <c r="C240" i="1"/>
  <c r="B240" i="1"/>
  <c r="N239" i="1"/>
  <c r="E239" i="1"/>
  <c r="D239" i="1"/>
  <c r="C239" i="1"/>
  <c r="B239" i="1"/>
  <c r="N238" i="1"/>
  <c r="E238" i="1"/>
  <c r="D238" i="1"/>
  <c r="C238" i="1"/>
  <c r="B238" i="1"/>
  <c r="N237" i="1"/>
  <c r="E237" i="1"/>
  <c r="D237" i="1"/>
  <c r="C237" i="1"/>
  <c r="B237" i="1"/>
  <c r="N236" i="1"/>
  <c r="E236" i="1"/>
  <c r="D236" i="1"/>
  <c r="C236" i="1"/>
  <c r="B236" i="1"/>
  <c r="N235" i="1"/>
  <c r="E235" i="1"/>
  <c r="D235" i="1"/>
  <c r="C235" i="1"/>
  <c r="B235" i="1"/>
  <c r="N234" i="1"/>
  <c r="E234" i="1"/>
  <c r="D234" i="1"/>
  <c r="C234" i="1"/>
  <c r="B234" i="1"/>
  <c r="N233" i="1"/>
  <c r="E233" i="1"/>
  <c r="D233" i="1"/>
  <c r="C233" i="1"/>
  <c r="B233" i="1"/>
  <c r="N232" i="1"/>
  <c r="E232" i="1"/>
  <c r="D232" i="1"/>
  <c r="C232" i="1"/>
  <c r="B232" i="1"/>
  <c r="N231" i="1"/>
  <c r="E231" i="1"/>
  <c r="D231" i="1"/>
  <c r="C231" i="1"/>
  <c r="B231" i="1"/>
  <c r="N230" i="1"/>
  <c r="E230" i="1"/>
  <c r="D230" i="1"/>
  <c r="C230" i="1"/>
  <c r="B230" i="1"/>
  <c r="N229" i="1"/>
  <c r="E229" i="1"/>
  <c r="D229" i="1"/>
  <c r="C229" i="1"/>
  <c r="B229" i="1"/>
  <c r="N228" i="1"/>
  <c r="E228" i="1"/>
  <c r="D228" i="1"/>
  <c r="C228" i="1"/>
  <c r="B228" i="1"/>
  <c r="N227" i="1"/>
  <c r="E227" i="1"/>
  <c r="D227" i="1"/>
  <c r="C227" i="1"/>
  <c r="B227" i="1"/>
  <c r="N226" i="1"/>
  <c r="E226" i="1"/>
  <c r="D226" i="1"/>
  <c r="C226" i="1"/>
  <c r="B226" i="1"/>
  <c r="R225" i="1"/>
  <c r="E225" i="1"/>
  <c r="D225" i="1"/>
  <c r="C225" i="1"/>
  <c r="B225" i="1"/>
  <c r="L220" i="1"/>
  <c r="N217" i="1"/>
  <c r="D217" i="1"/>
  <c r="C217" i="1"/>
  <c r="N216" i="1"/>
  <c r="D216" i="1"/>
  <c r="C216" i="1"/>
  <c r="N215" i="1"/>
  <c r="C215" i="1"/>
  <c r="N214" i="1"/>
  <c r="C214" i="1"/>
  <c r="N213" i="1"/>
  <c r="E213" i="1"/>
  <c r="D213" i="1"/>
  <c r="C213" i="1"/>
  <c r="N212" i="1"/>
  <c r="E212" i="1"/>
  <c r="D212" i="1"/>
  <c r="C212" i="1"/>
  <c r="N211" i="1"/>
  <c r="E211" i="1"/>
  <c r="D211" i="1"/>
  <c r="C211" i="1"/>
  <c r="N210" i="1"/>
  <c r="E210" i="1"/>
  <c r="D210" i="1"/>
  <c r="C210" i="1"/>
  <c r="N209" i="1"/>
  <c r="E209" i="1"/>
  <c r="D209" i="1"/>
  <c r="C209" i="1"/>
  <c r="N208" i="1"/>
  <c r="E208" i="1"/>
  <c r="D208" i="1"/>
  <c r="C208" i="1"/>
  <c r="N207" i="1"/>
  <c r="E207" i="1"/>
  <c r="D207" i="1"/>
  <c r="C207" i="1"/>
  <c r="N206" i="1"/>
  <c r="E206" i="1"/>
  <c r="D206" i="1"/>
  <c r="C206" i="1"/>
  <c r="N205" i="1"/>
  <c r="E205" i="1"/>
  <c r="D205" i="1"/>
  <c r="C205" i="1"/>
  <c r="N204" i="1"/>
  <c r="E204" i="1"/>
  <c r="D204" i="1"/>
  <c r="C204" i="1"/>
  <c r="N203" i="1"/>
  <c r="E203" i="1"/>
  <c r="D203" i="1"/>
  <c r="C203" i="1"/>
  <c r="N202" i="1"/>
  <c r="E202" i="1"/>
  <c r="D202" i="1"/>
  <c r="C202" i="1"/>
  <c r="N201" i="1"/>
  <c r="E201" i="1"/>
  <c r="D201" i="1"/>
  <c r="C201" i="1"/>
  <c r="N200" i="1"/>
  <c r="E200" i="1"/>
  <c r="D200" i="1"/>
  <c r="C200" i="1"/>
  <c r="N199" i="1"/>
  <c r="E199" i="1"/>
  <c r="D199" i="1"/>
  <c r="C199" i="1"/>
  <c r="N198" i="1"/>
  <c r="E198" i="1"/>
  <c r="D198" i="1"/>
  <c r="C198" i="1"/>
  <c r="N197" i="1"/>
  <c r="E197" i="1"/>
  <c r="D197" i="1"/>
  <c r="C197" i="1"/>
  <c r="N196" i="1"/>
  <c r="E196" i="1"/>
  <c r="D196" i="1"/>
  <c r="C196" i="1"/>
  <c r="N195" i="1"/>
  <c r="E195" i="1"/>
  <c r="D195" i="1"/>
  <c r="C195" i="1"/>
  <c r="N194" i="1"/>
  <c r="E194" i="1"/>
  <c r="D194" i="1"/>
  <c r="C194" i="1"/>
  <c r="N193" i="1"/>
  <c r="E193" i="1"/>
  <c r="D193" i="1"/>
  <c r="C193" i="1"/>
  <c r="N192" i="1"/>
  <c r="E192" i="1"/>
  <c r="D192" i="1"/>
  <c r="C192" i="1"/>
  <c r="L187" i="1"/>
  <c r="N184" i="1"/>
  <c r="E184" i="1"/>
  <c r="E215" i="1"/>
  <c r="D184" i="1"/>
  <c r="D215" i="1"/>
  <c r="C184" i="1"/>
  <c r="N183" i="1"/>
  <c r="E183" i="1"/>
  <c r="E214" i="1"/>
  <c r="D183" i="1"/>
  <c r="D214" i="1"/>
  <c r="C183" i="1"/>
  <c r="N182" i="1"/>
  <c r="E182" i="1"/>
  <c r="D182" i="1"/>
  <c r="C182" i="1"/>
  <c r="N181" i="1"/>
  <c r="E181" i="1"/>
  <c r="D181" i="1"/>
  <c r="C181" i="1"/>
  <c r="N180" i="1"/>
  <c r="E180" i="1"/>
  <c r="D180" i="1"/>
  <c r="C180" i="1"/>
  <c r="N179" i="1"/>
  <c r="E179" i="1"/>
  <c r="D179" i="1"/>
  <c r="C179" i="1"/>
  <c r="N178" i="1"/>
  <c r="E178" i="1"/>
  <c r="D178" i="1"/>
  <c r="C178" i="1"/>
  <c r="N177" i="1"/>
  <c r="E177" i="1"/>
  <c r="D177" i="1"/>
  <c r="C177" i="1"/>
  <c r="N176" i="1"/>
  <c r="E176" i="1"/>
  <c r="D176" i="1"/>
  <c r="C176" i="1"/>
  <c r="N175" i="1"/>
  <c r="E175" i="1"/>
  <c r="D175" i="1"/>
  <c r="C175" i="1"/>
  <c r="N174" i="1"/>
  <c r="E174" i="1"/>
  <c r="D174" i="1"/>
  <c r="C174" i="1"/>
  <c r="N173" i="1"/>
  <c r="E173" i="1"/>
  <c r="D173" i="1"/>
  <c r="C173" i="1"/>
  <c r="N172" i="1"/>
  <c r="E172" i="1"/>
  <c r="D172" i="1"/>
  <c r="C172" i="1"/>
  <c r="N171" i="1"/>
  <c r="E171" i="1"/>
  <c r="D171" i="1"/>
  <c r="C171" i="1"/>
  <c r="N170" i="1"/>
  <c r="E170" i="1"/>
  <c r="D170" i="1"/>
  <c r="C170" i="1"/>
  <c r="N169" i="1"/>
  <c r="E169" i="1"/>
  <c r="D169" i="1"/>
  <c r="C169" i="1"/>
  <c r="N168" i="1"/>
  <c r="E168" i="1"/>
  <c r="D168" i="1"/>
  <c r="C168" i="1"/>
  <c r="N167" i="1"/>
  <c r="E167" i="1"/>
  <c r="D167" i="1"/>
  <c r="C167" i="1"/>
  <c r="N166" i="1"/>
  <c r="E166" i="1"/>
  <c r="D166" i="1"/>
  <c r="C166" i="1"/>
  <c r="N165" i="1"/>
  <c r="E165" i="1"/>
  <c r="D165" i="1"/>
  <c r="C165" i="1"/>
  <c r="N164" i="1"/>
  <c r="E164" i="1"/>
  <c r="D164" i="1"/>
  <c r="C164" i="1"/>
  <c r="N163" i="1"/>
  <c r="E163" i="1"/>
  <c r="D163" i="1"/>
  <c r="C163" i="1"/>
  <c r="N162" i="1"/>
  <c r="E162" i="1"/>
  <c r="D162" i="1"/>
  <c r="C162" i="1"/>
  <c r="N161" i="1"/>
  <c r="E161" i="1"/>
  <c r="D161" i="1"/>
  <c r="C161" i="1"/>
  <c r="E142" i="1"/>
  <c r="L137" i="1"/>
  <c r="N134" i="1"/>
  <c r="E134" i="1"/>
  <c r="D134" i="1"/>
  <c r="C134" i="1"/>
  <c r="N133" i="1"/>
  <c r="E133" i="1"/>
  <c r="D133" i="1"/>
  <c r="C133" i="1"/>
  <c r="N132" i="1"/>
  <c r="E132" i="1"/>
  <c r="D132" i="1"/>
  <c r="C132" i="1"/>
  <c r="N131" i="1"/>
  <c r="E131" i="1"/>
  <c r="D131" i="1"/>
  <c r="C131" i="1"/>
  <c r="N130" i="1"/>
  <c r="E130" i="1"/>
  <c r="D130" i="1"/>
  <c r="C130" i="1"/>
  <c r="N129" i="1"/>
  <c r="E129" i="1"/>
  <c r="D129" i="1"/>
  <c r="C129" i="1"/>
  <c r="N128" i="1"/>
  <c r="E128" i="1"/>
  <c r="D128" i="1"/>
  <c r="C128" i="1"/>
  <c r="N127" i="1"/>
  <c r="E127" i="1"/>
  <c r="D127" i="1"/>
  <c r="C127" i="1"/>
  <c r="N126" i="1"/>
  <c r="E126" i="1"/>
  <c r="D126" i="1"/>
  <c r="C126" i="1"/>
  <c r="N125" i="1"/>
  <c r="E125" i="1"/>
  <c r="D125" i="1"/>
  <c r="C125" i="1"/>
  <c r="N124" i="1"/>
  <c r="E124" i="1"/>
  <c r="D124" i="1"/>
  <c r="C124" i="1"/>
  <c r="N123" i="1"/>
  <c r="E123" i="1"/>
  <c r="D123" i="1"/>
  <c r="C123" i="1"/>
  <c r="N122" i="1"/>
  <c r="E122" i="1"/>
  <c r="D122" i="1"/>
  <c r="C122" i="1"/>
  <c r="N121" i="1"/>
  <c r="E121" i="1"/>
  <c r="D121" i="1"/>
  <c r="C121" i="1"/>
  <c r="N120" i="1"/>
  <c r="E120" i="1"/>
  <c r="D120" i="1"/>
  <c r="C120" i="1"/>
  <c r="N119" i="1"/>
  <c r="E119" i="1"/>
  <c r="D119" i="1"/>
  <c r="C119" i="1"/>
  <c r="N118" i="1"/>
  <c r="E118" i="1"/>
  <c r="D118" i="1"/>
  <c r="C118" i="1"/>
  <c r="N117" i="1"/>
  <c r="E117" i="1"/>
  <c r="D117" i="1"/>
  <c r="C117" i="1"/>
  <c r="N116" i="1"/>
  <c r="E116" i="1"/>
  <c r="D116" i="1"/>
  <c r="C116" i="1"/>
  <c r="N115" i="1"/>
  <c r="E115" i="1"/>
  <c r="D115" i="1"/>
  <c r="C115" i="1"/>
  <c r="N114" i="1"/>
  <c r="E114" i="1"/>
  <c r="D114" i="1"/>
  <c r="C114" i="1"/>
  <c r="N113" i="1"/>
  <c r="E113" i="1"/>
  <c r="D113" i="1"/>
  <c r="C113" i="1"/>
  <c r="N112" i="1"/>
  <c r="E112" i="1"/>
  <c r="E217" i="1"/>
  <c r="D112" i="1"/>
  <c r="C112" i="1"/>
  <c r="N111" i="1"/>
  <c r="E111" i="1"/>
  <c r="E216" i="1"/>
  <c r="D111" i="1"/>
  <c r="C111" i="1"/>
  <c r="L106" i="1"/>
  <c r="E103" i="1"/>
  <c r="D103" i="1"/>
  <c r="C103" i="1"/>
  <c r="B103" i="1"/>
  <c r="N102" i="1"/>
  <c r="E102" i="1"/>
  <c r="D102" i="1"/>
  <c r="C102" i="1"/>
  <c r="B102" i="1"/>
  <c r="N101" i="1"/>
  <c r="E101" i="1"/>
  <c r="D101" i="1"/>
  <c r="C101" i="1"/>
  <c r="B101" i="1"/>
  <c r="N100" i="1"/>
  <c r="E100" i="1"/>
  <c r="D100" i="1"/>
  <c r="C100" i="1"/>
  <c r="B100" i="1"/>
  <c r="N99" i="1"/>
  <c r="E99" i="1"/>
  <c r="D99" i="1"/>
  <c r="C99" i="1"/>
  <c r="B99" i="1"/>
  <c r="E98" i="1"/>
  <c r="D98" i="1"/>
  <c r="C98" i="1"/>
  <c r="B98" i="1"/>
  <c r="E97" i="1"/>
  <c r="D97" i="1"/>
  <c r="C97" i="1"/>
  <c r="B97" i="1"/>
  <c r="R96" i="1"/>
  <c r="E96" i="1"/>
  <c r="D96" i="1"/>
  <c r="C96" i="1"/>
  <c r="B96" i="1"/>
  <c r="N95" i="1"/>
  <c r="E95" i="1"/>
  <c r="D95" i="1"/>
  <c r="C95" i="1"/>
  <c r="B95" i="1"/>
  <c r="N94" i="1"/>
  <c r="E94" i="1"/>
  <c r="D94" i="1"/>
  <c r="C94" i="1"/>
  <c r="B94" i="1"/>
  <c r="E93" i="1"/>
  <c r="D93" i="1"/>
  <c r="C93" i="1"/>
  <c r="B93" i="1"/>
  <c r="N92" i="1"/>
  <c r="E92" i="1"/>
  <c r="D92" i="1"/>
  <c r="C92" i="1"/>
  <c r="B92" i="1"/>
  <c r="N91" i="1"/>
  <c r="E91" i="1"/>
  <c r="D91" i="1"/>
  <c r="C91" i="1"/>
  <c r="B91" i="1"/>
  <c r="N90" i="1"/>
  <c r="E90" i="1"/>
  <c r="D90" i="1"/>
  <c r="C90" i="1"/>
  <c r="B90" i="1"/>
  <c r="N89" i="1"/>
  <c r="E89" i="1"/>
  <c r="D89" i="1"/>
  <c r="C89" i="1"/>
  <c r="B89" i="1"/>
  <c r="E88" i="1"/>
  <c r="D88" i="1"/>
  <c r="C88" i="1"/>
  <c r="B88" i="1"/>
  <c r="N87" i="1"/>
  <c r="E87" i="1"/>
  <c r="D87" i="1"/>
  <c r="C87" i="1"/>
  <c r="B87" i="1"/>
  <c r="N86" i="1"/>
  <c r="E86" i="1"/>
  <c r="D86" i="1"/>
  <c r="C86" i="1"/>
  <c r="B86" i="1"/>
  <c r="E85" i="1"/>
  <c r="D85" i="1"/>
  <c r="C85" i="1"/>
  <c r="B85" i="1"/>
  <c r="N84" i="1"/>
  <c r="E84" i="1"/>
  <c r="D84" i="1"/>
  <c r="C84" i="1"/>
  <c r="B84" i="1"/>
  <c r="N83" i="1"/>
  <c r="E83" i="1"/>
  <c r="D83" i="1"/>
  <c r="C83" i="1"/>
  <c r="B83" i="1"/>
  <c r="N82" i="1"/>
  <c r="E82" i="1"/>
  <c r="D82" i="1"/>
  <c r="C82" i="1"/>
  <c r="B82" i="1"/>
  <c r="N81" i="1"/>
  <c r="E81" i="1"/>
  <c r="D81" i="1"/>
  <c r="C81" i="1"/>
  <c r="B81" i="1"/>
  <c r="E80" i="1"/>
  <c r="D80" i="1"/>
  <c r="C80" i="1"/>
  <c r="B80" i="1"/>
  <c r="L75" i="1"/>
  <c r="N72" i="1"/>
  <c r="E72" i="1"/>
  <c r="D72" i="1"/>
  <c r="C72" i="1"/>
  <c r="B72" i="1"/>
  <c r="N71" i="1"/>
  <c r="E71" i="1"/>
  <c r="D71" i="1"/>
  <c r="C71" i="1"/>
  <c r="B71" i="1"/>
  <c r="N70" i="1"/>
  <c r="E70" i="1"/>
  <c r="D70" i="1"/>
  <c r="C70" i="1"/>
  <c r="B70" i="1"/>
  <c r="N69" i="1"/>
  <c r="E69" i="1"/>
  <c r="D69" i="1"/>
  <c r="C69" i="1"/>
  <c r="B69" i="1"/>
  <c r="N68" i="1"/>
  <c r="E68" i="1"/>
  <c r="D68" i="1"/>
  <c r="C68" i="1"/>
  <c r="B68" i="1"/>
  <c r="N67" i="1"/>
  <c r="E67" i="1"/>
  <c r="D67" i="1"/>
  <c r="C67" i="1"/>
  <c r="B67" i="1"/>
  <c r="N66" i="1"/>
  <c r="E66" i="1"/>
  <c r="E419" i="1"/>
  <c r="D66" i="1"/>
  <c r="C66" i="1"/>
  <c r="B66" i="1"/>
  <c r="N65" i="1"/>
  <c r="E65" i="1"/>
  <c r="E418" i="1"/>
  <c r="D65" i="1"/>
  <c r="C65" i="1"/>
  <c r="B65" i="1"/>
  <c r="N64" i="1"/>
  <c r="E64" i="1"/>
  <c r="D64" i="1"/>
  <c r="C64" i="1"/>
  <c r="B64" i="1"/>
  <c r="N63" i="1"/>
  <c r="E63" i="1"/>
  <c r="D63" i="1"/>
  <c r="C63" i="1"/>
  <c r="B63" i="1"/>
  <c r="N62" i="1"/>
  <c r="E62" i="1"/>
  <c r="D62" i="1"/>
  <c r="C62" i="1"/>
  <c r="B62" i="1"/>
  <c r="N61" i="1"/>
  <c r="E61" i="1"/>
  <c r="D61" i="1"/>
  <c r="C61" i="1"/>
  <c r="B61" i="1"/>
  <c r="N60" i="1"/>
  <c r="E60" i="1"/>
  <c r="D60" i="1"/>
  <c r="C60" i="1"/>
  <c r="B60" i="1"/>
  <c r="N59" i="1"/>
  <c r="E59" i="1"/>
  <c r="D59" i="1"/>
  <c r="C59" i="1"/>
  <c r="B59" i="1"/>
  <c r="N58" i="1"/>
  <c r="E58" i="1"/>
  <c r="D58" i="1"/>
  <c r="C58" i="1"/>
  <c r="B58" i="1"/>
  <c r="N57" i="1"/>
  <c r="E57" i="1"/>
  <c r="D57" i="1"/>
  <c r="C57" i="1"/>
  <c r="B57" i="1"/>
  <c r="N56" i="1"/>
  <c r="E56" i="1"/>
  <c r="D56" i="1"/>
  <c r="C56" i="1"/>
  <c r="B56" i="1"/>
  <c r="N55" i="1"/>
  <c r="E55" i="1"/>
  <c r="D55" i="1"/>
  <c r="C55" i="1"/>
  <c r="B55" i="1"/>
  <c r="N54" i="1"/>
  <c r="E54" i="1"/>
  <c r="D54" i="1"/>
  <c r="C54" i="1"/>
  <c r="B54" i="1"/>
  <c r="N53" i="1"/>
  <c r="E53" i="1"/>
  <c r="D53" i="1"/>
  <c r="C53" i="1"/>
  <c r="B53" i="1"/>
  <c r="N52" i="1"/>
  <c r="E52" i="1"/>
  <c r="D52" i="1"/>
  <c r="C52" i="1"/>
  <c r="B52" i="1"/>
  <c r="N51" i="1"/>
  <c r="E51" i="1"/>
  <c r="D51" i="1"/>
  <c r="C51" i="1"/>
  <c r="B51" i="1"/>
  <c r="N50" i="1"/>
  <c r="E50" i="1"/>
  <c r="D50" i="1"/>
  <c r="C50" i="1"/>
  <c r="B50" i="1"/>
  <c r="N49" i="1"/>
  <c r="E49" i="1"/>
  <c r="D49" i="1"/>
  <c r="C49" i="1"/>
  <c r="B49" i="1"/>
  <c r="D29" i="1"/>
  <c r="E32" i="1"/>
  <c r="E33" i="1"/>
  <c r="F14" i="1"/>
  <c r="E462" i="1"/>
  <c r="E34" i="1"/>
  <c r="M1150" i="1"/>
  <c r="M1142" i="1"/>
  <c r="N1142" i="1"/>
  <c r="M1134" i="1"/>
  <c r="N1134" i="1"/>
  <c r="M1149" i="1"/>
  <c r="N1149" i="1"/>
  <c r="M1141" i="1"/>
  <c r="N1141" i="1"/>
  <c r="M1133" i="1"/>
  <c r="N1133" i="1"/>
  <c r="M1154" i="1"/>
  <c r="N1154" i="1"/>
  <c r="M1146" i="1"/>
  <c r="M1138" i="1"/>
  <c r="N1138" i="1"/>
  <c r="M1144" i="1"/>
  <c r="N1144" i="1"/>
  <c r="M1151" i="1"/>
  <c r="N1151" i="1"/>
  <c r="M1143" i="1"/>
  <c r="N1143" i="1"/>
  <c r="M1135" i="1"/>
  <c r="N1135" i="1"/>
  <c r="M1148" i="1"/>
  <c r="N1148" i="1"/>
  <c r="M1140" i="1"/>
  <c r="N1140" i="1"/>
  <c r="M1132" i="1"/>
  <c r="M1155" i="1"/>
  <c r="N1155" i="1"/>
  <c r="M1147" i="1"/>
  <c r="M1139" i="1"/>
  <c r="N1139" i="1"/>
  <c r="M1153" i="1"/>
  <c r="N1153" i="1"/>
  <c r="M1145" i="1"/>
  <c r="M1137" i="1"/>
  <c r="N1137" i="1"/>
  <c r="M1152" i="1"/>
  <c r="M1136" i="1"/>
  <c r="N1136" i="1"/>
  <c r="N422" i="1"/>
  <c r="N1147" i="1"/>
  <c r="N1152" i="1"/>
  <c r="N417" i="1"/>
  <c r="N410" i="1"/>
  <c r="M418" i="1"/>
  <c r="N418" i="1"/>
  <c r="M419" i="1"/>
  <c r="N419" i="1"/>
  <c r="M410" i="1"/>
  <c r="M420" i="1"/>
  <c r="M403" i="1"/>
  <c r="M411" i="1"/>
  <c r="N411" i="1"/>
  <c r="M421" i="1"/>
  <c r="M406" i="1"/>
  <c r="N406" i="1"/>
  <c r="M414" i="1"/>
  <c r="N414" i="1"/>
  <c r="M424" i="1"/>
  <c r="N424" i="1"/>
  <c r="M409" i="1"/>
  <c r="M417" i="1"/>
  <c r="M404" i="1"/>
  <c r="N404" i="1"/>
  <c r="M412" i="1"/>
  <c r="M422" i="1"/>
  <c r="M405" i="1"/>
  <c r="N405" i="1"/>
  <c r="M413" i="1"/>
  <c r="N413" i="1"/>
  <c r="M423" i="1"/>
  <c r="N423" i="1"/>
  <c r="M407" i="1"/>
  <c r="M415" i="1"/>
  <c r="M425" i="1"/>
  <c r="M408" i="1"/>
  <c r="N408" i="1"/>
  <c r="M402" i="1"/>
  <c r="M416" i="1"/>
  <c r="N416" i="1"/>
  <c r="E1255" i="1"/>
  <c r="E901" i="1"/>
  <c r="E1047" i="1"/>
  <c r="E755" i="1"/>
  <c r="E463" i="1"/>
  <c r="E609" i="1"/>
  <c r="E286" i="1"/>
  <c r="G146" i="1"/>
  <c r="E35" i="1"/>
  <c r="E1254" i="1"/>
  <c r="E1046" i="1"/>
  <c r="E754" i="1"/>
  <c r="E900" i="1"/>
  <c r="E608" i="1"/>
  <c r="E285" i="1"/>
  <c r="G145" i="1"/>
  <c r="N409" i="1"/>
  <c r="N402" i="1"/>
  <c r="N412" i="1"/>
  <c r="N403" i="1"/>
  <c r="N407" i="1"/>
  <c r="N415" i="1"/>
  <c r="N425" i="1"/>
  <c r="N421" i="1"/>
  <c r="N420" i="1"/>
  <c r="N1132" i="1"/>
  <c r="N1150" i="1"/>
  <c r="N1145" i="1"/>
  <c r="N1146" i="1"/>
  <c r="E1256" i="1"/>
  <c r="E902" i="1"/>
  <c r="E1048" i="1"/>
  <c r="E610" i="1"/>
  <c r="E756" i="1"/>
  <c r="E287" i="1"/>
  <c r="E464" i="1"/>
  <c r="G147" i="1"/>
  <c r="E36" i="1"/>
  <c r="E1257" i="1"/>
  <c r="E1049" i="1"/>
  <c r="E757" i="1"/>
  <c r="E611" i="1"/>
  <c r="E903" i="1"/>
  <c r="E465" i="1"/>
  <c r="E37" i="1"/>
  <c r="E288" i="1"/>
  <c r="G148" i="1"/>
  <c r="E1050" i="1"/>
  <c r="E1258" i="1"/>
  <c r="E904" i="1"/>
  <c r="E612" i="1"/>
  <c r="E289" i="1"/>
  <c r="E38" i="1"/>
  <c r="G149" i="1"/>
  <c r="E466" i="1"/>
  <c r="E758" i="1"/>
  <c r="E1259" i="1"/>
  <c r="E905" i="1"/>
  <c r="E759" i="1"/>
  <c r="E1051" i="1"/>
  <c r="E613" i="1"/>
  <c r="E290" i="1"/>
  <c r="E467" i="1"/>
  <c r="E39" i="1"/>
  <c r="G150" i="1"/>
  <c r="E1052" i="1"/>
  <c r="E906" i="1"/>
  <c r="E1260" i="1"/>
  <c r="E760" i="1"/>
  <c r="E614" i="1"/>
  <c r="E468" i="1"/>
  <c r="E291" i="1"/>
  <c r="E40" i="1"/>
  <c r="G151" i="1"/>
  <c r="D477" i="1"/>
  <c r="H141" i="1"/>
  <c r="E1053" i="1"/>
  <c r="E1261" i="1"/>
  <c r="E907" i="1"/>
  <c r="E615" i="1"/>
  <c r="G152" i="1"/>
  <c r="E469" i="1"/>
  <c r="D478" i="1"/>
  <c r="E41" i="1"/>
  <c r="E292" i="1"/>
  <c r="E761" i="1"/>
  <c r="D915" i="1"/>
  <c r="D914" i="1"/>
  <c r="D1268" i="1"/>
  <c r="D1269" i="1"/>
  <c r="D1270" i="1"/>
  <c r="D770" i="1"/>
  <c r="D769" i="1"/>
  <c r="D768" i="1"/>
  <c r="D1060" i="1"/>
  <c r="D1061" i="1"/>
  <c r="D1062" i="1"/>
  <c r="D301" i="1"/>
  <c r="D300" i="1"/>
  <c r="D476" i="1"/>
  <c r="O419" i="1"/>
  <c r="H142" i="1"/>
  <c r="H140" i="1"/>
  <c r="D916" i="1"/>
  <c r="D624" i="1"/>
  <c r="D623" i="1"/>
  <c r="D622" i="1"/>
  <c r="D299" i="1"/>
  <c r="E1262" i="1"/>
  <c r="E1054" i="1"/>
  <c r="E762" i="1"/>
  <c r="E908" i="1"/>
  <c r="E616" i="1"/>
  <c r="E293" i="1"/>
  <c r="G153" i="1"/>
  <c r="E470" i="1"/>
  <c r="O418" i="1"/>
  <c r="O1341" i="1"/>
  <c r="O1329" i="1"/>
  <c r="O1336" i="1"/>
  <c r="O1340" i="1"/>
  <c r="O1343" i="1"/>
  <c r="O1338" i="1"/>
  <c r="O1345" i="1"/>
  <c r="O1339" i="1"/>
  <c r="O1331" i="1"/>
  <c r="O1330" i="1"/>
  <c r="O1335" i="1"/>
  <c r="O1334" i="1"/>
  <c r="O1348" i="1"/>
  <c r="O1344" i="1"/>
  <c r="O1332" i="1"/>
  <c r="O1347" i="1"/>
  <c r="O1326" i="1"/>
  <c r="O1342" i="1"/>
  <c r="O1327" i="1"/>
  <c r="O1349" i="1"/>
  <c r="O1333" i="1"/>
  <c r="O1337" i="1"/>
  <c r="O1328" i="1"/>
  <c r="O1346" i="1"/>
  <c r="P1346" i="1"/>
  <c r="Q1346" i="1"/>
  <c r="R1346" i="1"/>
  <c r="O1294" i="1"/>
  <c r="O1203" i="1"/>
  <c r="O1295" i="1"/>
  <c r="O1293" i="1"/>
  <c r="O1291" i="1"/>
  <c r="O1233" i="1"/>
  <c r="O1210" i="1"/>
  <c r="O1201" i="1"/>
  <c r="O1228" i="1"/>
  <c r="O1227" i="1"/>
  <c r="O1240" i="1"/>
  <c r="O1230" i="1"/>
  <c r="O1314" i="1"/>
  <c r="O1234" i="1"/>
  <c r="O1316" i="1"/>
  <c r="O1212" i="1"/>
  <c r="O1313" i="1"/>
  <c r="O1282" i="1"/>
  <c r="O1247" i="1"/>
  <c r="O1196" i="1"/>
  <c r="O1285" i="1"/>
  <c r="O1232" i="1"/>
  <c r="O1214" i="1"/>
  <c r="O1279" i="1"/>
  <c r="O1318" i="1"/>
  <c r="O1281" i="1"/>
  <c r="O1235" i="1"/>
  <c r="O1297" i="1"/>
  <c r="O1299" i="1"/>
  <c r="O1287" i="1"/>
  <c r="O1236" i="1"/>
  <c r="O1300" i="1"/>
  <c r="O1248" i="1"/>
  <c r="O1243" i="1"/>
  <c r="O1238" i="1"/>
  <c r="O1226" i="1"/>
  <c r="O1197" i="1"/>
  <c r="O1194" i="1"/>
  <c r="O1205" i="1"/>
  <c r="O1209" i="1"/>
  <c r="O1278" i="1"/>
  <c r="O1198" i="1"/>
  <c r="O1284" i="1"/>
  <c r="O1225" i="1"/>
  <c r="P1225" i="1"/>
  <c r="Q1225" i="1"/>
  <c r="R1225" i="1"/>
  <c r="O1301" i="1"/>
  <c r="O1242" i="1"/>
  <c r="O1217" i="1"/>
  <c r="O1288" i="1"/>
  <c r="O1310" i="1"/>
  <c r="O1231" i="1"/>
  <c r="O1208" i="1"/>
  <c r="O1200" i="1"/>
  <c r="O1199" i="1"/>
  <c r="O1215" i="1"/>
  <c r="O1289" i="1"/>
  <c r="O1244" i="1"/>
  <c r="O1317" i="1"/>
  <c r="P1317" i="1"/>
  <c r="O1290" i="1"/>
  <c r="O1207" i="1"/>
  <c r="O1204" i="1"/>
  <c r="O1245" i="1"/>
  <c r="O1283" i="1"/>
  <c r="O1280" i="1"/>
  <c r="O1211" i="1"/>
  <c r="O1246" i="1"/>
  <c r="O1241" i="1"/>
  <c r="O1298" i="1"/>
  <c r="O1239" i="1"/>
  <c r="O1206" i="1"/>
  <c r="O1202" i="1"/>
  <c r="O1229" i="1"/>
  <c r="O1292" i="1"/>
  <c r="O1195" i="1"/>
  <c r="O1213" i="1"/>
  <c r="O1296" i="1"/>
  <c r="O1286" i="1"/>
  <c r="O1311" i="1"/>
  <c r="O1237" i="1"/>
  <c r="O1309" i="1"/>
  <c r="O1315" i="1"/>
  <c r="O1216" i="1"/>
  <c r="O1312" i="1"/>
  <c r="P418" i="1"/>
  <c r="D253" i="4"/>
  <c r="P1328" i="1"/>
  <c r="Q1328" i="1"/>
  <c r="R1328" i="1"/>
  <c r="P1336" i="1"/>
  <c r="Q1336" i="1"/>
  <c r="R1336" i="1"/>
  <c r="P1332" i="1"/>
  <c r="Q1332" i="1"/>
  <c r="R1332" i="1"/>
  <c r="P1338" i="1"/>
  <c r="Q1338" i="1"/>
  <c r="R1338" i="1"/>
  <c r="P1241" i="1"/>
  <c r="Q1241" i="1"/>
  <c r="R1241" i="1"/>
  <c r="P1231" i="1"/>
  <c r="Q1231" i="1"/>
  <c r="R1231" i="1"/>
  <c r="P1334" i="1"/>
  <c r="Q1334" i="1"/>
  <c r="R1334" i="1"/>
  <c r="P1340" i="1"/>
  <c r="Q1340" i="1"/>
  <c r="R1340" i="1"/>
  <c r="P1330" i="1"/>
  <c r="Q1330" i="1"/>
  <c r="R1330" i="1"/>
  <c r="P1348" i="1"/>
  <c r="Q1348" i="1"/>
  <c r="R1348" i="1"/>
  <c r="P1344" i="1"/>
  <c r="Q1344" i="1"/>
  <c r="R1344" i="1"/>
  <c r="P1342" i="1"/>
  <c r="Q1342" i="1"/>
  <c r="R1342" i="1"/>
  <c r="P1326" i="1"/>
  <c r="Q1326" i="1"/>
  <c r="R1326" i="1"/>
  <c r="P1292" i="1"/>
  <c r="Q1292" i="1"/>
  <c r="R1292" i="1"/>
  <c r="P1216" i="1"/>
  <c r="Q1216" i="1"/>
  <c r="R1216" i="1"/>
  <c r="P1315" i="1"/>
  <c r="P1288" i="1"/>
  <c r="Q1288" i="1"/>
  <c r="R1288" i="1"/>
  <c r="P1239" i="1"/>
  <c r="Q1239" i="1"/>
  <c r="R1239" i="1"/>
  <c r="P1286" i="1"/>
  <c r="Q1286" i="1"/>
  <c r="R1286" i="1"/>
  <c r="P1204" i="1"/>
  <c r="P1200" i="1"/>
  <c r="P1298" i="1"/>
  <c r="Q1298" i="1"/>
  <c r="R1298" i="1"/>
  <c r="P1284" i="1"/>
  <c r="Q1284" i="1"/>
  <c r="R1284" i="1"/>
  <c r="P1290" i="1"/>
  <c r="Q1290" i="1"/>
  <c r="R1290" i="1"/>
  <c r="P1243" i="1"/>
  <c r="Q1243" i="1"/>
  <c r="R1243" i="1"/>
  <c r="P1282" i="1"/>
  <c r="Q1282" i="1"/>
  <c r="R1282" i="1"/>
  <c r="P1227" i="1"/>
  <c r="Q1227" i="1"/>
  <c r="R1227" i="1"/>
  <c r="Q1317" i="1"/>
  <c r="R1317" i="1"/>
  <c r="C37" i="3"/>
  <c r="P1313" i="1"/>
  <c r="P1300" i="1"/>
  <c r="P1309" i="1"/>
  <c r="P1237" i="1"/>
  <c r="P1233" i="1"/>
  <c r="Q1233" i="1"/>
  <c r="R1233" i="1"/>
  <c r="P1198" i="1"/>
  <c r="P1196" i="1"/>
  <c r="O98" i="1"/>
  <c r="O1084" i="1"/>
  <c r="O1101" i="1"/>
  <c r="O1039" i="1"/>
  <c r="O1038" i="1"/>
  <c r="O1025" i="1"/>
  <c r="O1119" i="1"/>
  <c r="O1107" i="1"/>
  <c r="O1088" i="1"/>
  <c r="P1088" i="1"/>
  <c r="O1001" i="1"/>
  <c r="O988" i="1"/>
  <c r="O1022" i="1"/>
  <c r="O1078" i="1"/>
  <c r="O987" i="1"/>
  <c r="O1093" i="1"/>
  <c r="O1139" i="1"/>
  <c r="O1123" i="1"/>
  <c r="O1086" i="1"/>
  <c r="O1070" i="1"/>
  <c r="O1033" i="1"/>
  <c r="O1031" i="1"/>
  <c r="O1024" i="1"/>
  <c r="O1019" i="1"/>
  <c r="O996" i="1"/>
  <c r="O1105" i="1"/>
  <c r="O1116" i="1"/>
  <c r="O995" i="1"/>
  <c r="O994" i="1"/>
  <c r="O1027" i="1"/>
  <c r="O1103" i="1"/>
  <c r="O1032" i="1"/>
  <c r="O1004" i="1"/>
  <c r="O1135" i="1"/>
  <c r="O998" i="1"/>
  <c r="O1153" i="1"/>
  <c r="O1122" i="1"/>
  <c r="O997" i="1"/>
  <c r="O1028" i="1"/>
  <c r="O1077" i="1"/>
  <c r="O993" i="1"/>
  <c r="O992" i="1"/>
  <c r="O1020" i="1"/>
  <c r="O1023" i="1"/>
  <c r="O1118" i="1"/>
  <c r="O1114" i="1"/>
  <c r="O1003" i="1"/>
  <c r="O1092" i="1"/>
  <c r="P1092" i="1"/>
  <c r="O1007" i="1"/>
  <c r="O1142" i="1"/>
  <c r="O1091" i="1"/>
  <c r="O1037" i="1"/>
  <c r="O1017" i="1"/>
  <c r="O1074" i="1"/>
  <c r="O1110" i="1"/>
  <c r="O1112" i="1"/>
  <c r="O1137" i="1"/>
  <c r="O1138" i="1"/>
  <c r="O1029" i="1"/>
  <c r="O1080" i="1"/>
  <c r="O1144" i="1"/>
  <c r="O1102" i="1"/>
  <c r="O1151" i="1"/>
  <c r="O1005" i="1"/>
  <c r="O1006" i="1"/>
  <c r="P1006" i="1"/>
  <c r="Q1006" i="1"/>
  <c r="R1006" i="1"/>
  <c r="O1036" i="1"/>
  <c r="O1081" i="1"/>
  <c r="O1113" i="1"/>
  <c r="O1082" i="1"/>
  <c r="O1155" i="1"/>
  <c r="O1136" i="1"/>
  <c r="O1111" i="1"/>
  <c r="O1152" i="1"/>
  <c r="O1120" i="1"/>
  <c r="O1030" i="1"/>
  <c r="O1076" i="1"/>
  <c r="O1087" i="1"/>
  <c r="O1117" i="1"/>
  <c r="O1121" i="1"/>
  <c r="O1075" i="1"/>
  <c r="O1035" i="1"/>
  <c r="O1154" i="1"/>
  <c r="O1040" i="1"/>
  <c r="O1140" i="1"/>
  <c r="O1009" i="1"/>
  <c r="O1034" i="1"/>
  <c r="O1104" i="1"/>
  <c r="O1073" i="1"/>
  <c r="O1079" i="1"/>
  <c r="O1106" i="1"/>
  <c r="O1071" i="1"/>
  <c r="O1000" i="1"/>
  <c r="O1002" i="1"/>
  <c r="O1083" i="1"/>
  <c r="O1115" i="1"/>
  <c r="O1008" i="1"/>
  <c r="O990" i="1"/>
  <c r="O1124" i="1"/>
  <c r="O1109" i="1"/>
  <c r="O1090" i="1"/>
  <c r="O1072" i="1"/>
  <c r="O1021" i="1"/>
  <c r="O1018" i="1"/>
  <c r="O1108" i="1"/>
  <c r="O1085" i="1"/>
  <c r="O991" i="1"/>
  <c r="O999" i="1"/>
  <c r="O1149" i="1"/>
  <c r="O986" i="1"/>
  <c r="O1147" i="1"/>
  <c r="O1026" i="1"/>
  <c r="O989" i="1"/>
  <c r="O1145" i="1"/>
  <c r="O1148" i="1"/>
  <c r="O1132" i="1"/>
  <c r="O1134" i="1"/>
  <c r="O1141" i="1"/>
  <c r="O1150" i="1"/>
  <c r="O1143" i="1"/>
  <c r="O1133" i="1"/>
  <c r="O1146" i="1"/>
  <c r="P1278" i="1"/>
  <c r="Q1278" i="1"/>
  <c r="R1278" i="1"/>
  <c r="P1294" i="1"/>
  <c r="Q1294" i="1"/>
  <c r="R1294" i="1"/>
  <c r="P1229" i="1"/>
  <c r="Q1229" i="1"/>
  <c r="R1229" i="1"/>
  <c r="P1280" i="1"/>
  <c r="Q1280" i="1"/>
  <c r="R1280" i="1"/>
  <c r="P1214" i="1"/>
  <c r="P1210" i="1"/>
  <c r="O685" i="1"/>
  <c r="O682" i="1"/>
  <c r="O669" i="1"/>
  <c r="O645" i="1"/>
  <c r="O654" i="1"/>
  <c r="O638" i="1"/>
  <c r="O642" i="1"/>
  <c r="O594" i="1"/>
  <c r="O648" i="1"/>
  <c r="O560" i="1"/>
  <c r="O588" i="1"/>
  <c r="O633" i="1"/>
  <c r="O675" i="1"/>
  <c r="O586" i="1"/>
  <c r="O553" i="1"/>
  <c r="O636" i="1"/>
  <c r="O679" i="1"/>
  <c r="O565" i="1"/>
  <c r="O579" i="1"/>
  <c r="O590" i="1"/>
  <c r="O671" i="1"/>
  <c r="O561" i="1"/>
  <c r="O600" i="1"/>
  <c r="O647" i="1"/>
  <c r="O684" i="1"/>
  <c r="O678" i="1"/>
  <c r="O581" i="1"/>
  <c r="O548" i="1"/>
  <c r="O655" i="1"/>
  <c r="O583" i="1"/>
  <c r="O592" i="1"/>
  <c r="O632" i="1"/>
  <c r="O551" i="1"/>
  <c r="O673" i="1"/>
  <c r="O663" i="1"/>
  <c r="O641" i="1"/>
  <c r="O596" i="1"/>
  <c r="O559" i="1"/>
  <c r="O677" i="1"/>
  <c r="O554" i="1"/>
  <c r="O601" i="1"/>
  <c r="O686" i="1"/>
  <c r="O602" i="1"/>
  <c r="O639" i="1"/>
  <c r="O674" i="1"/>
  <c r="O640" i="1"/>
  <c r="O568" i="1"/>
  <c r="O676" i="1"/>
  <c r="O599" i="1"/>
  <c r="O563" i="1"/>
  <c r="O569" i="1"/>
  <c r="O634" i="1"/>
  <c r="O582" i="1"/>
  <c r="O595" i="1"/>
  <c r="O681" i="1"/>
  <c r="O571" i="1"/>
  <c r="O591" i="1"/>
  <c r="O556" i="1"/>
  <c r="O585" i="1"/>
  <c r="O637" i="1"/>
  <c r="O643" i="1"/>
  <c r="O558" i="1"/>
  <c r="O555" i="1"/>
  <c r="O593" i="1"/>
  <c r="O562" i="1"/>
  <c r="O666" i="1"/>
  <c r="O667" i="1"/>
  <c r="O549" i="1"/>
  <c r="O644" i="1"/>
  <c r="O651" i="1"/>
  <c r="O598" i="1"/>
  <c r="O557" i="1"/>
  <c r="O567" i="1"/>
  <c r="O597" i="1"/>
  <c r="O670" i="1"/>
  <c r="O570" i="1"/>
  <c r="O635" i="1"/>
  <c r="O580" i="1"/>
  <c r="O587" i="1"/>
  <c r="O664" i="1"/>
  <c r="O650" i="1"/>
  <c r="O589" i="1"/>
  <c r="O680" i="1"/>
  <c r="O649" i="1"/>
  <c r="O552" i="1"/>
  <c r="O652" i="1"/>
  <c r="O665" i="1"/>
  <c r="O584" i="1"/>
  <c r="O668" i="1"/>
  <c r="O683" i="1"/>
  <c r="O672" i="1"/>
  <c r="O653" i="1"/>
  <c r="O550" i="1"/>
  <c r="O566" i="1"/>
  <c r="O564" i="1"/>
  <c r="O646" i="1"/>
  <c r="P646" i="1"/>
  <c r="Q646" i="1"/>
  <c r="R646" i="1"/>
  <c r="P1212" i="1"/>
  <c r="P1202" i="1"/>
  <c r="P1194" i="1"/>
  <c r="Q1194" i="1"/>
  <c r="R1194" i="1"/>
  <c r="O68" i="1"/>
  <c r="O198" i="1"/>
  <c r="O183" i="1"/>
  <c r="O175" i="1"/>
  <c r="O132" i="1"/>
  <c r="O83" i="1"/>
  <c r="O199" i="1"/>
  <c r="O164" i="1"/>
  <c r="O166" i="1"/>
  <c r="O50" i="1"/>
  <c r="O207" i="1"/>
  <c r="O129" i="1"/>
  <c r="O125" i="1"/>
  <c r="O182" i="1"/>
  <c r="O203" i="1"/>
  <c r="O49" i="1"/>
  <c r="O71" i="1"/>
  <c r="O167" i="1"/>
  <c r="O124" i="1"/>
  <c r="O86" i="1"/>
  <c r="O62" i="1"/>
  <c r="O127" i="1"/>
  <c r="O58" i="1"/>
  <c r="O171" i="1"/>
  <c r="O162" i="1"/>
  <c r="O202" i="1"/>
  <c r="O201" i="1"/>
  <c r="O123" i="1"/>
  <c r="O113" i="1"/>
  <c r="O69" i="1"/>
  <c r="O211" i="1"/>
  <c r="O61" i="1"/>
  <c r="O176" i="1"/>
  <c r="O169" i="1"/>
  <c r="O216" i="1"/>
  <c r="O204" i="1"/>
  <c r="O192" i="1"/>
  <c r="O174" i="1"/>
  <c r="O82" i="1"/>
  <c r="O180" i="1"/>
  <c r="O70" i="1"/>
  <c r="O126" i="1"/>
  <c r="O89" i="1"/>
  <c r="O67" i="1"/>
  <c r="O215" i="1"/>
  <c r="O200" i="1"/>
  <c r="O165" i="1"/>
  <c r="O197" i="1"/>
  <c r="O100" i="1"/>
  <c r="O103" i="1"/>
  <c r="O90" i="1"/>
  <c r="O214" i="1"/>
  <c r="O128" i="1"/>
  <c r="O80" i="1"/>
  <c r="O210" i="1"/>
  <c r="P210" i="1"/>
  <c r="O72" i="1"/>
  <c r="O91" i="1"/>
  <c r="O208" i="1"/>
  <c r="O84" i="1"/>
  <c r="O101" i="1"/>
  <c r="O205" i="1"/>
  <c r="O134" i="1"/>
  <c r="O163" i="1"/>
  <c r="O87" i="1"/>
  <c r="O196" i="1"/>
  <c r="O161" i="1"/>
  <c r="O179" i="1"/>
  <c r="O95" i="1"/>
  <c r="O121" i="1"/>
  <c r="O81" i="1"/>
  <c r="O114" i="1"/>
  <c r="O133" i="1"/>
  <c r="O173" i="1"/>
  <c r="O131" i="1"/>
  <c r="O102" i="1"/>
  <c r="O57" i="1"/>
  <c r="O99" i="1"/>
  <c r="O170" i="1"/>
  <c r="O111" i="1"/>
  <c r="O85" i="1"/>
  <c r="O117" i="1"/>
  <c r="O194" i="1"/>
  <c r="O115" i="1"/>
  <c r="O119" i="1"/>
  <c r="O56" i="1"/>
  <c r="O217" i="1"/>
  <c r="O181" i="1"/>
  <c r="O53" i="1"/>
  <c r="O116" i="1"/>
  <c r="O65" i="1"/>
  <c r="O55" i="1"/>
  <c r="O92" i="1"/>
  <c r="O120" i="1"/>
  <c r="O93" i="1"/>
  <c r="O122" i="1"/>
  <c r="O178" i="1"/>
  <c r="O213" i="1"/>
  <c r="O195" i="1"/>
  <c r="O88" i="1"/>
  <c r="O212" i="1"/>
  <c r="O51" i="1"/>
  <c r="O177" i="1"/>
  <c r="O118" i="1"/>
  <c r="O168" i="1"/>
  <c r="O193" i="1"/>
  <c r="O94" i="1"/>
  <c r="O60" i="1"/>
  <c r="O63" i="1"/>
  <c r="O206" i="1"/>
  <c r="O112" i="1"/>
  <c r="O52" i="1"/>
  <c r="O66" i="1"/>
  <c r="O59" i="1"/>
  <c r="O130" i="1"/>
  <c r="O54" i="1"/>
  <c r="O209" i="1"/>
  <c r="O172" i="1"/>
  <c r="O184" i="1"/>
  <c r="O64" i="1"/>
  <c r="O359" i="1"/>
  <c r="O316" i="1"/>
  <c r="O239" i="1"/>
  <c r="O269" i="1"/>
  <c r="O240" i="1"/>
  <c r="O317" i="1"/>
  <c r="O319" i="1"/>
  <c r="O314" i="1"/>
  <c r="O244" i="1"/>
  <c r="O342" i="1"/>
  <c r="O362" i="1"/>
  <c r="O257" i="1"/>
  <c r="O256" i="1"/>
  <c r="O310" i="1"/>
  <c r="O320" i="1"/>
  <c r="O318" i="1"/>
  <c r="O353" i="1"/>
  <c r="O309" i="1"/>
  <c r="O241" i="1"/>
  <c r="O268" i="1"/>
  <c r="P268" i="1"/>
  <c r="O265" i="1"/>
  <c r="O331" i="1"/>
  <c r="O247" i="1"/>
  <c r="O266" i="1"/>
  <c r="O278" i="1"/>
  <c r="O358" i="1"/>
  <c r="O330" i="1"/>
  <c r="O248" i="1"/>
  <c r="O313" i="1"/>
  <c r="O340" i="1"/>
  <c r="O262" i="1"/>
  <c r="O356" i="1"/>
  <c r="O315" i="1"/>
  <c r="O351" i="1"/>
  <c r="O259" i="1"/>
  <c r="O321" i="1"/>
  <c r="O345" i="1"/>
  <c r="O357" i="1"/>
  <c r="O332" i="1"/>
  <c r="O272" i="1"/>
  <c r="O238" i="1"/>
  <c r="O354" i="1"/>
  <c r="O274" i="1"/>
  <c r="O360" i="1"/>
  <c r="O346" i="1"/>
  <c r="O348" i="1"/>
  <c r="O349" i="1"/>
  <c r="O347" i="1"/>
  <c r="O329" i="1"/>
  <c r="O352" i="1"/>
  <c r="O231" i="1"/>
  <c r="O361" i="1"/>
  <c r="O227" i="1"/>
  <c r="O341" i="1"/>
  <c r="O311" i="1"/>
  <c r="O277" i="1"/>
  <c r="O363" i="1"/>
  <c r="O232" i="1"/>
  <c r="O355" i="1"/>
  <c r="O264" i="1"/>
  <c r="O271" i="1"/>
  <c r="O322" i="1"/>
  <c r="O261" i="1"/>
  <c r="O276" i="1"/>
  <c r="O273" i="1"/>
  <c r="O279" i="1"/>
  <c r="O275" i="1"/>
  <c r="O325" i="1"/>
  <c r="O324" i="1"/>
  <c r="O343" i="1"/>
  <c r="O245" i="1"/>
  <c r="O312" i="1"/>
  <c r="O233" i="1"/>
  <c r="O328" i="1"/>
  <c r="O344" i="1"/>
  <c r="O235" i="1"/>
  <c r="O229" i="1"/>
  <c r="O323" i="1"/>
  <c r="O234" i="1"/>
  <c r="O226" i="1"/>
  <c r="O260" i="1"/>
  <c r="O258" i="1"/>
  <c r="O236" i="1"/>
  <c r="O263" i="1"/>
  <c r="O228" i="1"/>
  <c r="O326" i="1"/>
  <c r="O230" i="1"/>
  <c r="O242" i="1"/>
  <c r="O237" i="1"/>
  <c r="P237" i="1"/>
  <c r="O267" i="1"/>
  <c r="O350" i="1"/>
  <c r="O246" i="1"/>
  <c r="O243" i="1"/>
  <c r="O327" i="1"/>
  <c r="O270" i="1"/>
  <c r="P1311" i="1"/>
  <c r="P1206" i="1"/>
  <c r="P1245" i="1"/>
  <c r="O526" i="1"/>
  <c r="O524" i="1"/>
  <c r="O455" i="1"/>
  <c r="O444" i="1"/>
  <c r="O529" i="1"/>
  <c r="O523" i="1"/>
  <c r="O499" i="1"/>
  <c r="O497" i="1"/>
  <c r="O486" i="1"/>
  <c r="O456" i="1"/>
  <c r="O440" i="1"/>
  <c r="O392" i="1"/>
  <c r="O436" i="1"/>
  <c r="O506" i="1"/>
  <c r="O372" i="1"/>
  <c r="O443" i="1"/>
  <c r="O447" i="1"/>
  <c r="O411" i="1"/>
  <c r="O495" i="1"/>
  <c r="O388" i="1"/>
  <c r="O531" i="1"/>
  <c r="O454" i="1"/>
  <c r="O500" i="1"/>
  <c r="O535" i="1"/>
  <c r="O394" i="1"/>
  <c r="O534" i="1"/>
  <c r="O503" i="1"/>
  <c r="O404" i="1"/>
  <c r="O533" i="1"/>
  <c r="O528" i="1"/>
  <c r="O527" i="1"/>
  <c r="O373" i="1"/>
  <c r="O434" i="1"/>
  <c r="O536" i="1"/>
  <c r="O390" i="1"/>
  <c r="O405" i="1"/>
  <c r="O540" i="1"/>
  <c r="O433" i="1"/>
  <c r="O530" i="1"/>
  <c r="O439" i="1"/>
  <c r="O381" i="1"/>
  <c r="O537" i="1"/>
  <c r="O494" i="1"/>
  <c r="P494" i="1"/>
  <c r="Q494" i="1"/>
  <c r="R494" i="1"/>
  <c r="O380" i="1"/>
  <c r="O532" i="1"/>
  <c r="O422" i="1"/>
  <c r="O492" i="1"/>
  <c r="O374" i="1"/>
  <c r="O413" i="1"/>
  <c r="O424" i="1"/>
  <c r="O498" i="1"/>
  <c r="O452" i="1"/>
  <c r="O389" i="1"/>
  <c r="O437" i="1"/>
  <c r="O438" i="1"/>
  <c r="O371" i="1"/>
  <c r="O488" i="1"/>
  <c r="O501" i="1"/>
  <c r="O377" i="1"/>
  <c r="O410" i="1"/>
  <c r="O385" i="1"/>
  <c r="O449" i="1"/>
  <c r="O509" i="1"/>
  <c r="O379" i="1"/>
  <c r="O375" i="1"/>
  <c r="O491" i="1"/>
  <c r="O376" i="1"/>
  <c r="O384" i="1"/>
  <c r="O391" i="1"/>
  <c r="O414" i="1"/>
  <c r="O378" i="1"/>
  <c r="O507" i="1"/>
  <c r="O489" i="1"/>
  <c r="O442" i="1"/>
  <c r="O435" i="1"/>
  <c r="O383" i="1"/>
  <c r="O505" i="1"/>
  <c r="O487" i="1"/>
  <c r="O451" i="1"/>
  <c r="O446" i="1"/>
  <c r="O448" i="1"/>
  <c r="O525" i="1"/>
  <c r="O382" i="1"/>
  <c r="O521" i="1"/>
  <c r="O393" i="1"/>
  <c r="O502" i="1"/>
  <c r="O490" i="1"/>
  <c r="O417" i="1"/>
  <c r="O441" i="1"/>
  <c r="O496" i="1"/>
  <c r="O519" i="1"/>
  <c r="O406" i="1"/>
  <c r="O450" i="1"/>
  <c r="O453" i="1"/>
  <c r="P453" i="1"/>
  <c r="Q453" i="1"/>
  <c r="R453" i="1"/>
  <c r="O522" i="1"/>
  <c r="O518" i="1"/>
  <c r="O508" i="1"/>
  <c r="O445" i="1"/>
  <c r="O539" i="1"/>
  <c r="O504" i="1"/>
  <c r="O493" i="1"/>
  <c r="O538" i="1"/>
  <c r="O517" i="1"/>
  <c r="O387" i="1"/>
  <c r="O520" i="1"/>
  <c r="O386" i="1"/>
  <c r="O412" i="1"/>
  <c r="O416" i="1"/>
  <c r="O415" i="1"/>
  <c r="O409" i="1"/>
  <c r="O425" i="1"/>
  <c r="O420" i="1"/>
  <c r="O403" i="1"/>
  <c r="O407" i="1"/>
  <c r="O408" i="1"/>
  <c r="O421" i="1"/>
  <c r="O402" i="1"/>
  <c r="O423" i="1"/>
  <c r="O743" i="1"/>
  <c r="O740" i="1"/>
  <c r="O727" i="1"/>
  <c r="O706" i="1"/>
  <c r="O703" i="1"/>
  <c r="O820" i="1"/>
  <c r="O818" i="1"/>
  <c r="O747" i="1"/>
  <c r="O731" i="1"/>
  <c r="O786" i="1"/>
  <c r="O828" i="1"/>
  <c r="O821" i="1"/>
  <c r="O801" i="1"/>
  <c r="O810" i="1"/>
  <c r="O797" i="1"/>
  <c r="O796" i="1"/>
  <c r="O709" i="1"/>
  <c r="O695" i="1"/>
  <c r="O812" i="1"/>
  <c r="O781" i="1"/>
  <c r="O780" i="1"/>
  <c r="O746" i="1"/>
  <c r="O735" i="1"/>
  <c r="O694" i="1"/>
  <c r="O711" i="1"/>
  <c r="O707" i="1"/>
  <c r="O700" i="1"/>
  <c r="O744" i="1"/>
  <c r="O733" i="1"/>
  <c r="O697" i="1"/>
  <c r="O778" i="1"/>
  <c r="O713" i="1"/>
  <c r="O732" i="1"/>
  <c r="O830" i="1"/>
  <c r="O730" i="1"/>
  <c r="O710" i="1"/>
  <c r="O698" i="1"/>
  <c r="O792" i="1"/>
  <c r="O705" i="1"/>
  <c r="O831" i="1"/>
  <c r="O739" i="1"/>
  <c r="O734" i="1"/>
  <c r="O794" i="1"/>
  <c r="O795" i="1"/>
  <c r="O748" i="1"/>
  <c r="O783" i="1"/>
  <c r="O702" i="1"/>
  <c r="O825" i="1"/>
  <c r="O714" i="1"/>
  <c r="O738" i="1"/>
  <c r="O791" i="1"/>
  <c r="O813" i="1"/>
  <c r="O823" i="1"/>
  <c r="O798" i="1"/>
  <c r="O832" i="1"/>
  <c r="O716" i="1"/>
  <c r="O824" i="1"/>
  <c r="O787" i="1"/>
  <c r="O725" i="1"/>
  <c r="O737" i="1"/>
  <c r="O779" i="1"/>
  <c r="O742" i="1"/>
  <c r="O712" i="1"/>
  <c r="O793" i="1"/>
  <c r="O809" i="1"/>
  <c r="O696" i="1"/>
  <c r="O788" i="1"/>
  <c r="O800" i="1"/>
  <c r="O704" i="1"/>
  <c r="O699" i="1"/>
  <c r="O708" i="1"/>
  <c r="O726" i="1"/>
  <c r="O785" i="1"/>
  <c r="O784" i="1"/>
  <c r="O790" i="1"/>
  <c r="P790" i="1"/>
  <c r="Q790" i="1"/>
  <c r="R790" i="1"/>
  <c r="O811" i="1"/>
  <c r="O815" i="1"/>
  <c r="O701" i="1"/>
  <c r="O826" i="1"/>
  <c r="O799" i="1"/>
  <c r="O782" i="1"/>
  <c r="O717" i="1"/>
  <c r="O728" i="1"/>
  <c r="O822" i="1"/>
  <c r="O789" i="1"/>
  <c r="O736" i="1"/>
  <c r="O729" i="1"/>
  <c r="O715" i="1"/>
  <c r="O745" i="1"/>
  <c r="O829" i="1"/>
  <c r="P829" i="1"/>
  <c r="Q829" i="1"/>
  <c r="R829" i="1"/>
  <c r="O816" i="1"/>
  <c r="O817" i="1"/>
  <c r="O741" i="1"/>
  <c r="O819" i="1"/>
  <c r="P819" i="1"/>
  <c r="Q819" i="1"/>
  <c r="R819" i="1"/>
  <c r="O814" i="1"/>
  <c r="O827" i="1"/>
  <c r="D180" i="4"/>
  <c r="D131" i="4"/>
  <c r="D55" i="4"/>
  <c r="O972" i="1"/>
  <c r="O970" i="1"/>
  <c r="O969" i="1"/>
  <c r="O944" i="1"/>
  <c r="O938" i="1"/>
  <c r="O882" i="1"/>
  <c r="O925" i="1"/>
  <c r="O892" i="1"/>
  <c r="O884" i="1"/>
  <c r="O883" i="1"/>
  <c r="O871" i="1"/>
  <c r="O863" i="1"/>
  <c r="O852" i="1"/>
  <c r="O850" i="1"/>
  <c r="O842" i="1"/>
  <c r="O965" i="1"/>
  <c r="O874" i="1"/>
  <c r="O958" i="1"/>
  <c r="O886" i="1"/>
  <c r="O962" i="1"/>
  <c r="O879" i="1"/>
  <c r="O967" i="1"/>
  <c r="O929" i="1"/>
  <c r="O880" i="1"/>
  <c r="O844" i="1"/>
  <c r="O930" i="1"/>
  <c r="O873" i="1"/>
  <c r="O932" i="1"/>
  <c r="O858" i="1"/>
  <c r="O877" i="1"/>
  <c r="O856" i="1"/>
  <c r="O849" i="1"/>
  <c r="O872" i="1"/>
  <c r="O887" i="1"/>
  <c r="O894" i="1"/>
  <c r="O853" i="1"/>
  <c r="O939" i="1"/>
  <c r="O875" i="1"/>
  <c r="O885" i="1"/>
  <c r="O946" i="1"/>
  <c r="O956" i="1"/>
  <c r="O968" i="1"/>
  <c r="O943" i="1"/>
  <c r="O926" i="1"/>
  <c r="O947" i="1"/>
  <c r="O978" i="1"/>
  <c r="O963" i="1"/>
  <c r="O859" i="1"/>
  <c r="O976" i="1"/>
  <c r="O959" i="1"/>
  <c r="O974" i="1"/>
  <c r="O936" i="1"/>
  <c r="O937" i="1"/>
  <c r="O857" i="1"/>
  <c r="O966" i="1"/>
  <c r="O941" i="1"/>
  <c r="O854" i="1"/>
  <c r="O957" i="1"/>
  <c r="P957" i="1"/>
  <c r="Q957" i="1"/>
  <c r="R957" i="1"/>
  <c r="O881" i="1"/>
  <c r="O973" i="1"/>
  <c r="O889" i="1"/>
  <c r="O861" i="1"/>
  <c r="O843" i="1"/>
  <c r="O878" i="1"/>
  <c r="O975" i="1"/>
  <c r="P975" i="1"/>
  <c r="Q975" i="1"/>
  <c r="R975" i="1"/>
  <c r="O955" i="1"/>
  <c r="O924" i="1"/>
  <c r="O940" i="1"/>
  <c r="O945" i="1"/>
  <c r="O841" i="1"/>
  <c r="O942" i="1"/>
  <c r="O855" i="1"/>
  <c r="O848" i="1"/>
  <c r="O934" i="1"/>
  <c r="O960" i="1"/>
  <c r="O862" i="1"/>
  <c r="P862" i="1"/>
  <c r="O931" i="1"/>
  <c r="O893" i="1"/>
  <c r="O964" i="1"/>
  <c r="O961" i="1"/>
  <c r="O845" i="1"/>
  <c r="O888" i="1"/>
  <c r="O876" i="1"/>
  <c r="O928" i="1"/>
  <c r="O977" i="1"/>
  <c r="O846" i="1"/>
  <c r="O971" i="1"/>
  <c r="O847" i="1"/>
  <c r="O890" i="1"/>
  <c r="O860" i="1"/>
  <c r="O933" i="1"/>
  <c r="O840" i="1"/>
  <c r="O851" i="1"/>
  <c r="O927" i="1"/>
  <c r="O891" i="1"/>
  <c r="O935" i="1"/>
  <c r="P1296" i="1"/>
  <c r="Q1296" i="1"/>
  <c r="R1296" i="1"/>
  <c r="P1208" i="1"/>
  <c r="P1235" i="1"/>
  <c r="Q1235" i="1"/>
  <c r="R1235" i="1"/>
  <c r="P1247" i="1"/>
  <c r="Q418" i="1"/>
  <c r="R418" i="1"/>
  <c r="D300" i="4"/>
  <c r="D48" i="4"/>
  <c r="D198" i="4"/>
  <c r="P593" i="1"/>
  <c r="Q593" i="1"/>
  <c r="R593" i="1"/>
  <c r="P1111" i="1"/>
  <c r="Q1111" i="1"/>
  <c r="R1111" i="1"/>
  <c r="D204" i="4"/>
  <c r="D291" i="4"/>
  <c r="Q1214" i="1"/>
  <c r="R1214" i="1"/>
  <c r="D59" i="4"/>
  <c r="Q1309" i="1"/>
  <c r="R1309" i="1"/>
  <c r="D29" i="4"/>
  <c r="Q1315" i="1"/>
  <c r="R1315" i="1"/>
  <c r="D340" i="4"/>
  <c r="Q1311" i="1"/>
  <c r="R1311" i="1"/>
  <c r="D185" i="4"/>
  <c r="Q1204" i="1"/>
  <c r="R1204" i="1"/>
  <c r="D101" i="4"/>
  <c r="Q1202" i="1"/>
  <c r="R1202" i="1"/>
  <c r="D179" i="4"/>
  <c r="Q1196" i="1"/>
  <c r="R1196" i="1"/>
  <c r="D207" i="4"/>
  <c r="Q1212" i="1"/>
  <c r="R1212" i="1"/>
  <c r="D140" i="4"/>
  <c r="Q1198" i="1"/>
  <c r="R1198" i="1"/>
  <c r="D232" i="4"/>
  <c r="Q1210" i="1"/>
  <c r="R1210" i="1"/>
  <c r="D342" i="4"/>
  <c r="Q1208" i="1"/>
  <c r="R1208" i="1"/>
  <c r="D81" i="4"/>
  <c r="Q1237" i="1"/>
  <c r="R1237" i="1"/>
  <c r="D20" i="4"/>
  <c r="D133" i="4"/>
  <c r="Q1245" i="1"/>
  <c r="R1245" i="1"/>
  <c r="D234" i="4"/>
  <c r="Q1313" i="1"/>
  <c r="R1313" i="1"/>
  <c r="D144" i="4"/>
  <c r="P383" i="1"/>
  <c r="Q383" i="1"/>
  <c r="R383" i="1"/>
  <c r="D123" i="4"/>
  <c r="D156" i="4"/>
  <c r="Q1206" i="1"/>
  <c r="R1206" i="1"/>
  <c r="D89" i="4"/>
  <c r="P1142" i="1"/>
  <c r="Q1142" i="1"/>
  <c r="R1142" i="1"/>
  <c r="Q1200" i="1"/>
  <c r="R1200" i="1"/>
  <c r="D209" i="4"/>
  <c r="P525" i="1"/>
  <c r="Q525" i="1"/>
  <c r="R525" i="1"/>
  <c r="P496" i="1"/>
  <c r="Q496" i="1"/>
  <c r="R496" i="1"/>
  <c r="P644" i="1"/>
  <c r="Q644" i="1"/>
  <c r="R644" i="1"/>
  <c r="P1000" i="1"/>
  <c r="Q1000" i="1"/>
  <c r="R1000" i="1"/>
  <c r="P1023" i="1"/>
  <c r="Q1023" i="1"/>
  <c r="R1023" i="1"/>
  <c r="P1090" i="1"/>
  <c r="Q1090" i="1"/>
  <c r="R1090" i="1"/>
  <c r="C34" i="3"/>
  <c r="P1019" i="1"/>
  <c r="Q1019" i="1"/>
  <c r="R1019" i="1"/>
  <c r="P1119" i="1"/>
  <c r="Q1119" i="1"/>
  <c r="R1119" i="1"/>
  <c r="P1021" i="1"/>
  <c r="Q1021" i="1"/>
  <c r="R1021" i="1"/>
  <c r="P1117" i="1"/>
  <c r="P1154" i="1"/>
  <c r="Q1154" i="1"/>
  <c r="R1154" i="1"/>
  <c r="P1140" i="1"/>
  <c r="Q1140" i="1"/>
  <c r="R1140" i="1"/>
  <c r="P1113" i="1"/>
  <c r="P1037" i="1"/>
  <c r="P1115" i="1"/>
  <c r="P1121" i="1"/>
  <c r="Q1121" i="1"/>
  <c r="R1121" i="1"/>
  <c r="P1008" i="1"/>
  <c r="C29" i="3"/>
  <c r="P784" i="1"/>
  <c r="Q784" i="1"/>
  <c r="R784" i="1"/>
  <c r="P827" i="1"/>
  <c r="Q827" i="1"/>
  <c r="R827" i="1"/>
  <c r="P825" i="1"/>
  <c r="Q825" i="1"/>
  <c r="R825" i="1"/>
  <c r="P831" i="1"/>
  <c r="C24" i="3"/>
  <c r="P796" i="1"/>
  <c r="Q796" i="1"/>
  <c r="R796" i="1"/>
  <c r="P747" i="1"/>
  <c r="Q747" i="1"/>
  <c r="R747" i="1"/>
  <c r="P650" i="1"/>
  <c r="Q650" i="1"/>
  <c r="R650" i="1"/>
  <c r="P648" i="1"/>
  <c r="Q648" i="1"/>
  <c r="R648" i="1"/>
  <c r="P632" i="1"/>
  <c r="Q632" i="1"/>
  <c r="R632" i="1"/>
  <c r="P558" i="1"/>
  <c r="P502" i="1"/>
  <c r="Q502" i="1"/>
  <c r="R502" i="1"/>
  <c r="P521" i="1"/>
  <c r="Q521" i="1"/>
  <c r="R521" i="1"/>
  <c r="P523" i="1"/>
  <c r="Q523" i="1"/>
  <c r="R523" i="1"/>
  <c r="P449" i="1"/>
  <c r="Q449" i="1"/>
  <c r="R449" i="1"/>
  <c r="P437" i="1"/>
  <c r="Q437" i="1"/>
  <c r="R437" i="1"/>
  <c r="P433" i="1"/>
  <c r="Q433" i="1"/>
  <c r="R433" i="1"/>
  <c r="P414" i="1"/>
  <c r="Q414" i="1"/>
  <c r="R414" i="1"/>
  <c r="P393" i="1"/>
  <c r="C12" i="3"/>
  <c r="P323" i="1"/>
  <c r="Q323" i="1"/>
  <c r="R323" i="1"/>
  <c r="P276" i="1"/>
  <c r="Q276" i="1"/>
  <c r="R276" i="1"/>
  <c r="P266" i="1"/>
  <c r="D216" i="4"/>
  <c r="P200" i="1"/>
  <c r="Q200" i="1"/>
  <c r="R200" i="1"/>
  <c r="P161" i="1"/>
  <c r="D80" i="4"/>
  <c r="P111" i="1"/>
  <c r="P123" i="1"/>
  <c r="D84" i="4"/>
  <c r="P67" i="1"/>
  <c r="Q67" i="1"/>
  <c r="R67" i="1"/>
  <c r="Q1300" i="1"/>
  <c r="R1300" i="1"/>
  <c r="C36" i="3"/>
  <c r="Q1247" i="1"/>
  <c r="R1247" i="1"/>
  <c r="C35" i="3"/>
  <c r="D33" i="4"/>
  <c r="P1150" i="1"/>
  <c r="Q1150" i="1"/>
  <c r="R1150" i="1"/>
  <c r="P1027" i="1"/>
  <c r="P1078" i="1"/>
  <c r="P1136" i="1"/>
  <c r="Q1136" i="1"/>
  <c r="R1136" i="1"/>
  <c r="P1109" i="1"/>
  <c r="P1086" i="1"/>
  <c r="P1084" i="1"/>
  <c r="P1148" i="1"/>
  <c r="Q1148" i="1"/>
  <c r="R1148" i="1"/>
  <c r="P1138" i="1"/>
  <c r="Q1138" i="1"/>
  <c r="R1138" i="1"/>
  <c r="D237" i="4"/>
  <c r="P992" i="1"/>
  <c r="P856" i="1"/>
  <c r="Q856" i="1"/>
  <c r="R856" i="1"/>
  <c r="P967" i="1"/>
  <c r="P889" i="1"/>
  <c r="Q889" i="1"/>
  <c r="R889" i="1"/>
  <c r="P858" i="1"/>
  <c r="Q858" i="1"/>
  <c r="R858" i="1"/>
  <c r="P879" i="1"/>
  <c r="Q879" i="1"/>
  <c r="R879" i="1"/>
  <c r="P940" i="1"/>
  <c r="Q940" i="1"/>
  <c r="R940" i="1"/>
  <c r="P873" i="1"/>
  <c r="Q873" i="1"/>
  <c r="R873" i="1"/>
  <c r="P969" i="1"/>
  <c r="Q969" i="1"/>
  <c r="R969" i="1"/>
  <c r="P977" i="1"/>
  <c r="C28" i="3"/>
  <c r="P852" i="1"/>
  <c r="Q852" i="1"/>
  <c r="R852" i="1"/>
  <c r="P928" i="1"/>
  <c r="Q928" i="1"/>
  <c r="R928" i="1"/>
  <c r="P926" i="1"/>
  <c r="P924" i="1"/>
  <c r="Q924" i="1"/>
  <c r="R924" i="1"/>
  <c r="P965" i="1"/>
  <c r="D170" i="4"/>
  <c r="P881" i="1"/>
  <c r="Q881" i="1"/>
  <c r="R881" i="1"/>
  <c r="P871" i="1"/>
  <c r="Q871" i="1"/>
  <c r="R871" i="1"/>
  <c r="P848" i="1"/>
  <c r="Q848" i="1"/>
  <c r="R848" i="1"/>
  <c r="P854" i="1"/>
  <c r="Q854" i="1"/>
  <c r="R854" i="1"/>
  <c r="P840" i="1"/>
  <c r="Q840" i="1"/>
  <c r="R840" i="1"/>
  <c r="P815" i="1"/>
  <c r="Q815" i="1"/>
  <c r="R815" i="1"/>
  <c r="P798" i="1"/>
  <c r="P817" i="1"/>
  <c r="P811" i="1"/>
  <c r="P800" i="1"/>
  <c r="C23" i="3"/>
  <c r="P813" i="1"/>
  <c r="P792" i="1"/>
  <c r="D219" i="4"/>
  <c r="D264" i="4"/>
  <c r="P743" i="1"/>
  <c r="P704" i="1"/>
  <c r="P696" i="1"/>
  <c r="Q696" i="1"/>
  <c r="R696" i="1"/>
  <c r="P552" i="1"/>
  <c r="Q552" i="1"/>
  <c r="R552" i="1"/>
  <c r="P663" i="1"/>
  <c r="Q663" i="1"/>
  <c r="R663" i="1"/>
  <c r="P601" i="1"/>
  <c r="Q601" i="1"/>
  <c r="R601" i="1"/>
  <c r="P679" i="1"/>
  <c r="Q679" i="1"/>
  <c r="R679" i="1"/>
  <c r="P685" i="1"/>
  <c r="Q685" i="1"/>
  <c r="R685" i="1"/>
  <c r="P665" i="1"/>
  <c r="P681" i="1"/>
  <c r="P677" i="1"/>
  <c r="P591" i="1"/>
  <c r="Q591" i="1"/>
  <c r="R591" i="1"/>
  <c r="P599" i="1"/>
  <c r="P585" i="1"/>
  <c r="P581" i="1"/>
  <c r="Q581" i="1"/>
  <c r="R581" i="1"/>
  <c r="P579" i="1"/>
  <c r="P562" i="1"/>
  <c r="Q562" i="1"/>
  <c r="R562" i="1"/>
  <c r="P564" i="1"/>
  <c r="P570" i="1"/>
  <c r="Q570" i="1"/>
  <c r="R570" i="1"/>
  <c r="D307" i="4"/>
  <c r="P504" i="1"/>
  <c r="Q504" i="1"/>
  <c r="R504" i="1"/>
  <c r="P539" i="1"/>
  <c r="Q539" i="1"/>
  <c r="R539" i="1"/>
  <c r="P519" i="1"/>
  <c r="P535" i="1"/>
  <c r="P490" i="1"/>
  <c r="P492" i="1"/>
  <c r="P500" i="1"/>
  <c r="P435" i="1"/>
  <c r="P439" i="1"/>
  <c r="P406" i="1"/>
  <c r="P410" i="1"/>
  <c r="P412" i="1"/>
  <c r="D263" i="4"/>
  <c r="P404" i="1"/>
  <c r="P420" i="1"/>
  <c r="Q420" i="1"/>
  <c r="R420" i="1"/>
  <c r="P387" i="1"/>
  <c r="Q387" i="1"/>
  <c r="R387" i="1"/>
  <c r="P379" i="1"/>
  <c r="Q379" i="1"/>
  <c r="R379" i="1"/>
  <c r="P371" i="1"/>
  <c r="Q371" i="1"/>
  <c r="R371" i="1"/>
  <c r="P329" i="1"/>
  <c r="Q329" i="1"/>
  <c r="R329" i="1"/>
  <c r="P264" i="1"/>
  <c r="D208" i="4"/>
  <c r="P260" i="1"/>
  <c r="Q260" i="1"/>
  <c r="R260" i="1"/>
  <c r="P272" i="1"/>
  <c r="D98" i="4"/>
  <c r="P327" i="1"/>
  <c r="P243" i="1"/>
  <c r="Q243" i="1"/>
  <c r="R243" i="1"/>
  <c r="P348" i="1"/>
  <c r="P331" i="1"/>
  <c r="Q331" i="1"/>
  <c r="R331" i="1"/>
  <c r="P317" i="1"/>
  <c r="Q317" i="1"/>
  <c r="R317" i="1"/>
  <c r="P235" i="1"/>
  <c r="Q235" i="1"/>
  <c r="R235" i="1"/>
  <c r="P258" i="1"/>
  <c r="Q258" i="1"/>
  <c r="R258" i="1"/>
  <c r="P352" i="1"/>
  <c r="P354" i="1"/>
  <c r="P358" i="1"/>
  <c r="P229" i="1"/>
  <c r="D176" i="4"/>
  <c r="P233" i="1"/>
  <c r="D77" i="4"/>
  <c r="P206" i="1"/>
  <c r="Q206" i="1"/>
  <c r="R206" i="1"/>
  <c r="P49" i="1"/>
  <c r="Q49" i="1"/>
  <c r="R49" i="1"/>
  <c r="P129" i="1"/>
  <c r="Q129" i="1"/>
  <c r="R129" i="1"/>
  <c r="P175" i="1"/>
  <c r="D286" i="4"/>
  <c r="P169" i="1"/>
  <c r="D171" i="4"/>
  <c r="P57" i="1"/>
  <c r="Q57" i="1"/>
  <c r="R57" i="1"/>
  <c r="P214" i="1"/>
  <c r="C7" i="3"/>
  <c r="P204" i="1"/>
  <c r="Q204" i="1"/>
  <c r="R204" i="1"/>
  <c r="P102" i="1"/>
  <c r="C4" i="3"/>
  <c r="P202" i="1"/>
  <c r="Q202" i="1"/>
  <c r="R202" i="1"/>
  <c r="P198" i="1"/>
  <c r="Q198" i="1"/>
  <c r="R198" i="1"/>
  <c r="P121" i="1"/>
  <c r="Q121" i="1"/>
  <c r="R121" i="1"/>
  <c r="P127" i="1"/>
  <c r="Q127" i="1"/>
  <c r="R127" i="1"/>
  <c r="P115" i="1"/>
  <c r="Q115" i="1"/>
  <c r="R115" i="1"/>
  <c r="P80" i="1"/>
  <c r="Q80" i="1"/>
  <c r="R80" i="1"/>
  <c r="P92" i="1"/>
  <c r="Q92" i="1"/>
  <c r="R92" i="1"/>
  <c r="P88" i="1"/>
  <c r="Q88" i="1"/>
  <c r="R88" i="1"/>
  <c r="P61" i="1"/>
  <c r="Q61" i="1"/>
  <c r="R61" i="1"/>
  <c r="P51" i="1"/>
  <c r="Q51" i="1"/>
  <c r="R51" i="1"/>
  <c r="P69" i="1"/>
  <c r="Q69" i="1"/>
  <c r="R69" i="1"/>
  <c r="P938" i="1"/>
  <c r="P716" i="1"/>
  <c r="P694" i="1"/>
  <c r="P422" i="1"/>
  <c r="P506" i="1"/>
  <c r="P356" i="1"/>
  <c r="P181" i="1"/>
  <c r="P171" i="1"/>
  <c r="P667" i="1"/>
  <c r="P669" i="1"/>
  <c r="P1105" i="1"/>
  <c r="P1123" i="1"/>
  <c r="P860" i="1"/>
  <c r="P934" i="1"/>
  <c r="P955" i="1"/>
  <c r="P959" i="1"/>
  <c r="P887" i="1"/>
  <c r="P930" i="1"/>
  <c r="P883" i="1"/>
  <c r="P729" i="1"/>
  <c r="P708" i="1"/>
  <c r="P712" i="1"/>
  <c r="P702" i="1"/>
  <c r="P778" i="1"/>
  <c r="P735" i="1"/>
  <c r="P402" i="1"/>
  <c r="D266" i="4"/>
  <c r="P391" i="1"/>
  <c r="P385" i="1"/>
  <c r="P389" i="1"/>
  <c r="P533" i="1"/>
  <c r="P531" i="1"/>
  <c r="P529" i="1"/>
  <c r="P270" i="1"/>
  <c r="P245" i="1"/>
  <c r="P311" i="1"/>
  <c r="P262" i="1"/>
  <c r="P247" i="1"/>
  <c r="P319" i="1"/>
  <c r="P177" i="1"/>
  <c r="P163" i="1"/>
  <c r="Q210" i="1"/>
  <c r="R210" i="1"/>
  <c r="P165" i="1"/>
  <c r="P82" i="1"/>
  <c r="Q82" i="1"/>
  <c r="R82" i="1"/>
  <c r="P683" i="1"/>
  <c r="P589" i="1"/>
  <c r="P597" i="1"/>
  <c r="P556" i="1"/>
  <c r="P673" i="1"/>
  <c r="P560" i="1"/>
  <c r="P1146" i="1"/>
  <c r="Q1146" i="1"/>
  <c r="R1146" i="1"/>
  <c r="P990" i="1"/>
  <c r="P1035" i="1"/>
  <c r="P1152" i="1"/>
  <c r="Q1152" i="1"/>
  <c r="R1152" i="1"/>
  <c r="P1004" i="1"/>
  <c r="P996" i="1"/>
  <c r="P1107" i="1"/>
  <c r="P844" i="1"/>
  <c r="P416" i="1"/>
  <c r="D142" i="4"/>
  <c r="P741" i="1"/>
  <c r="P823" i="1"/>
  <c r="P698" i="1"/>
  <c r="P733" i="1"/>
  <c r="P780" i="1"/>
  <c r="P408" i="1"/>
  <c r="D172" i="4"/>
  <c r="P377" i="1"/>
  <c r="P498" i="1"/>
  <c r="P455" i="1"/>
  <c r="P227" i="1"/>
  <c r="P346" i="1"/>
  <c r="P313" i="1"/>
  <c r="P256" i="1"/>
  <c r="P63" i="1"/>
  <c r="Q63" i="1"/>
  <c r="R63" i="1"/>
  <c r="P212" i="1"/>
  <c r="P119" i="1"/>
  <c r="P192" i="1"/>
  <c r="P113" i="1"/>
  <c r="P125" i="1"/>
  <c r="P554" i="1"/>
  <c r="P636" i="1"/>
  <c r="P1103" i="1"/>
  <c r="P1025" i="1"/>
  <c r="P961" i="1"/>
  <c r="P891" i="1"/>
  <c r="P942" i="1"/>
  <c r="P963" i="1"/>
  <c r="P885" i="1"/>
  <c r="P737" i="1"/>
  <c r="P710" i="1"/>
  <c r="P821" i="1"/>
  <c r="P706" i="1"/>
  <c r="P445" i="1"/>
  <c r="P424" i="1"/>
  <c r="C13" i="3"/>
  <c r="P537" i="1"/>
  <c r="P325" i="1"/>
  <c r="P360" i="1"/>
  <c r="P321" i="1"/>
  <c r="Q268" i="1"/>
  <c r="R268" i="1"/>
  <c r="D88" i="4"/>
  <c r="P55" i="1"/>
  <c r="Q55" i="1"/>
  <c r="R55" i="1"/>
  <c r="P98" i="1"/>
  <c r="Q98" i="1"/>
  <c r="R98" i="1"/>
  <c r="P86" i="1"/>
  <c r="Q86" i="1"/>
  <c r="R86" i="1"/>
  <c r="P587" i="1"/>
  <c r="P568" i="1"/>
  <c r="P642" i="1"/>
  <c r="P1074" i="1"/>
  <c r="P1031" i="1"/>
  <c r="P340" i="1"/>
  <c r="C31" i="3"/>
  <c r="Q1092" i="1"/>
  <c r="R1092" i="1"/>
  <c r="P946" i="1"/>
  <c r="P971" i="1"/>
  <c r="P842" i="1"/>
  <c r="P846" i="1"/>
  <c r="P893" i="1"/>
  <c r="P875" i="1"/>
  <c r="P877" i="1"/>
  <c r="P850" i="1"/>
  <c r="D161" i="4"/>
  <c r="P788" i="1"/>
  <c r="P725" i="1"/>
  <c r="P794" i="1"/>
  <c r="P700" i="1"/>
  <c r="P727" i="1"/>
  <c r="P508" i="1"/>
  <c r="P441" i="1"/>
  <c r="P375" i="1"/>
  <c r="P488" i="1"/>
  <c r="P381" i="1"/>
  <c r="P447" i="1"/>
  <c r="P486" i="1"/>
  <c r="P350" i="1"/>
  <c r="P344" i="1"/>
  <c r="P231" i="1"/>
  <c r="P274" i="1"/>
  <c r="P241" i="1"/>
  <c r="P362" i="1"/>
  <c r="P239" i="1"/>
  <c r="P94" i="1"/>
  <c r="Q94" i="1"/>
  <c r="R94" i="1"/>
  <c r="P65" i="1"/>
  <c r="Q65" i="1"/>
  <c r="R65" i="1"/>
  <c r="P194" i="1"/>
  <c r="P131" i="1"/>
  <c r="P179" i="1"/>
  <c r="P84" i="1"/>
  <c r="Q84" i="1"/>
  <c r="R84" i="1"/>
  <c r="P90" i="1"/>
  <c r="Q90" i="1"/>
  <c r="R90" i="1"/>
  <c r="P216" i="1"/>
  <c r="Q216" i="1"/>
  <c r="R216" i="1"/>
  <c r="P183" i="1"/>
  <c r="P566" i="1"/>
  <c r="P652" i="1"/>
  <c r="P595" i="1"/>
  <c r="P640" i="1"/>
  <c r="P583" i="1"/>
  <c r="P638" i="1"/>
  <c r="P986" i="1"/>
  <c r="P1072" i="1"/>
  <c r="P1002" i="1"/>
  <c r="P1082" i="1"/>
  <c r="P1144" i="1"/>
  <c r="Q1144" i="1"/>
  <c r="R1144" i="1"/>
  <c r="P1017" i="1"/>
  <c r="P994" i="1"/>
  <c r="P1033" i="1"/>
  <c r="P1039" i="1"/>
  <c r="P373" i="1"/>
  <c r="P443" i="1"/>
  <c r="P309" i="1"/>
  <c r="P342" i="1"/>
  <c r="P59" i="1"/>
  <c r="Q59" i="1"/>
  <c r="R59" i="1"/>
  <c r="P117" i="1"/>
  <c r="P173" i="1"/>
  <c r="P208" i="1"/>
  <c r="P167" i="1"/>
  <c r="P550" i="1"/>
  <c r="P671" i="1"/>
  <c r="P675" i="1"/>
  <c r="P654" i="1"/>
  <c r="P1134" i="1"/>
  <c r="Q1134" i="1"/>
  <c r="R1134" i="1"/>
  <c r="P1076" i="1"/>
  <c r="P1080" i="1"/>
  <c r="P1070" i="1"/>
  <c r="P988" i="1"/>
  <c r="P1101" i="1"/>
  <c r="P786" i="1"/>
  <c r="C25" i="3"/>
  <c r="Q862" i="1"/>
  <c r="R862" i="1"/>
  <c r="P973" i="1"/>
  <c r="P936" i="1"/>
  <c r="P932" i="1"/>
  <c r="P944" i="1"/>
  <c r="D115" i="4"/>
  <c r="D183" i="4"/>
  <c r="P745" i="1"/>
  <c r="P782" i="1"/>
  <c r="P809" i="1"/>
  <c r="P714" i="1"/>
  <c r="P739" i="1"/>
  <c r="P731" i="1"/>
  <c r="P517" i="1"/>
  <c r="P451" i="1"/>
  <c r="P527" i="1"/>
  <c r="Q237" i="1"/>
  <c r="R237" i="1"/>
  <c r="D197" i="4"/>
  <c r="P315" i="1"/>
  <c r="P278" i="1"/>
  <c r="P53" i="1"/>
  <c r="Q53" i="1"/>
  <c r="R53" i="1"/>
  <c r="P133" i="1"/>
  <c r="P196" i="1"/>
  <c r="P100" i="1"/>
  <c r="Q100" i="1"/>
  <c r="R100" i="1"/>
  <c r="P71" i="1"/>
  <c r="P634" i="1"/>
  <c r="P548" i="1"/>
  <c r="P1132" i="1"/>
  <c r="Q1132" i="1"/>
  <c r="R1132" i="1"/>
  <c r="P1029" i="1"/>
  <c r="P998" i="1"/>
  <c r="D301" i="4"/>
  <c r="D233" i="4"/>
  <c r="Q123" i="1"/>
  <c r="R123" i="1"/>
  <c r="D279" i="4"/>
  <c r="Q161" i="1"/>
  <c r="R161" i="1"/>
  <c r="Q447" i="1"/>
  <c r="R447" i="1"/>
  <c r="D305" i="4"/>
  <c r="D116" i="4"/>
  <c r="D153" i="4"/>
  <c r="Q1117" i="1"/>
  <c r="R1117" i="1"/>
  <c r="D3" i="4"/>
  <c r="Q404" i="1"/>
  <c r="R404" i="1"/>
  <c r="D248" i="4"/>
  <c r="Q410" i="1"/>
  <c r="R410" i="1"/>
  <c r="D4" i="4"/>
  <c r="Q406" i="1"/>
  <c r="R406" i="1"/>
  <c r="D296" i="4"/>
  <c r="D194" i="4"/>
  <c r="Q229" i="1"/>
  <c r="R229" i="1"/>
  <c r="D323" i="4"/>
  <c r="D6" i="4"/>
  <c r="D44" i="4"/>
  <c r="D270" i="4"/>
  <c r="D27" i="4"/>
  <c r="Q111" i="1"/>
  <c r="R111" i="1"/>
  <c r="D338" i="4"/>
  <c r="Q266" i="1"/>
  <c r="R266" i="1"/>
  <c r="D93" i="4"/>
  <c r="D28" i="4"/>
  <c r="D187" i="4"/>
  <c r="D41" i="4"/>
  <c r="D298" i="4"/>
  <c r="D50" i="4"/>
  <c r="D126" i="4"/>
  <c r="D193" i="4"/>
  <c r="D150" i="4"/>
  <c r="C22" i="3"/>
  <c r="Q831" i="1"/>
  <c r="R831" i="1"/>
  <c r="D159" i="4"/>
  <c r="D54" i="4"/>
  <c r="D134" i="4"/>
  <c r="D146" i="4"/>
  <c r="D283" i="4"/>
  <c r="D65" i="4"/>
  <c r="D100" i="4"/>
  <c r="D276" i="4"/>
  <c r="Q1008" i="1"/>
  <c r="R1008" i="1"/>
  <c r="D199" i="4"/>
  <c r="Q1115" i="1"/>
  <c r="R1115" i="1"/>
  <c r="D43" i="4"/>
  <c r="C33" i="3"/>
  <c r="Q1037" i="1"/>
  <c r="R1037" i="1"/>
  <c r="D203" i="4"/>
  <c r="Q1113" i="1"/>
  <c r="R1113" i="1"/>
  <c r="D178" i="4"/>
  <c r="D321" i="4"/>
  <c r="D259" i="4"/>
  <c r="D149" i="4"/>
  <c r="Q800" i="1"/>
  <c r="R800" i="1"/>
  <c r="C17" i="3"/>
  <c r="C18" i="3"/>
  <c r="Q558" i="1"/>
  <c r="R558" i="1"/>
  <c r="D42" i="4"/>
  <c r="C16" i="3"/>
  <c r="Q393" i="1"/>
  <c r="R393" i="1"/>
  <c r="D317" i="4"/>
  <c r="D53" i="4"/>
  <c r="D45" i="4"/>
  <c r="D61" i="4"/>
  <c r="Q233" i="1"/>
  <c r="R233" i="1"/>
  <c r="D226" i="4"/>
  <c r="Q264" i="1"/>
  <c r="R264" i="1"/>
  <c r="D228" i="4"/>
  <c r="D86" i="4"/>
  <c r="C10" i="3"/>
  <c r="D306" i="4"/>
  <c r="Q169" i="1"/>
  <c r="R169" i="1"/>
  <c r="Q214" i="1"/>
  <c r="R214" i="1"/>
  <c r="Q1084" i="1"/>
  <c r="R1084" i="1"/>
  <c r="D225" i="4"/>
  <c r="Q1086" i="1"/>
  <c r="R1086" i="1"/>
  <c r="D175" i="4"/>
  <c r="Q1109" i="1"/>
  <c r="R1109" i="1"/>
  <c r="D211" i="4"/>
  <c r="Q1078" i="1"/>
  <c r="R1078" i="1"/>
  <c r="D293" i="4"/>
  <c r="Q1027" i="1"/>
  <c r="R1027" i="1"/>
  <c r="D215" i="4"/>
  <c r="Q992" i="1"/>
  <c r="R992" i="1"/>
  <c r="D145" i="4"/>
  <c r="D124" i="4"/>
  <c r="D90" i="4"/>
  <c r="Q977" i="1"/>
  <c r="R977" i="1"/>
  <c r="D128" i="4"/>
  <c r="D303" i="4"/>
  <c r="D87" i="4"/>
  <c r="D113" i="4"/>
  <c r="D169" i="4"/>
  <c r="Q967" i="1"/>
  <c r="R967" i="1"/>
  <c r="D230" i="4"/>
  <c r="D109" i="4"/>
  <c r="Q965" i="1"/>
  <c r="R965" i="1"/>
  <c r="D245" i="4"/>
  <c r="Q926" i="1"/>
  <c r="R926" i="1"/>
  <c r="D94" i="4"/>
  <c r="D66" i="4"/>
  <c r="D257" i="4"/>
  <c r="Q792" i="1"/>
  <c r="R792" i="1"/>
  <c r="D318" i="4"/>
  <c r="Q813" i="1"/>
  <c r="R813" i="1"/>
  <c r="Q811" i="1"/>
  <c r="R811" i="1"/>
  <c r="D181" i="4"/>
  <c r="Q817" i="1"/>
  <c r="R817" i="1"/>
  <c r="Q798" i="1"/>
  <c r="R798" i="1"/>
  <c r="D132" i="4"/>
  <c r="Q743" i="1"/>
  <c r="R743" i="1"/>
  <c r="D18" i="4"/>
  <c r="Q704" i="1"/>
  <c r="R704" i="1"/>
  <c r="D329" i="4"/>
  <c r="C20" i="3"/>
  <c r="D274" i="4"/>
  <c r="D220" i="4"/>
  <c r="D247" i="4"/>
  <c r="D57" i="4"/>
  <c r="D67" i="4"/>
  <c r="Q677" i="1"/>
  <c r="R677" i="1"/>
  <c r="D213" i="4"/>
  <c r="Q681" i="1"/>
  <c r="R681" i="1"/>
  <c r="D40" i="4"/>
  <c r="Q665" i="1"/>
  <c r="R665" i="1"/>
  <c r="D56" i="4"/>
  <c r="D280" i="4"/>
  <c r="Q579" i="1"/>
  <c r="R579" i="1"/>
  <c r="D316" i="4"/>
  <c r="Q585" i="1"/>
  <c r="R585" i="1"/>
  <c r="D69" i="4"/>
  <c r="Q599" i="1"/>
  <c r="R599" i="1"/>
  <c r="D241" i="4"/>
  <c r="Q564" i="1"/>
  <c r="R564" i="1"/>
  <c r="D52" i="4"/>
  <c r="Q500" i="1"/>
  <c r="R500" i="1"/>
  <c r="D5" i="4"/>
  <c r="Q492" i="1"/>
  <c r="R492" i="1"/>
  <c r="D332" i="4"/>
  <c r="D32" i="4"/>
  <c r="Q490" i="1"/>
  <c r="R490" i="1"/>
  <c r="D188" i="4"/>
  <c r="Q535" i="1"/>
  <c r="R535" i="1"/>
  <c r="D91" i="4"/>
  <c r="Q519" i="1"/>
  <c r="R519" i="1"/>
  <c r="D200" i="4"/>
  <c r="Q439" i="1"/>
  <c r="R439" i="1"/>
  <c r="D147" i="4"/>
  <c r="Q435" i="1"/>
  <c r="R435" i="1"/>
  <c r="D17" i="4"/>
  <c r="Q412" i="1"/>
  <c r="R412" i="1"/>
  <c r="D325" i="4"/>
  <c r="Q272" i="1"/>
  <c r="R272" i="1"/>
  <c r="Q348" i="1"/>
  <c r="R348" i="1"/>
  <c r="D19" i="4"/>
  <c r="D47" i="4"/>
  <c r="Q358" i="1"/>
  <c r="R358" i="1"/>
  <c r="D284" i="4"/>
  <c r="Q354" i="1"/>
  <c r="R354" i="1"/>
  <c r="D11" i="4"/>
  <c r="Q352" i="1"/>
  <c r="R352" i="1"/>
  <c r="D51" i="4"/>
  <c r="Q327" i="1"/>
  <c r="R327" i="1"/>
  <c r="D186" i="4"/>
  <c r="Q175" i="1"/>
  <c r="R175" i="1"/>
  <c r="D22" i="4"/>
  <c r="D63" i="4"/>
  <c r="D273" i="4"/>
  <c r="Q102" i="1"/>
  <c r="R102" i="1"/>
  <c r="D195" i="4"/>
  <c r="D135" i="4"/>
  <c r="D336" i="4"/>
  <c r="Q71" i="1"/>
  <c r="R71" i="1"/>
  <c r="C3" i="3"/>
  <c r="Q936" i="1"/>
  <c r="R936" i="1"/>
  <c r="D310" i="4"/>
  <c r="Q1080" i="1"/>
  <c r="R1080" i="1"/>
  <c r="D46" i="4"/>
  <c r="Q443" i="1"/>
  <c r="R443" i="1"/>
  <c r="D324" i="4"/>
  <c r="Q1002" i="1"/>
  <c r="R1002" i="1"/>
  <c r="D168" i="4"/>
  <c r="Q566" i="1"/>
  <c r="R566" i="1"/>
  <c r="D154" i="4"/>
  <c r="Q350" i="1"/>
  <c r="R350" i="1"/>
  <c r="D106" i="4"/>
  <c r="Q727" i="1"/>
  <c r="R727" i="1"/>
  <c r="D10" i="4"/>
  <c r="Q971" i="1"/>
  <c r="R971" i="1"/>
  <c r="D49" i="4"/>
  <c r="Q537" i="1"/>
  <c r="R537" i="1"/>
  <c r="D339" i="4"/>
  <c r="Q113" i="1"/>
  <c r="R113" i="1"/>
  <c r="Q227" i="1"/>
  <c r="R227" i="1"/>
  <c r="D62" i="4"/>
  <c r="Q416" i="1"/>
  <c r="R416" i="1"/>
  <c r="Q165" i="1"/>
  <c r="R165" i="1"/>
  <c r="D294" i="4"/>
  <c r="Q311" i="1"/>
  <c r="R311" i="1"/>
  <c r="D315" i="4"/>
  <c r="Q391" i="1"/>
  <c r="R391" i="1"/>
  <c r="D70" i="4"/>
  <c r="Q708" i="1"/>
  <c r="R708" i="1"/>
  <c r="D35" i="4"/>
  <c r="C32" i="3"/>
  <c r="Q1123" i="1"/>
  <c r="R1123" i="1"/>
  <c r="Q422" i="1"/>
  <c r="R422" i="1"/>
  <c r="Q731" i="1"/>
  <c r="R731" i="1"/>
  <c r="D117" i="4"/>
  <c r="Q973" i="1"/>
  <c r="R973" i="1"/>
  <c r="D74" i="4"/>
  <c r="Q1076" i="1"/>
  <c r="R1076" i="1"/>
  <c r="D173" i="4"/>
  <c r="Q167" i="1"/>
  <c r="R167" i="1"/>
  <c r="D272" i="4"/>
  <c r="Q173" i="1"/>
  <c r="R173" i="1"/>
  <c r="D343" i="4"/>
  <c r="Q373" i="1"/>
  <c r="R373" i="1"/>
  <c r="D152" i="4"/>
  <c r="Q1072" i="1"/>
  <c r="R1072" i="1"/>
  <c r="D334" i="4"/>
  <c r="C6" i="3"/>
  <c r="Q183" i="1"/>
  <c r="R183" i="1"/>
  <c r="Q486" i="1"/>
  <c r="R486" i="1"/>
  <c r="D108" i="4"/>
  <c r="Q700" i="1"/>
  <c r="R700" i="1"/>
  <c r="D121" i="4"/>
  <c r="Q1031" i="1"/>
  <c r="R1031" i="1"/>
  <c r="D129" i="4"/>
  <c r="Q321" i="1"/>
  <c r="R321" i="1"/>
  <c r="D333" i="4"/>
  <c r="Q424" i="1"/>
  <c r="R424" i="1"/>
  <c r="Q961" i="1"/>
  <c r="R961" i="1"/>
  <c r="D243" i="4"/>
  <c r="Q192" i="1"/>
  <c r="R192" i="1"/>
  <c r="D8" i="4"/>
  <c r="Q844" i="1"/>
  <c r="R844" i="1"/>
  <c r="D254" i="4"/>
  <c r="Q560" i="1"/>
  <c r="R560" i="1"/>
  <c r="D205" i="4"/>
  <c r="Q245" i="1"/>
  <c r="R245" i="1"/>
  <c r="D125" i="4"/>
  <c r="Q729" i="1"/>
  <c r="R729" i="1"/>
  <c r="D158" i="4"/>
  <c r="Q883" i="1"/>
  <c r="R883" i="1"/>
  <c r="D130" i="4"/>
  <c r="Q1105" i="1"/>
  <c r="R1105" i="1"/>
  <c r="D221" i="4"/>
  <c r="Q986" i="1"/>
  <c r="R986" i="1"/>
  <c r="D242" i="4"/>
  <c r="Q408" i="1"/>
  <c r="R408" i="1"/>
  <c r="Q1029" i="1"/>
  <c r="R1029" i="1"/>
  <c r="D292" i="4"/>
  <c r="Q196" i="1"/>
  <c r="R196" i="1"/>
  <c r="D275" i="4"/>
  <c r="Q714" i="1"/>
  <c r="R714" i="1"/>
  <c r="D206" i="4"/>
  <c r="C19" i="3"/>
  <c r="Q654" i="1"/>
  <c r="R654" i="1"/>
  <c r="C11" i="3"/>
  <c r="Q362" i="1"/>
  <c r="R362" i="1"/>
  <c r="Q381" i="1"/>
  <c r="R381" i="1"/>
  <c r="D139" i="4"/>
  <c r="Q725" i="1"/>
  <c r="R725" i="1"/>
  <c r="D202" i="4"/>
  <c r="Q780" i="1"/>
  <c r="R780" i="1"/>
  <c r="D313" i="4"/>
  <c r="Q996" i="1"/>
  <c r="R996" i="1"/>
  <c r="D96" i="4"/>
  <c r="Q556" i="1"/>
  <c r="R556" i="1"/>
  <c r="D222" i="4"/>
  <c r="Q163" i="1"/>
  <c r="R163" i="1"/>
  <c r="D72" i="4"/>
  <c r="Q402" i="1"/>
  <c r="R402" i="1"/>
  <c r="Q786" i="1"/>
  <c r="R786" i="1"/>
  <c r="D246" i="4"/>
  <c r="Q342" i="1"/>
  <c r="R342" i="1"/>
  <c r="D261" i="4"/>
  <c r="Q994" i="1"/>
  <c r="R994" i="1"/>
  <c r="D267" i="4"/>
  <c r="Q583" i="1"/>
  <c r="R583" i="1"/>
  <c r="D78" i="4"/>
  <c r="Q241" i="1"/>
  <c r="R241" i="1"/>
  <c r="D97" i="4"/>
  <c r="Q488" i="1"/>
  <c r="R488" i="1"/>
  <c r="D30" i="4"/>
  <c r="Q788" i="1"/>
  <c r="R788" i="1"/>
  <c r="D162" i="4"/>
  <c r="Q875" i="1"/>
  <c r="R875" i="1"/>
  <c r="D37" i="4"/>
  <c r="Q821" i="1"/>
  <c r="R821" i="1"/>
  <c r="D311" i="4"/>
  <c r="Q885" i="1"/>
  <c r="R885" i="1"/>
  <c r="D229" i="4"/>
  <c r="Q1103" i="1"/>
  <c r="R1103" i="1"/>
  <c r="D330" i="4"/>
  <c r="Q733" i="1"/>
  <c r="R733" i="1"/>
  <c r="D105" i="4"/>
  <c r="Q1004" i="1"/>
  <c r="R1004" i="1"/>
  <c r="D127" i="4"/>
  <c r="Q597" i="1"/>
  <c r="R597" i="1"/>
  <c r="D143" i="4"/>
  <c r="Q177" i="1"/>
  <c r="R177" i="1"/>
  <c r="D141" i="4"/>
  <c r="Q531" i="1"/>
  <c r="R531" i="1"/>
  <c r="D85" i="4"/>
  <c r="Q735" i="1"/>
  <c r="R735" i="1"/>
  <c r="D36" i="4"/>
  <c r="Q959" i="1"/>
  <c r="R959" i="1"/>
  <c r="D299" i="4"/>
  <c r="Q171" i="1"/>
  <c r="R171" i="1"/>
  <c r="D337" i="4"/>
  <c r="Q739" i="1"/>
  <c r="R739" i="1"/>
  <c r="D64" i="4"/>
  <c r="Q117" i="1"/>
  <c r="R117" i="1"/>
  <c r="D82" i="4"/>
  <c r="C30" i="3"/>
  <c r="Q1039" i="1"/>
  <c r="R1039" i="1"/>
  <c r="Q239" i="1"/>
  <c r="R239" i="1"/>
  <c r="D265" i="4"/>
  <c r="Q794" i="1"/>
  <c r="R794" i="1"/>
  <c r="D252" i="4"/>
  <c r="Q850" i="1"/>
  <c r="R850" i="1"/>
  <c r="D165" i="4"/>
  <c r="Q1074" i="1"/>
  <c r="R1074" i="1"/>
  <c r="D12" i="4"/>
  <c r="Q694" i="1"/>
  <c r="R694" i="1"/>
  <c r="D260" i="4"/>
  <c r="C5" i="3"/>
  <c r="Q133" i="1"/>
  <c r="R133" i="1"/>
  <c r="Q675" i="1"/>
  <c r="R675" i="1"/>
  <c r="D21" i="4"/>
  <c r="C26" i="3"/>
  <c r="Q893" i="1"/>
  <c r="R893" i="1"/>
  <c r="Q642" i="1"/>
  <c r="R642" i="1"/>
  <c r="D25" i="4"/>
  <c r="Q325" i="1"/>
  <c r="R325" i="1"/>
  <c r="D184" i="4"/>
  <c r="Q710" i="1"/>
  <c r="R710" i="1"/>
  <c r="D269" i="4"/>
  <c r="Q963" i="1"/>
  <c r="R963" i="1"/>
  <c r="D285" i="4"/>
  <c r="Q636" i="1"/>
  <c r="R636" i="1"/>
  <c r="D251" i="4"/>
  <c r="Q256" i="1"/>
  <c r="R256" i="1"/>
  <c r="D236" i="4"/>
  <c r="C14" i="3"/>
  <c r="Q455" i="1"/>
  <c r="R455" i="1"/>
  <c r="Q698" i="1"/>
  <c r="R698" i="1"/>
  <c r="D68" i="4"/>
  <c r="Q589" i="1"/>
  <c r="R589" i="1"/>
  <c r="D256" i="4"/>
  <c r="Q319" i="1"/>
  <c r="R319" i="1"/>
  <c r="D217" i="4"/>
  <c r="Q533" i="1"/>
  <c r="R533" i="1"/>
  <c r="D258" i="4"/>
  <c r="Q778" i="1"/>
  <c r="R778" i="1"/>
  <c r="D118" i="4"/>
  <c r="Q955" i="1"/>
  <c r="R955" i="1"/>
  <c r="D103" i="4"/>
  <c r="Q938" i="1"/>
  <c r="R938" i="1"/>
  <c r="D38" i="4"/>
  <c r="Q517" i="1"/>
  <c r="R517" i="1"/>
  <c r="D312" i="4"/>
  <c r="Q998" i="1"/>
  <c r="R998" i="1"/>
  <c r="D297" i="4"/>
  <c r="Q119" i="1"/>
  <c r="R119" i="1"/>
  <c r="D111" i="4"/>
  <c r="Q1107" i="1"/>
  <c r="R1107" i="1"/>
  <c r="D288" i="4"/>
  <c r="Q673" i="1"/>
  <c r="R673" i="1"/>
  <c r="D319" i="4"/>
  <c r="Q270" i="1"/>
  <c r="R270" i="1"/>
  <c r="D177" i="4"/>
  <c r="Q930" i="1"/>
  <c r="R930" i="1"/>
  <c r="D107" i="4"/>
  <c r="Q669" i="1"/>
  <c r="R669" i="1"/>
  <c r="D136" i="4"/>
  <c r="Q356" i="1"/>
  <c r="R356" i="1"/>
  <c r="D76" i="4"/>
  <c r="Q877" i="1"/>
  <c r="R877" i="1"/>
  <c r="D23" i="4"/>
  <c r="Q706" i="1"/>
  <c r="R706" i="1"/>
  <c r="D278" i="4"/>
  <c r="Q887" i="1"/>
  <c r="R887" i="1"/>
  <c r="D320" i="4"/>
  <c r="Q667" i="1"/>
  <c r="R667" i="1"/>
  <c r="Q809" i="1"/>
  <c r="R809" i="1"/>
  <c r="D114" i="4"/>
  <c r="Q548" i="1"/>
  <c r="R548" i="1"/>
  <c r="D290" i="4"/>
  <c r="Q782" i="1"/>
  <c r="R782" i="1"/>
  <c r="D16" i="4"/>
  <c r="Q1101" i="1"/>
  <c r="R1101" i="1"/>
  <c r="Q671" i="1"/>
  <c r="R671" i="1"/>
  <c r="D271" i="4"/>
  <c r="Q309" i="1"/>
  <c r="R309" i="1"/>
  <c r="D60" i="4"/>
  <c r="Q1017" i="1"/>
  <c r="R1017" i="1"/>
  <c r="D212" i="4"/>
  <c r="Q640" i="1"/>
  <c r="R640" i="1"/>
  <c r="D71" i="4"/>
  <c r="Q179" i="1"/>
  <c r="R179" i="1"/>
  <c r="D31" i="4"/>
  <c r="Q274" i="1"/>
  <c r="R274" i="1"/>
  <c r="D122" i="4"/>
  <c r="Q375" i="1"/>
  <c r="R375" i="1"/>
  <c r="D289" i="4"/>
  <c r="Q634" i="1"/>
  <c r="R634" i="1"/>
  <c r="D255" i="4"/>
  <c r="C9" i="3"/>
  <c r="Q278" i="1"/>
  <c r="R278" i="1"/>
  <c r="Q527" i="1"/>
  <c r="R527" i="1"/>
  <c r="D328" i="4"/>
  <c r="Q745" i="1"/>
  <c r="R745" i="1"/>
  <c r="D95" i="4"/>
  <c r="Q944" i="1"/>
  <c r="R944" i="1"/>
  <c r="D110" i="4"/>
  <c r="Q988" i="1"/>
  <c r="R988" i="1"/>
  <c r="D239" i="4"/>
  <c r="Q550" i="1"/>
  <c r="R550" i="1"/>
  <c r="D218" i="4"/>
  <c r="Q208" i="1"/>
  <c r="R208" i="1"/>
  <c r="D308" i="4"/>
  <c r="Q595" i="1"/>
  <c r="R595" i="1"/>
  <c r="D227" i="4"/>
  <c r="Q131" i="1"/>
  <c r="R131" i="1"/>
  <c r="D287" i="4"/>
  <c r="Q231" i="1"/>
  <c r="R231" i="1"/>
  <c r="D196" i="4"/>
  <c r="Q441" i="1"/>
  <c r="R441" i="1"/>
  <c r="D166" i="4"/>
  <c r="Q846" i="1"/>
  <c r="R846" i="1"/>
  <c r="D151" i="4"/>
  <c r="Q568" i="1"/>
  <c r="R568" i="1"/>
  <c r="D34" i="4"/>
  <c r="Q737" i="1"/>
  <c r="R737" i="1"/>
  <c r="D160" i="4"/>
  <c r="Q942" i="1"/>
  <c r="R942" i="1"/>
  <c r="D174" i="4"/>
  <c r="Q554" i="1"/>
  <c r="R554" i="1"/>
  <c r="D322" i="4"/>
  <c r="Q313" i="1"/>
  <c r="R313" i="1"/>
  <c r="D157" i="4"/>
  <c r="Q498" i="1"/>
  <c r="R498" i="1"/>
  <c r="D231" i="4"/>
  <c r="Q823" i="1"/>
  <c r="R823" i="1"/>
  <c r="D7" i="4"/>
  <c r="Q1035" i="1"/>
  <c r="R1035" i="1"/>
  <c r="D83" i="4"/>
  <c r="Q683" i="1"/>
  <c r="R683" i="1"/>
  <c r="D327" i="4"/>
  <c r="C8" i="3"/>
  <c r="Q247" i="1"/>
  <c r="R247" i="1"/>
  <c r="Q389" i="1"/>
  <c r="R389" i="1"/>
  <c r="D58" i="4"/>
  <c r="Q702" i="1"/>
  <c r="R702" i="1"/>
  <c r="D302" i="4"/>
  <c r="Q934" i="1"/>
  <c r="R934" i="1"/>
  <c r="D104" i="4"/>
  <c r="C21" i="3"/>
  <c r="Q716" i="1"/>
  <c r="R716" i="1"/>
  <c r="C27" i="3"/>
  <c r="Q946" i="1"/>
  <c r="R946" i="1"/>
  <c r="Q360" i="1"/>
  <c r="R360" i="1"/>
  <c r="D189" i="4"/>
  <c r="Q445" i="1"/>
  <c r="R445" i="1"/>
  <c r="D75" i="4"/>
  <c r="Q1033" i="1"/>
  <c r="R1033" i="1"/>
  <c r="D210" i="4"/>
  <c r="Q638" i="1"/>
  <c r="R638" i="1"/>
  <c r="D281" i="4"/>
  <c r="Q1025" i="1"/>
  <c r="R1025" i="1"/>
  <c r="D24" i="4"/>
  <c r="Q212" i="1"/>
  <c r="R212" i="1"/>
  <c r="D112" i="4"/>
  <c r="Q529" i="1"/>
  <c r="R529" i="1"/>
  <c r="D79" i="4"/>
  <c r="Q315" i="1"/>
  <c r="R315" i="1"/>
  <c r="D309" i="4"/>
  <c r="Q451" i="1"/>
  <c r="R451" i="1"/>
  <c r="D326" i="4"/>
  <c r="Q932" i="1"/>
  <c r="R932" i="1"/>
  <c r="Q1070" i="1"/>
  <c r="R1070" i="1"/>
  <c r="D120" i="4"/>
  <c r="Q1082" i="1"/>
  <c r="R1082" i="1"/>
  <c r="D73" i="4"/>
  <c r="Q652" i="1"/>
  <c r="R652" i="1"/>
  <c r="D39" i="4"/>
  <c r="Q194" i="1"/>
  <c r="R194" i="1"/>
  <c r="D304" i="4"/>
  <c r="Q344" i="1"/>
  <c r="R344" i="1"/>
  <c r="D282" i="4"/>
  <c r="C15" i="3"/>
  <c r="Q508" i="1"/>
  <c r="R508" i="1"/>
  <c r="Q842" i="1"/>
  <c r="R842" i="1"/>
  <c r="D331" i="4"/>
  <c r="Q340" i="1"/>
  <c r="R340" i="1"/>
  <c r="D9" i="4"/>
  <c r="Q587" i="1"/>
  <c r="R587" i="1"/>
  <c r="D99" i="4"/>
  <c r="Q891" i="1"/>
  <c r="R891" i="1"/>
  <c r="Q125" i="1"/>
  <c r="R125" i="1"/>
  <c r="D26" i="4"/>
  <c r="Q346" i="1"/>
  <c r="R346" i="1"/>
  <c r="D102" i="4"/>
  <c r="Q377" i="1"/>
  <c r="R377" i="1"/>
  <c r="D192" i="4"/>
  <c r="Q741" i="1"/>
  <c r="R741" i="1"/>
  <c r="D249" i="4"/>
  <c r="Q990" i="1"/>
  <c r="R990" i="1"/>
  <c r="D277" i="4"/>
  <c r="Q262" i="1"/>
  <c r="R262" i="1"/>
  <c r="D201" i="4"/>
  <c r="Q385" i="1"/>
  <c r="R385" i="1"/>
  <c r="D164" i="4"/>
  <c r="Q712" i="1"/>
  <c r="R712" i="1"/>
  <c r="D268" i="4"/>
  <c r="Q860" i="1"/>
  <c r="R860" i="1"/>
  <c r="D14" i="4"/>
  <c r="Q181" i="1"/>
  <c r="R181" i="1"/>
  <c r="D163" i="4"/>
  <c r="Q506" i="1"/>
  <c r="R506" i="1"/>
  <c r="D224" i="4"/>
  <c r="D350" i="4"/>
  <c r="D349" i="4"/>
  <c r="D352" i="4"/>
  <c r="D348" i="4"/>
  <c r="D347" i="4"/>
  <c r="C38" i="3"/>
  <c r="D351" i="4"/>
  <c r="D37" i="3"/>
  <c r="D34" i="3"/>
  <c r="D25" i="3"/>
  <c r="D29" i="3"/>
  <c r="D24" i="3"/>
  <c r="D28" i="3"/>
  <c r="D7" i="3"/>
  <c r="D23" i="3"/>
  <c r="D36" i="3"/>
  <c r="D12" i="3"/>
  <c r="D13" i="3"/>
  <c r="D35" i="3"/>
  <c r="D4" i="3"/>
  <c r="D31" i="3"/>
  <c r="D17" i="3"/>
  <c r="D6" i="3"/>
  <c r="D33" i="3"/>
  <c r="D20" i="3"/>
  <c r="D9" i="3"/>
  <c r="D5" i="3"/>
  <c r="D8" i="3"/>
  <c r="D15" i="3"/>
  <c r="D18" i="3"/>
  <c r="D22" i="3"/>
  <c r="D10" i="3"/>
  <c r="D32" i="3"/>
  <c r="D11" i="3"/>
  <c r="D21" i="3"/>
  <c r="D26" i="3"/>
  <c r="D14" i="3"/>
  <c r="D19" i="3"/>
  <c r="D16" i="3"/>
  <c r="D30" i="3"/>
  <c r="D27" i="3"/>
  <c r="D3" i="3"/>
</calcChain>
</file>

<file path=xl/sharedStrings.xml><?xml version="1.0" encoding="utf-8"?>
<sst xmlns="http://schemas.openxmlformats.org/spreadsheetml/2006/main" count="4526" uniqueCount="1253">
  <si>
    <t>Batch</t>
  </si>
  <si>
    <t>Nisqually-1 pHBA (mg/g)</t>
  </si>
  <si>
    <t>Difference from mean</t>
  </si>
  <si>
    <t>Sample ID</t>
  </si>
  <si>
    <t>Sample Name</t>
  </si>
  <si>
    <t>Weight (g)</t>
  </si>
  <si>
    <t>Weight (g) - Round 2</t>
  </si>
  <si>
    <t>SKWA-24-4</t>
  </si>
  <si>
    <t>QFRS-16-2</t>
  </si>
  <si>
    <t>SLMD-28-5</t>
  </si>
  <si>
    <t>LILB-26-4</t>
  </si>
  <si>
    <t>ALAA-20-1</t>
  </si>
  <si>
    <t>SKNP-10-8</t>
  </si>
  <si>
    <t>BLCG-28-3</t>
  </si>
  <si>
    <t>KLNB-20-2</t>
  </si>
  <si>
    <t>QLKE-16-4</t>
  </si>
  <si>
    <t xml:space="preserve">- </t>
  </si>
  <si>
    <t>YALE-27-3</t>
  </si>
  <si>
    <t>PHLC-22-5</t>
  </si>
  <si>
    <t>Nisqually-1</t>
  </si>
  <si>
    <t>YALD-27-5</t>
  </si>
  <si>
    <t>HARC-26-2</t>
  </si>
  <si>
    <t>DEND-17-1</t>
  </si>
  <si>
    <t>HALS-30-4</t>
  </si>
  <si>
    <t>HOMD-21-4</t>
  </si>
  <si>
    <t>KIMB-16-2</t>
  </si>
  <si>
    <t>HARB-26-1</t>
  </si>
  <si>
    <t>CHKC-19-2</t>
  </si>
  <si>
    <t>CARS-29-3</t>
  </si>
  <si>
    <t>CHKC-19-3</t>
  </si>
  <si>
    <t>SLMB-28-1</t>
  </si>
  <si>
    <t>HALS-30-1</t>
  </si>
  <si>
    <t>FNYI-28-3</t>
  </si>
  <si>
    <t>SLMD-28-1</t>
  </si>
  <si>
    <t>SKWC-24-3</t>
  </si>
  <si>
    <t>LILB-26-3</t>
  </si>
  <si>
    <t>YALD-27-2</t>
  </si>
  <si>
    <t>YALE-27-4</t>
  </si>
  <si>
    <t>AVG:</t>
  </si>
  <si>
    <t>SKWF-24-5</t>
  </si>
  <si>
    <t>KLNA-20-5</t>
  </si>
  <si>
    <t>CHKD-19-3</t>
  </si>
  <si>
    <t>LAFY-30-1</t>
  </si>
  <si>
    <t>ALAA-20-5</t>
  </si>
  <si>
    <t>SQMC-25-4</t>
  </si>
  <si>
    <t>SKWD-24-3</t>
  </si>
  <si>
    <t>WLOW-15-5</t>
  </si>
  <si>
    <t>YALD-27-3</t>
  </si>
  <si>
    <t>SKWC-24-4</t>
  </si>
  <si>
    <t>MCHA-19-5</t>
  </si>
  <si>
    <t>DENC-17-2</t>
  </si>
  <si>
    <t>STHA-21-5</t>
  </si>
  <si>
    <t>KLNA-20-4</t>
  </si>
  <si>
    <t>HOMD-21-5</t>
  </si>
  <si>
    <t>SQMC-25-5</t>
  </si>
  <si>
    <t>DENC-17-5</t>
  </si>
  <si>
    <t>LILC-26-3</t>
  </si>
  <si>
    <t>MCHB-19-1</t>
  </si>
  <si>
    <t>GLCB-26-2</t>
  </si>
  <si>
    <t>CNYH-28-2</t>
  </si>
  <si>
    <t>MCHB-19-2</t>
  </si>
  <si>
    <t>SKWA-24-3</t>
  </si>
  <si>
    <t>HOMA-21-5</t>
  </si>
  <si>
    <t>STHA-21-3</t>
  </si>
  <si>
    <t>HRSP-27-3</t>
  </si>
  <si>
    <t>QAUS-16-1</t>
  </si>
  <si>
    <t>HARB-26-4</t>
  </si>
  <si>
    <t>PHLA-22-2</t>
  </si>
  <si>
    <t>MCMN-27-3</t>
  </si>
  <si>
    <t>MTSM-27-3</t>
  </si>
  <si>
    <t>NHTA-27-3</t>
  </si>
  <si>
    <t>HARC-26-1</t>
  </si>
  <si>
    <t>LILC-26-5</t>
  </si>
  <si>
    <t>HOMB-21-1</t>
  </si>
  <si>
    <t>HRSO-27-2</t>
  </si>
  <si>
    <t>DENC-17-4</t>
  </si>
  <si>
    <t>DENC-17-3</t>
  </si>
  <si>
    <t>TNZA-4-1</t>
  </si>
  <si>
    <t>KLNG-20-6</t>
  </si>
  <si>
    <t>STHB-21-2</t>
  </si>
  <si>
    <t>VNDL-27-5</t>
  </si>
  <si>
    <t>NHTA-27-5</t>
  </si>
  <si>
    <t>WHTE-28-4</t>
  </si>
  <si>
    <t>CMBF-28-4</t>
  </si>
  <si>
    <t>LONG-29-2</t>
  </si>
  <si>
    <t>MCFA-20-1</t>
  </si>
  <si>
    <t>PHLA-22-4</t>
  </si>
  <si>
    <t>BELA-18-1</t>
  </si>
  <si>
    <t>SKNN-10-2</t>
  </si>
  <si>
    <t>SKWE-24-5</t>
  </si>
  <si>
    <t>HOMB-21-5</t>
  </si>
  <si>
    <t>BLCG-28-1</t>
  </si>
  <si>
    <t>HOMC-21-4</t>
  </si>
  <si>
    <t>CSYJ-28-1</t>
  </si>
  <si>
    <t>BELA-18-3</t>
  </si>
  <si>
    <t>GLCB-26-1</t>
  </si>
  <si>
    <t>SKWF-24-3</t>
  </si>
  <si>
    <t>MCFA-20-6</t>
  </si>
  <si>
    <t>CHKD-19-4</t>
  </si>
  <si>
    <t>KLNE-20-4</t>
  </si>
  <si>
    <t>SLMB-28-3</t>
  </si>
  <si>
    <t>MCGR-15-8</t>
  </si>
  <si>
    <t>HIXN-16-1</t>
  </si>
  <si>
    <t>KLNA-20-3</t>
  </si>
  <si>
    <t>SKWE-24-2</t>
  </si>
  <si>
    <t>LAFY-30-2</t>
  </si>
  <si>
    <t>TOBA-23-4</t>
  </si>
  <si>
    <t>DENB-17-4</t>
  </si>
  <si>
    <t>FNYI-28-1</t>
  </si>
  <si>
    <t>DENA-17-2</t>
  </si>
  <si>
    <t>BELC-18-4</t>
  </si>
  <si>
    <t>MCHA-19-4</t>
  </si>
  <si>
    <t>KLND-20-3</t>
  </si>
  <si>
    <t>LILA-26-2</t>
  </si>
  <si>
    <t>VNDL-27-4</t>
  </si>
  <si>
    <t>GLCA-26-1</t>
  </si>
  <si>
    <t>SQMA-25-4</t>
  </si>
  <si>
    <t>WELC-27-1</t>
  </si>
  <si>
    <t>HALS-30-2</t>
  </si>
  <si>
    <t>HOMD-21-1</t>
  </si>
  <si>
    <t>CHKD-19-2</t>
  </si>
  <si>
    <t>MCFA-20-3</t>
  </si>
  <si>
    <t>WHTE-28-3</t>
  </si>
  <si>
    <t>STHA-21-4</t>
  </si>
  <si>
    <t>HOPF-27-4</t>
  </si>
  <si>
    <t>PHLC-22-2</t>
  </si>
  <si>
    <t>ALAA-20-2</t>
  </si>
  <si>
    <t>CHKC-19-4</t>
  </si>
  <si>
    <t>CHWK-27-4</t>
  </si>
  <si>
    <t>NPLN-30-4</t>
  </si>
  <si>
    <t>STHB-21-5</t>
  </si>
  <si>
    <t>MCHB-19-5</t>
  </si>
  <si>
    <t>CNYH-28-5</t>
  </si>
  <si>
    <t>MCFA-20-2</t>
  </si>
  <si>
    <t>KLNE-20-5</t>
  </si>
  <si>
    <t>WELC-27-3</t>
  </si>
  <si>
    <t>GLCB-26-4</t>
  </si>
  <si>
    <t>HARB-26-3</t>
  </si>
  <si>
    <t>SHEL-15-5</t>
  </si>
  <si>
    <t>HARC-26-4</t>
  </si>
  <si>
    <t>YALD-27-4</t>
  </si>
  <si>
    <t>SLMB-28-4</t>
  </si>
  <si>
    <t>NHTB-27-1</t>
  </si>
  <si>
    <t>QFRS-16-1</t>
  </si>
  <si>
    <t>TOBB-23-5</t>
  </si>
  <si>
    <t>NHTB-27-5</t>
  </si>
  <si>
    <t>CMBF-28-1</t>
  </si>
  <si>
    <t>MEMA-28-4</t>
  </si>
  <si>
    <t>SKWE-24-3</t>
  </si>
  <si>
    <t>CSYJ-28-3</t>
  </si>
  <si>
    <t>KLNG-20-1</t>
  </si>
  <si>
    <t>CHWH-27-1</t>
  </si>
  <si>
    <t>TOBA-23-2</t>
  </si>
  <si>
    <t>DENB-17-3</t>
  </si>
  <si>
    <t>GLCB-26-3</t>
  </si>
  <si>
    <t>ELAD-25-5</t>
  </si>
  <si>
    <t>HOMB-21-2</t>
  </si>
  <si>
    <t>SHEL-15-3</t>
  </si>
  <si>
    <t>SKWD-24-1</t>
  </si>
  <si>
    <t>SQMB-25-4</t>
  </si>
  <si>
    <t>PHLA-22-3</t>
  </si>
  <si>
    <t>KLNB-20-3</t>
  </si>
  <si>
    <t>QBKR-16-3</t>
  </si>
  <si>
    <t>KLNE-20-2</t>
  </si>
  <si>
    <t>SHEL-15-2</t>
  </si>
  <si>
    <t>QLKE-16-2</t>
  </si>
  <si>
    <t>SKWE-24-4</t>
  </si>
  <si>
    <t>FNYI-28-2</t>
  </si>
  <si>
    <t>CHKC-19-1</t>
  </si>
  <si>
    <t>VNDL-27-3</t>
  </si>
  <si>
    <t>HOMB-21-4</t>
  </si>
  <si>
    <t>HRSP-27-4</t>
  </si>
  <si>
    <t>MCHA-19-3</t>
  </si>
  <si>
    <t>CHWK-27-2</t>
  </si>
  <si>
    <t>NHTB-27-3</t>
  </si>
  <si>
    <t>DENB-17-2</t>
  </si>
  <si>
    <t>TLKH-11-5</t>
  </si>
  <si>
    <t>NPLN-30-3</t>
  </si>
  <si>
    <t>KIMB-16-3</t>
  </si>
  <si>
    <t>SKWC-24-1</t>
  </si>
  <si>
    <t>TOBB-23-2</t>
  </si>
  <si>
    <t>CARS-29-2</t>
  </si>
  <si>
    <t>NECA-14-1</t>
  </si>
  <si>
    <t>ELAD-25-3</t>
  </si>
  <si>
    <t>CHWK-27-3</t>
  </si>
  <si>
    <t>WELC-27-2</t>
  </si>
  <si>
    <t>SKND-10-2</t>
  </si>
  <si>
    <t>ALAA-20-3</t>
  </si>
  <si>
    <t>ELAD-25-4</t>
  </si>
  <si>
    <t>HRSO-27-1</t>
  </si>
  <si>
    <t>SQMC-25-1</t>
  </si>
  <si>
    <t>WELC-27-4</t>
  </si>
  <si>
    <t>SKWE-24-1</t>
  </si>
  <si>
    <t>CHWH-27-3</t>
  </si>
  <si>
    <t>SKWB-24-3</t>
  </si>
  <si>
    <t>SKWB-24-2</t>
  </si>
  <si>
    <t>MEMA-28-5</t>
  </si>
  <si>
    <t>MCMN-27-5</t>
  </si>
  <si>
    <t>BELA-18-2</t>
  </si>
  <si>
    <t>KLNG-20-7</t>
  </si>
  <si>
    <t>HOPF-27-5</t>
  </si>
  <si>
    <t>HOMC-21-3</t>
  </si>
  <si>
    <t>CHWH-27-5</t>
  </si>
  <si>
    <t>KTMA-12-4</t>
  </si>
  <si>
    <t>DEND-17-3</t>
  </si>
  <si>
    <t>QFRS-16-4</t>
  </si>
  <si>
    <t>BELC-18-5</t>
  </si>
  <si>
    <t>HOMA-21-2</t>
  </si>
  <si>
    <t>HOPG-27-1</t>
  </si>
  <si>
    <t>TAKA-3-3</t>
  </si>
  <si>
    <t>BELC-18-3</t>
  </si>
  <si>
    <t>CMBF-28-3</t>
  </si>
  <si>
    <t>QCTN-16-4</t>
  </si>
  <si>
    <t>KTWF-10-3</t>
  </si>
  <si>
    <t>NHTB-27-2</t>
  </si>
  <si>
    <t>TOBA-23-5</t>
  </si>
  <si>
    <t>QLKE-16-3</t>
  </si>
  <si>
    <t>KLNE-20-1</t>
  </si>
  <si>
    <t>JEFF-30-3</t>
  </si>
  <si>
    <t>HOPF-27-2</t>
  </si>
  <si>
    <t>LNZK-28-4</t>
  </si>
  <si>
    <t>LNZK-28-2</t>
  </si>
  <si>
    <t>SKWA-24-2</t>
  </si>
  <si>
    <t>MTSM-27-5</t>
  </si>
  <si>
    <t>LONG-29-1</t>
  </si>
  <si>
    <t>STHB-21-4</t>
  </si>
  <si>
    <t>ALAA-20-4</t>
  </si>
  <si>
    <t>PHLC-22-4</t>
  </si>
  <si>
    <t>SHEL-15-6</t>
  </si>
  <si>
    <t>HOPF-27-3</t>
  </si>
  <si>
    <t>SHEL-15-4</t>
  </si>
  <si>
    <t>WHTE-28-1</t>
  </si>
  <si>
    <t>SHEL-15-1</t>
  </si>
  <si>
    <t>KLNE-20-3</t>
  </si>
  <si>
    <t>SKWB-24-4</t>
  </si>
  <si>
    <t>LAFY-30-3</t>
  </si>
  <si>
    <t>KIMB-16-1</t>
  </si>
  <si>
    <t>KTMA-12-1</t>
  </si>
  <si>
    <t>TOBB-23-4</t>
  </si>
  <si>
    <t>LILB-26-1</t>
  </si>
  <si>
    <t>BELC-18-1</t>
  </si>
  <si>
    <t>SQMC-25-2</t>
  </si>
  <si>
    <t>JASP-30-3</t>
  </si>
  <si>
    <t>CHWI-27-4</t>
  </si>
  <si>
    <t>CARS-29-4</t>
  </si>
  <si>
    <t>HOPF-27-1</t>
  </si>
  <si>
    <t>HOMD-21-2</t>
  </si>
  <si>
    <t>JEFF-30-1</t>
  </si>
  <si>
    <t>PHLA-22-5</t>
  </si>
  <si>
    <t>TOBB-23-3</t>
  </si>
  <si>
    <t>DENA-17-4</t>
  </si>
  <si>
    <t>PHLC-22-3</t>
  </si>
  <si>
    <t>LILC-26-4</t>
  </si>
  <si>
    <t>HOMA-21-1</t>
  </si>
  <si>
    <t>HARC-26-3</t>
  </si>
  <si>
    <t>HOMC-21-5</t>
  </si>
  <si>
    <t>MTSM-27-1</t>
  </si>
  <si>
    <t>HOMC-21-2</t>
  </si>
  <si>
    <t>STHB-21-3</t>
  </si>
  <si>
    <t>CHWJ-27-1</t>
  </si>
  <si>
    <t>HRSP-27-1</t>
  </si>
  <si>
    <t>LILC-26-1</t>
  </si>
  <si>
    <t>HOMD-21-3</t>
  </si>
  <si>
    <t>HOMC-21-1</t>
  </si>
  <si>
    <t>LILB-26-2</t>
  </si>
  <si>
    <t>SQMA-25-5</t>
  </si>
  <si>
    <t>QBKR-16-5</t>
  </si>
  <si>
    <t>SKWF-24-4</t>
  </si>
  <si>
    <t>QCTN-16-3</t>
  </si>
  <si>
    <t>PHLC-22-1</t>
  </si>
  <si>
    <t>HARB-26-5</t>
  </si>
  <si>
    <t>CNYH-28-4</t>
  </si>
  <si>
    <t>FNYI-28-5</t>
  </si>
  <si>
    <t>KLNC-20-2</t>
  </si>
  <si>
    <t>QBKR-16-4</t>
  </si>
  <si>
    <t>QAUS-16-7</t>
  </si>
  <si>
    <t>SKWD-24-5</t>
  </si>
  <si>
    <t>KLND-20-1</t>
  </si>
  <si>
    <t>Approximately 331 genotypes</t>
  </si>
  <si>
    <t>SKWA-24-5</t>
  </si>
  <si>
    <t>HOMA-21-4</t>
  </si>
  <si>
    <t>SQMA-25-1</t>
  </si>
  <si>
    <t>KLND-20-2</t>
  </si>
  <si>
    <t>LILA-26-5</t>
  </si>
  <si>
    <t>JASP-30-1</t>
  </si>
  <si>
    <t>Densities from literature or assumption:</t>
  </si>
  <si>
    <t>QAUS-16-3</t>
  </si>
  <si>
    <t>NBON-29-4</t>
  </si>
  <si>
    <t>SKWF-24-2</t>
  </si>
  <si>
    <t>MCHB-19-4</t>
  </si>
  <si>
    <t>DEND-17-5</t>
  </si>
  <si>
    <t>CHIL-14-2</t>
  </si>
  <si>
    <t>NHTA-27-2</t>
  </si>
  <si>
    <t>SLMC-28-2</t>
  </si>
  <si>
    <t>Number of samples to run:</t>
  </si>
  <si>
    <t>JASP-30-4</t>
  </si>
  <si>
    <t>NBON-29-1</t>
  </si>
  <si>
    <t>HARB-26-2</t>
  </si>
  <si>
    <t>Density of water (g/mL)</t>
  </si>
  <si>
    <t>MEMA-28-1</t>
  </si>
  <si>
    <t>HOPG-27-5</t>
  </si>
  <si>
    <t>WHTE-28-5</t>
  </si>
  <si>
    <t>BELA-18-4</t>
  </si>
  <si>
    <t>LILB-26-5</t>
  </si>
  <si>
    <t>SLMC-28-3</t>
  </si>
  <si>
    <t>Number completed:</t>
  </si>
  <si>
    <t>CNYH-28-1</t>
  </si>
  <si>
    <t>FNYI-28-4</t>
  </si>
  <si>
    <t>Density of standards (g/mL)</t>
  </si>
  <si>
    <t>PHLA-22-1</t>
  </si>
  <si>
    <t>LILC-26-2</t>
  </si>
  <si>
    <t>LONG-29-4</t>
  </si>
  <si>
    <t>SKWD-24-4</t>
  </si>
  <si>
    <t>CHKD-19-1</t>
  </si>
  <si>
    <t>Percentage competed:</t>
  </si>
  <si>
    <t>WELC-27-5</t>
  </si>
  <si>
    <t>NHTB-27-4</t>
  </si>
  <si>
    <t>SLMB-28-2</t>
  </si>
  <si>
    <t>NBON-29-2</t>
  </si>
  <si>
    <t>KTMC-12-3</t>
  </si>
  <si>
    <t>LILD-26-3</t>
  </si>
  <si>
    <t>CMBF-28-2</t>
  </si>
  <si>
    <t>Lombardy</t>
  </si>
  <si>
    <t>HOMB-21-3</t>
  </si>
  <si>
    <t>CHKD-19-5</t>
  </si>
  <si>
    <t>Density of o-anisic acid (g/mL)</t>
  </si>
  <si>
    <t>Density of 2 M NaOH (g/mL)</t>
  </si>
  <si>
    <t>SQMB-25-3</t>
  </si>
  <si>
    <t>Density of 72% H2SO4 (g/mL)</t>
  </si>
  <si>
    <t>Density of pHBA (g/mL)</t>
  </si>
  <si>
    <t>Tolerance value for replicates:</t>
  </si>
  <si>
    <t>MEMA-28-3</t>
  </si>
  <si>
    <t>HRSO-27-4</t>
  </si>
  <si>
    <t>SAMPLE ID</t>
  </si>
  <si>
    <t>CNYH-28-3</t>
  </si>
  <si>
    <t>o-anisic acid concentration:</t>
  </si>
  <si>
    <t>1 mg/mL</t>
  </si>
  <si>
    <t>DENB-17-1</t>
  </si>
  <si>
    <t>pHBA standards:</t>
  </si>
  <si>
    <t>KLNG-20-4</t>
  </si>
  <si>
    <t>SLMC-28-1</t>
  </si>
  <si>
    <t>p-hydroxybenzoic acid stock:</t>
  </si>
  <si>
    <t>SAMPLE NAME</t>
  </si>
  <si>
    <t>pHB CONTENT (mg/g wood)</t>
  </si>
  <si>
    <t>JEFF-30-2</t>
  </si>
  <si>
    <t>MCHB-19-3</t>
  </si>
  <si>
    <t>JEFF-30-4</t>
  </si>
  <si>
    <t>LNZK-28-3</t>
  </si>
  <si>
    <t>pHBA (mg)</t>
  </si>
  <si>
    <t>dH2O (mL)</t>
  </si>
  <si>
    <t>concentration (mg/mL)</t>
  </si>
  <si>
    <t>Stock Number</t>
  </si>
  <si>
    <t>pHBA (mL)</t>
  </si>
  <si>
    <t>pHBA + dH2O (mL)</t>
  </si>
  <si>
    <t>QLKE-16-3/TO-34-23</t>
  </si>
  <si>
    <t>QLKE-16-3/TO-33-8</t>
  </si>
  <si>
    <t>NBON-29-4/TO-35-28</t>
  </si>
  <si>
    <t>NBON-29-4/TO-2-1</t>
  </si>
  <si>
    <t>BELA-18-5</t>
  </si>
  <si>
    <t>LONG-29-4/TO-34-11</t>
  </si>
  <si>
    <t>LONG-29-4/TO-53-14</t>
  </si>
  <si>
    <t>KLND-20-2/TO-10-5</t>
  </si>
  <si>
    <t>KLND-20-2/TO-27-10</t>
  </si>
  <si>
    <t>DENC17-3/TO-42-9</t>
  </si>
  <si>
    <t>DENC17-3/TO-43-4</t>
  </si>
  <si>
    <t>BELC-18-2</t>
  </si>
  <si>
    <t>Batch 1</t>
  </si>
  <si>
    <t>Batch notes:</t>
  </si>
  <si>
    <t>This batch was re-run, see below. Dealing with HPLC problems.</t>
  </si>
  <si>
    <t>Using Calibration Curve #1</t>
  </si>
  <si>
    <t>Tube #</t>
  </si>
  <si>
    <t>Mass of sample (g)</t>
  </si>
  <si>
    <t>Mass of o-anisic acid (g)</t>
  </si>
  <si>
    <t>+ Mass of 2M NaOH (g)</t>
  </si>
  <si>
    <t>Reaction start time</t>
  </si>
  <si>
    <t>Reaction stop time</t>
  </si>
  <si>
    <t>+ Mass of H2SO4 (g)</t>
  </si>
  <si>
    <t>Area of pHBA (mAU)</t>
  </si>
  <si>
    <t>Area of o-anisic acid (mAU)</t>
  </si>
  <si>
    <t>Correction Factor</t>
  </si>
  <si>
    <t>Corrected Area of pHBA (mAU)</t>
  </si>
  <si>
    <t>mg pHBA / mg sample</t>
  </si>
  <si>
    <t>AVG</t>
  </si>
  <si>
    <t>% DIFF</t>
  </si>
  <si>
    <t>Repeat?</t>
  </si>
  <si>
    <t>17:10</t>
  </si>
  <si>
    <t>17:29</t>
  </si>
  <si>
    <t xml:space="preserve">Sample number </t>
  </si>
  <si>
    <t>ARA</t>
  </si>
  <si>
    <t>RHA</t>
  </si>
  <si>
    <t>GAL</t>
  </si>
  <si>
    <t>GLU</t>
  </si>
  <si>
    <t>XYL</t>
  </si>
  <si>
    <t>MAN</t>
  </si>
  <si>
    <t>INS_LIG</t>
  </si>
  <si>
    <t>SOL_LIG</t>
  </si>
  <si>
    <t>total lignin</t>
  </si>
  <si>
    <t>holocellulose</t>
  </si>
  <si>
    <t>alpha cellulose</t>
  </si>
  <si>
    <t>hemicellulose</t>
  </si>
  <si>
    <t>FibreL</t>
  </si>
  <si>
    <t xml:space="preserve">MFA </t>
  </si>
  <si>
    <t>MFA (first growth ring from pith)</t>
  </si>
  <si>
    <t>Density</t>
  </si>
  <si>
    <t>CRYST</t>
  </si>
  <si>
    <t>S2G</t>
  </si>
  <si>
    <t xml:space="preserve">ALAA-20-1 </t>
  </si>
  <si>
    <t xml:space="preserve">ALAA-20-2 </t>
  </si>
  <si>
    <t xml:space="preserve">ALAA-20-3 </t>
  </si>
  <si>
    <t xml:space="preserve">ALAA-20-4 </t>
  </si>
  <si>
    <t xml:space="preserve">ALAA-20-5 </t>
  </si>
  <si>
    <t xml:space="preserve">BELA-18-1 </t>
  </si>
  <si>
    <t xml:space="preserve">BELA-18-2 </t>
  </si>
  <si>
    <t xml:space="preserve">BELA-18-3 </t>
  </si>
  <si>
    <t xml:space="preserve">BELA-18-4 </t>
  </si>
  <si>
    <t xml:space="preserve">BELA-18-5 </t>
  </si>
  <si>
    <t xml:space="preserve">BELC-18-1 </t>
  </si>
  <si>
    <t xml:space="preserve">BELC-18-2 </t>
  </si>
  <si>
    <t xml:space="preserve">BELC-18-3 </t>
  </si>
  <si>
    <t>17:12</t>
  </si>
  <si>
    <t xml:space="preserve">BELC-18-4 </t>
  </si>
  <si>
    <t xml:space="preserve">BELC-18-5 </t>
  </si>
  <si>
    <t xml:space="preserve">BLCG-28-1 </t>
  </si>
  <si>
    <t xml:space="preserve">BLCG-28-3 </t>
  </si>
  <si>
    <t xml:space="preserve">CARS-29-2 </t>
  </si>
  <si>
    <t xml:space="preserve">CARS-29-3 </t>
  </si>
  <si>
    <t xml:space="preserve">CARS-29-4 </t>
  </si>
  <si>
    <t xml:space="preserve">CHIL-14-2 </t>
  </si>
  <si>
    <t xml:space="preserve">CHKC-19-1 </t>
  </si>
  <si>
    <t xml:space="preserve">CHKC-19-2 </t>
  </si>
  <si>
    <t xml:space="preserve">CHKC-19-3 </t>
  </si>
  <si>
    <t xml:space="preserve">CHKC-19-4 </t>
  </si>
  <si>
    <t xml:space="preserve">CHKD-19-1 </t>
  </si>
  <si>
    <t>17:14</t>
  </si>
  <si>
    <t xml:space="preserve">CHWH-27-1 </t>
  </si>
  <si>
    <t xml:space="preserve">CHWH-27-5 </t>
  </si>
  <si>
    <t xml:space="preserve">CHWI-27-4 </t>
  </si>
  <si>
    <t xml:space="preserve">CHWJ-27-1 </t>
  </si>
  <si>
    <t xml:space="preserve">CHWK-27-2 </t>
  </si>
  <si>
    <t xml:space="preserve">CHWK-27-3 </t>
  </si>
  <si>
    <t xml:space="preserve">CHWK-27-4 </t>
  </si>
  <si>
    <t xml:space="preserve">CMBF-28-1 </t>
  </si>
  <si>
    <t xml:space="preserve">CMBF-28-2 </t>
  </si>
  <si>
    <t>17:16</t>
  </si>
  <si>
    <t xml:space="preserve">CMBF-28-3 </t>
  </si>
  <si>
    <t xml:space="preserve">CMBF-28-4 </t>
  </si>
  <si>
    <t xml:space="preserve">CNYH-28-1 </t>
  </si>
  <si>
    <t xml:space="preserve">CNYH-28-2 </t>
  </si>
  <si>
    <t xml:space="preserve">CNYH-28-4 </t>
  </si>
  <si>
    <t>17:18</t>
  </si>
  <si>
    <t xml:space="preserve">CNYH-28-5 </t>
  </si>
  <si>
    <t xml:space="preserve">CSYJ-28-1 </t>
  </si>
  <si>
    <t xml:space="preserve">CSYJ-28-3 </t>
  </si>
  <si>
    <t xml:space="preserve">DENA-17-4 </t>
  </si>
  <si>
    <t xml:space="preserve">DENB-17-1 </t>
  </si>
  <si>
    <t xml:space="preserve">DENB-17-2 </t>
  </si>
  <si>
    <t xml:space="preserve">DENB-17-3 </t>
  </si>
  <si>
    <t xml:space="preserve">DENB-17-4 </t>
  </si>
  <si>
    <t xml:space="preserve">DENC-17-2 </t>
  </si>
  <si>
    <t>17:19</t>
  </si>
  <si>
    <t xml:space="preserve">DENC-17-4 </t>
  </si>
  <si>
    <t xml:space="preserve">DENC-17-5 </t>
  </si>
  <si>
    <t xml:space="preserve">DEND-17-1 </t>
  </si>
  <si>
    <t xml:space="preserve">DEND-17-3 </t>
  </si>
  <si>
    <t xml:space="preserve">DEND-17-5 </t>
  </si>
  <si>
    <t>17:21</t>
  </si>
  <si>
    <t>17:34</t>
  </si>
  <si>
    <t xml:space="preserve">ELAD-25-3 </t>
  </si>
  <si>
    <t xml:space="preserve">ELAD-25-4 </t>
  </si>
  <si>
    <t xml:space="preserve">ELAD-25-5 </t>
  </si>
  <si>
    <t xml:space="preserve">FNYI-28-1 </t>
  </si>
  <si>
    <t xml:space="preserve">FNYI-28-2 </t>
  </si>
  <si>
    <t xml:space="preserve">FNYI-28-3 </t>
  </si>
  <si>
    <t xml:space="preserve">FNYI-28-4 </t>
  </si>
  <si>
    <t xml:space="preserve">FNYI-28-5 </t>
  </si>
  <si>
    <t xml:space="preserve">GLCA-26-1 </t>
  </si>
  <si>
    <t>17:23</t>
  </si>
  <si>
    <t xml:space="preserve">GLCB-26-1 </t>
  </si>
  <si>
    <t xml:space="preserve">GLCB-26-2 </t>
  </si>
  <si>
    <t xml:space="preserve">GLCB-26-3 </t>
  </si>
  <si>
    <t xml:space="preserve">HALS-30-2 </t>
  </si>
  <si>
    <t>17:25</t>
  </si>
  <si>
    <t xml:space="preserve">HALS-30-4 </t>
  </si>
  <si>
    <t xml:space="preserve">HARB-26-2 </t>
  </si>
  <si>
    <t xml:space="preserve">HARB-26-3 </t>
  </si>
  <si>
    <t xml:space="preserve">HARB-26-4 </t>
  </si>
  <si>
    <t xml:space="preserve">HARB-26-5 </t>
  </si>
  <si>
    <t xml:space="preserve">HARC-26-1 </t>
  </si>
  <si>
    <t xml:space="preserve">HARC-26-2 </t>
  </si>
  <si>
    <t xml:space="preserve">HARC-26-3 </t>
  </si>
  <si>
    <t xml:space="preserve">HARC-26-4 </t>
  </si>
  <si>
    <t xml:space="preserve">HAZH-10-5 </t>
  </si>
  <si>
    <t>17:26</t>
  </si>
  <si>
    <t xml:space="preserve">HIXN-16-1 </t>
  </si>
  <si>
    <t xml:space="preserve">HOMA-21-1 </t>
  </si>
  <si>
    <t xml:space="preserve">HOMA-21-2 </t>
  </si>
  <si>
    <t xml:space="preserve">HOMA-21-4 </t>
  </si>
  <si>
    <t xml:space="preserve">HOMB-21-1 </t>
  </si>
  <si>
    <t xml:space="preserve">HOMB-21-2 </t>
  </si>
  <si>
    <t xml:space="preserve">HOMB-21-3 </t>
  </si>
  <si>
    <t xml:space="preserve">HOMB-21-4 </t>
  </si>
  <si>
    <t xml:space="preserve">HOMB-21-5 </t>
  </si>
  <si>
    <t xml:space="preserve">HOMC-21-1 </t>
  </si>
  <si>
    <t xml:space="preserve">HOMC-21-2 </t>
  </si>
  <si>
    <t xml:space="preserve">HOMC-21-3 </t>
  </si>
  <si>
    <t xml:space="preserve">HOMC-21-4 </t>
  </si>
  <si>
    <t xml:space="preserve">HOMD-21-1 </t>
  </si>
  <si>
    <t xml:space="preserve">HOMD-21-2 </t>
  </si>
  <si>
    <t xml:space="preserve">HOMD-21-3 </t>
  </si>
  <si>
    <t>17:30</t>
  </si>
  <si>
    <t xml:space="preserve">HOMD-21-4 </t>
  </si>
  <si>
    <t xml:space="preserve">HOMD-21-5 </t>
  </si>
  <si>
    <t xml:space="preserve">HOPF-27-1 </t>
  </si>
  <si>
    <t xml:space="preserve">HOPF-27-2 </t>
  </si>
  <si>
    <t xml:space="preserve">HOPF-27-3 </t>
  </si>
  <si>
    <t xml:space="preserve">HOPF-27-4 </t>
  </si>
  <si>
    <t xml:space="preserve">HOPF-27-5 </t>
  </si>
  <si>
    <t>HOPG-27-2</t>
  </si>
  <si>
    <t>17:32</t>
  </si>
  <si>
    <t xml:space="preserve">HOPG-27-5 </t>
  </si>
  <si>
    <t>17:40</t>
  </si>
  <si>
    <t xml:space="preserve">HRSO-27-1 </t>
  </si>
  <si>
    <t xml:space="preserve">HRSO-27-2 </t>
  </si>
  <si>
    <t xml:space="preserve">HRSO-27-4 </t>
  </si>
  <si>
    <t xml:space="preserve">HRSP-27-1 </t>
  </si>
  <si>
    <t xml:space="preserve">HRSP-27-3 </t>
  </si>
  <si>
    <t xml:space="preserve">HRSP-27-4 </t>
  </si>
  <si>
    <t xml:space="preserve">JASP-30-1 </t>
  </si>
  <si>
    <t xml:space="preserve">JASP-30-3 </t>
  </si>
  <si>
    <t xml:space="preserve">JASP-30-4 </t>
  </si>
  <si>
    <t xml:space="preserve">JEFF-30-1 </t>
  </si>
  <si>
    <t xml:space="preserve">JEFF-30-2 </t>
  </si>
  <si>
    <t xml:space="preserve">JEFF-30-3 </t>
  </si>
  <si>
    <t xml:space="preserve">JEFF-30-4 </t>
  </si>
  <si>
    <t xml:space="preserve">KIMB-16-1 </t>
  </si>
  <si>
    <t xml:space="preserve">KIMB-16-2 </t>
  </si>
  <si>
    <t xml:space="preserve">KIMB-16-3 </t>
  </si>
  <si>
    <t xml:space="preserve">KIMB-16-4 </t>
  </si>
  <si>
    <t xml:space="preserve">KIMB-16-5 </t>
  </si>
  <si>
    <t xml:space="preserve">KLNA-20-3 </t>
  </si>
  <si>
    <t xml:space="preserve">KLNA-20-4 </t>
  </si>
  <si>
    <t>17:35</t>
  </si>
  <si>
    <t xml:space="preserve">KLNB-20-3 </t>
  </si>
  <si>
    <t xml:space="preserve">KLNC-20-2 </t>
  </si>
  <si>
    <t xml:space="preserve">KLND-20-1 </t>
  </si>
  <si>
    <t>HAZH-10-5</t>
  </si>
  <si>
    <t xml:space="preserve">KLND-20-2 </t>
  </si>
  <si>
    <t xml:space="preserve">KLND-20-5 </t>
  </si>
  <si>
    <t xml:space="preserve">KLNE-20-1 </t>
  </si>
  <si>
    <t xml:space="preserve">KLNE-20-2 </t>
  </si>
  <si>
    <t xml:space="preserve">KLNE-20-3 </t>
  </si>
  <si>
    <t xml:space="preserve">KLNE-20-4 </t>
  </si>
  <si>
    <t xml:space="preserve">KLNE-20-5 </t>
  </si>
  <si>
    <t xml:space="preserve">KLNG-20-1 </t>
  </si>
  <si>
    <t>KLNG-20-2</t>
  </si>
  <si>
    <t>17:37</t>
  </si>
  <si>
    <t xml:space="preserve">KLNG-20-4 </t>
  </si>
  <si>
    <t xml:space="preserve">KLNG-20-6 </t>
  </si>
  <si>
    <t xml:space="preserve">KLNG-20-7 </t>
  </si>
  <si>
    <t xml:space="preserve">KTMA-12-1 </t>
  </si>
  <si>
    <t xml:space="preserve">KTMA-12-4 </t>
  </si>
  <si>
    <t xml:space="preserve">KTMC-12-3 </t>
  </si>
  <si>
    <t xml:space="preserve">KTWF-10-3 </t>
  </si>
  <si>
    <t xml:space="preserve">LAFY-30-1 </t>
  </si>
  <si>
    <t xml:space="preserve">LAFY-30-2 </t>
  </si>
  <si>
    <t xml:space="preserve">LAFY-30-3 </t>
  </si>
  <si>
    <t xml:space="preserve">LILA-26-2 </t>
  </si>
  <si>
    <t xml:space="preserve">LILA-26-4 </t>
  </si>
  <si>
    <t xml:space="preserve">LILA-26-5 </t>
  </si>
  <si>
    <t xml:space="preserve">LILB-26-1 </t>
  </si>
  <si>
    <t xml:space="preserve">LILB-26-2 </t>
  </si>
  <si>
    <t xml:space="preserve">LILB-26-5 </t>
  </si>
  <si>
    <t xml:space="preserve">LILC-26-1 </t>
  </si>
  <si>
    <t>17:41</t>
  </si>
  <si>
    <t xml:space="preserve">LILC-26-2 </t>
  </si>
  <si>
    <t xml:space="preserve">LILC-26-3 </t>
  </si>
  <si>
    <t xml:space="preserve">LILC-26-5 </t>
  </si>
  <si>
    <t xml:space="preserve">LILD-26-3 </t>
  </si>
  <si>
    <t xml:space="preserve">LNZK-28-2 </t>
  </si>
  <si>
    <t xml:space="preserve">LNZK-28-3 </t>
  </si>
  <si>
    <t xml:space="preserve">LNZK-28-4 </t>
  </si>
  <si>
    <t>17:42</t>
  </si>
  <si>
    <t>17:46</t>
  </si>
  <si>
    <t xml:space="preserve">LNZK-28-5 </t>
  </si>
  <si>
    <t xml:space="preserve">LONG-29-1 </t>
  </si>
  <si>
    <t xml:space="preserve">LONG-29-2 </t>
  </si>
  <si>
    <t xml:space="preserve">MCFA-20-1 </t>
  </si>
  <si>
    <t xml:space="preserve">MCFA-20-2 </t>
  </si>
  <si>
    <t xml:space="preserve">MCFA-20-3 </t>
  </si>
  <si>
    <t xml:space="preserve">MCFA-20-6 </t>
  </si>
  <si>
    <t xml:space="preserve">MCGR-15-6 </t>
  </si>
  <si>
    <t xml:space="preserve">MCGR-15-7 </t>
  </si>
  <si>
    <t xml:space="preserve">MCGR-15-8 </t>
  </si>
  <si>
    <t>17:44</t>
  </si>
  <si>
    <t xml:space="preserve">MCHA-19-3 </t>
  </si>
  <si>
    <t xml:space="preserve">MCHA-19-4 </t>
  </si>
  <si>
    <t xml:space="preserve">MCHA-19-5 </t>
  </si>
  <si>
    <t xml:space="preserve">MCHB-19-1 </t>
  </si>
  <si>
    <t xml:space="preserve">MCHB-19-2 </t>
  </si>
  <si>
    <t xml:space="preserve">MCHB-19-3 </t>
  </si>
  <si>
    <t xml:space="preserve">MCHB-19-4 </t>
  </si>
  <si>
    <t xml:space="preserve">MCHB-19-5 </t>
  </si>
  <si>
    <t xml:space="preserve">MCMN-27-3 </t>
  </si>
  <si>
    <t xml:space="preserve">MCMN-27-5 </t>
  </si>
  <si>
    <t xml:space="preserve">MEMA-28-1 </t>
  </si>
  <si>
    <t xml:space="preserve">MEMA-28-3 </t>
  </si>
  <si>
    <t xml:space="preserve">MEMA-28-4 </t>
  </si>
  <si>
    <t xml:space="preserve">MEMA-28-5 </t>
  </si>
  <si>
    <t xml:space="preserve">MTSM-27-3 </t>
  </si>
  <si>
    <t xml:space="preserve">MTSM-27-5 </t>
  </si>
  <si>
    <t>17:47</t>
  </si>
  <si>
    <t xml:space="preserve">NBON-29-1 </t>
  </si>
  <si>
    <t xml:space="preserve">NBON-29-2 </t>
  </si>
  <si>
    <t xml:space="preserve">NBON-29-4 </t>
  </si>
  <si>
    <t>NECB-14-6</t>
  </si>
  <si>
    <t xml:space="preserve">NHTA-27-2 </t>
  </si>
  <si>
    <t>17:49</t>
  </si>
  <si>
    <t xml:space="preserve">NHTA-27-3 </t>
  </si>
  <si>
    <t xml:space="preserve">NHTA-27-5 </t>
  </si>
  <si>
    <t xml:space="preserve">NHTB-27-1 </t>
  </si>
  <si>
    <t xml:space="preserve">NHTB-27-2 </t>
  </si>
  <si>
    <t xml:space="preserve">NHTB-27-3 </t>
  </si>
  <si>
    <t xml:space="preserve">NHTB-27-4 </t>
  </si>
  <si>
    <t xml:space="preserve">NHTB-27-5 </t>
  </si>
  <si>
    <t xml:space="preserve">NPLN-30-3 </t>
  </si>
  <si>
    <t xml:space="preserve">PHLA-22-1 </t>
  </si>
  <si>
    <t xml:space="preserve">PHLA-22-2 </t>
  </si>
  <si>
    <t xml:space="preserve">PHLA-22-3 </t>
  </si>
  <si>
    <t xml:space="preserve">PHLA-22-4 </t>
  </si>
  <si>
    <t xml:space="preserve">PHLA-22-5 </t>
  </si>
  <si>
    <t>17:51</t>
  </si>
  <si>
    <t xml:space="preserve">PHLC-22-1 </t>
  </si>
  <si>
    <t xml:space="preserve">PHLC-22-2 </t>
  </si>
  <si>
    <t xml:space="preserve">PHLC-22-3 </t>
  </si>
  <si>
    <t xml:space="preserve">PHLC-22-4 </t>
  </si>
  <si>
    <t xml:space="preserve">PHLC-22-5 </t>
  </si>
  <si>
    <t>PITS-29-1</t>
  </si>
  <si>
    <t xml:space="preserve">QAUS-16-1 </t>
  </si>
  <si>
    <t xml:space="preserve">QAUS-16-3 </t>
  </si>
  <si>
    <t xml:space="preserve">QAUS-16-4 </t>
  </si>
  <si>
    <t xml:space="preserve">QAUS-16-7 </t>
  </si>
  <si>
    <t xml:space="preserve">QBKR-16-2 </t>
  </si>
  <si>
    <t>Average o-anisic acid area:</t>
  </si>
  <si>
    <t>Batch 1 - Repeated</t>
  </si>
  <si>
    <t xml:space="preserve">QBKR-16-3 </t>
  </si>
  <si>
    <t xml:space="preserve">QBKR-16-4 </t>
  </si>
  <si>
    <t xml:space="preserve">QBKR-16-5 </t>
  </si>
  <si>
    <t>This batch was run prior to cleaning the column and re-starting the experiment.</t>
  </si>
  <si>
    <t xml:space="preserve">QCTN-16-1 </t>
  </si>
  <si>
    <t xml:space="preserve">QCTN-16-3 </t>
  </si>
  <si>
    <t xml:space="preserve">QCTN-16-4 </t>
  </si>
  <si>
    <t xml:space="preserve">QFRS-16-1 </t>
  </si>
  <si>
    <t xml:space="preserve">QFRS-16-2 </t>
  </si>
  <si>
    <t xml:space="preserve">QFRS-16-4 </t>
  </si>
  <si>
    <t xml:space="preserve">QLKE-16-1 </t>
  </si>
  <si>
    <t xml:space="preserve">QLKE-16-2 </t>
  </si>
  <si>
    <t xml:space="preserve">QLKE-16-3 </t>
  </si>
  <si>
    <t xml:space="preserve">QLKE-16-4 </t>
  </si>
  <si>
    <t>KIMB-16-4</t>
  </si>
  <si>
    <t xml:space="preserve">SHEL-15-1 </t>
  </si>
  <si>
    <t xml:space="preserve">SHEL-15-2 </t>
  </si>
  <si>
    <t>KIMB-16-5</t>
  </si>
  <si>
    <t xml:space="preserve">SHEL-15-3 </t>
  </si>
  <si>
    <t xml:space="preserve">SHEL-15-4 </t>
  </si>
  <si>
    <t>05:05</t>
  </si>
  <si>
    <t xml:space="preserve">SKND-10-2 </t>
  </si>
  <si>
    <t xml:space="preserve">SKNN-10-2 </t>
  </si>
  <si>
    <t xml:space="preserve">SKNO-10-4 </t>
  </si>
  <si>
    <t xml:space="preserve">SKNP-10-8 </t>
  </si>
  <si>
    <t xml:space="preserve">SKWA-24-2 </t>
  </si>
  <si>
    <t xml:space="preserve">SKWA-24-3 </t>
  </si>
  <si>
    <t xml:space="preserve">SKWA-24-4 </t>
  </si>
  <si>
    <t xml:space="preserve">SKWA-24-5 </t>
  </si>
  <si>
    <t xml:space="preserve">SKWB-24-4 </t>
  </si>
  <si>
    <t xml:space="preserve">SKWC-24-1 </t>
  </si>
  <si>
    <t xml:space="preserve">SKWC-24-3 </t>
  </si>
  <si>
    <t xml:space="preserve">SKWC-24-4 </t>
  </si>
  <si>
    <t xml:space="preserve">SKWD-24-1 </t>
  </si>
  <si>
    <t xml:space="preserve">SKWD-24-3 </t>
  </si>
  <si>
    <t xml:space="preserve">SKWD-24-4 </t>
  </si>
  <si>
    <t xml:space="preserve">SKWD-24-5 </t>
  </si>
  <si>
    <t xml:space="preserve">SKWE-24-1 </t>
  </si>
  <si>
    <t xml:space="preserve">SKWE-24-2 </t>
  </si>
  <si>
    <t xml:space="preserve">SKWE-24-3 </t>
  </si>
  <si>
    <t xml:space="preserve">SKWE-24-4 </t>
  </si>
  <si>
    <t xml:space="preserve">SKWE-24-5 </t>
  </si>
  <si>
    <t xml:space="preserve">SKWF-24-2 </t>
  </si>
  <si>
    <t>KLND-20-5</t>
  </si>
  <si>
    <t>05:07</t>
  </si>
  <si>
    <t xml:space="preserve">SKWF-24-3 </t>
  </si>
  <si>
    <t xml:space="preserve">SKWF-24-4 </t>
  </si>
  <si>
    <t xml:space="preserve">SKWF-24-5 </t>
  </si>
  <si>
    <t xml:space="preserve">SLMB-28-1 </t>
  </si>
  <si>
    <t xml:space="preserve">SLMB-28-2 </t>
  </si>
  <si>
    <t xml:space="preserve">SLMB-28-3 </t>
  </si>
  <si>
    <t>05:08</t>
  </si>
  <si>
    <t xml:space="preserve">SLMB-28-4 </t>
  </si>
  <si>
    <t xml:space="preserve">SLMC-28-1 </t>
  </si>
  <si>
    <t xml:space="preserve">SLMC-28-2 </t>
  </si>
  <si>
    <t xml:space="preserve">SLMC-28-3 </t>
  </si>
  <si>
    <t xml:space="preserve">SLMD-28-1 </t>
  </si>
  <si>
    <t xml:space="preserve">SLMD-28-3 </t>
  </si>
  <si>
    <t xml:space="preserve">SLMD-28-5 </t>
  </si>
  <si>
    <t xml:space="preserve">SQMA-25-1 </t>
  </si>
  <si>
    <t>05:10</t>
  </si>
  <si>
    <t xml:space="preserve">SQMA-25-5 </t>
  </si>
  <si>
    <t xml:space="preserve">SQMB-25-3 </t>
  </si>
  <si>
    <t xml:space="preserve">SQMB-25-4 </t>
  </si>
  <si>
    <t xml:space="preserve">SQMC-25-1 </t>
  </si>
  <si>
    <t>05:11</t>
  </si>
  <si>
    <t xml:space="preserve">SQMC-25-2 </t>
  </si>
  <si>
    <t xml:space="preserve">SQMC-25-4 </t>
  </si>
  <si>
    <t xml:space="preserve">SQMC-25-5 </t>
  </si>
  <si>
    <t xml:space="preserve">STHA-21-3 </t>
  </si>
  <si>
    <t xml:space="preserve">STHA-21-4 </t>
  </si>
  <si>
    <t xml:space="preserve">STHA-21-5 </t>
  </si>
  <si>
    <t xml:space="preserve">STHB-21-2 </t>
  </si>
  <si>
    <t>05:12</t>
  </si>
  <si>
    <t xml:space="preserve">STHB-21-3 </t>
  </si>
  <si>
    <t xml:space="preserve">STHB-21-4 </t>
  </si>
  <si>
    <t xml:space="preserve">STHB-21-5 </t>
  </si>
  <si>
    <t xml:space="preserve">TAKA-3-3 </t>
  </si>
  <si>
    <t>05:14</t>
  </si>
  <si>
    <t xml:space="preserve">TLKH-11-5 </t>
  </si>
  <si>
    <t>LILA-26-4</t>
  </si>
  <si>
    <t xml:space="preserve">TNZA-4-1 </t>
  </si>
  <si>
    <t xml:space="preserve">TOBA-23-2 </t>
  </si>
  <si>
    <t xml:space="preserve">TOBA-23-4 </t>
  </si>
  <si>
    <t xml:space="preserve">TOBA-23-5 </t>
  </si>
  <si>
    <t xml:space="preserve">TOBB-23-2 </t>
  </si>
  <si>
    <t xml:space="preserve">TOBB-23-3 </t>
  </si>
  <si>
    <t>05:15</t>
  </si>
  <si>
    <t xml:space="preserve">TOBB-23-4 </t>
  </si>
  <si>
    <t xml:space="preserve">TOBB-23-5 </t>
  </si>
  <si>
    <t xml:space="preserve">VNDL-27-3 </t>
  </si>
  <si>
    <t xml:space="preserve">VNDL-27-4 </t>
  </si>
  <si>
    <t xml:space="preserve">VNDL-27-5 </t>
  </si>
  <si>
    <t>05:17</t>
  </si>
  <si>
    <t xml:space="preserve">WELC-27-1 </t>
  </si>
  <si>
    <t xml:space="preserve">WELC-27-4 </t>
  </si>
  <si>
    <t xml:space="preserve">WELC-27-5 </t>
  </si>
  <si>
    <t xml:space="preserve">WHTE-28-4 </t>
  </si>
  <si>
    <t xml:space="preserve">WHTE-28-5 </t>
  </si>
  <si>
    <t xml:space="preserve">WLOW-15-4 </t>
  </si>
  <si>
    <t>05:18</t>
  </si>
  <si>
    <t xml:space="preserve">WLOW-15-5 </t>
  </si>
  <si>
    <t xml:space="preserve">YALD-27-2 </t>
  </si>
  <si>
    <t xml:space="preserve">YALD-27-3 </t>
  </si>
  <si>
    <t xml:space="preserve">YALD-27-4 </t>
  </si>
  <si>
    <t xml:space="preserve">YALD-27-5 </t>
  </si>
  <si>
    <t>YALE-27-2</t>
  </si>
  <si>
    <t xml:space="preserve">YALE-27-3 </t>
  </si>
  <si>
    <t>05:19</t>
  </si>
  <si>
    <t xml:space="preserve">YALE-27-4 </t>
  </si>
  <si>
    <t>05:21</t>
  </si>
  <si>
    <t>LNZK-28-5</t>
  </si>
  <si>
    <t>05:22</t>
  </si>
  <si>
    <t>05:24</t>
  </si>
  <si>
    <t>05:26</t>
  </si>
  <si>
    <t>MCGR-15-6</t>
  </si>
  <si>
    <t>MCGR-15-7</t>
  </si>
  <si>
    <t>05:27</t>
  </si>
  <si>
    <t>05:25</t>
  </si>
  <si>
    <t>05:29</t>
  </si>
  <si>
    <t>05:30</t>
  </si>
  <si>
    <t>05:32</t>
  </si>
  <si>
    <t>05:33</t>
  </si>
  <si>
    <t>05:34</t>
  </si>
  <si>
    <t>Batch 2</t>
  </si>
  <si>
    <t>Samples were stored in the fridge for 4 days after filtering and prior to running. We had to stop the experiment, then re-clean the column. Samples 25 and 26 have been re-run.</t>
  </si>
  <si>
    <t>04/13/2017</t>
  </si>
  <si>
    <t>04:06</t>
  </si>
  <si>
    <t>04:09</t>
  </si>
  <si>
    <t>QAUS-16-4</t>
  </si>
  <si>
    <t>Batch 31</t>
  </si>
  <si>
    <t>QBKR-16-2</t>
  </si>
  <si>
    <t>QCTN-16-1</t>
  </si>
  <si>
    <t>04:07</t>
  </si>
  <si>
    <t>QLKE-16-1</t>
  </si>
  <si>
    <t>Batch 30</t>
  </si>
  <si>
    <t>04:10</t>
  </si>
  <si>
    <t>04:11</t>
  </si>
  <si>
    <t>04:14</t>
  </si>
  <si>
    <t>04:13</t>
  </si>
  <si>
    <t>04:15</t>
  </si>
  <si>
    <t>SKNO-10-4</t>
  </si>
  <si>
    <t>04:16</t>
  </si>
  <si>
    <t>04:17</t>
  </si>
  <si>
    <t>04:19</t>
  </si>
  <si>
    <t>04:20</t>
  </si>
  <si>
    <t>04:22</t>
  </si>
  <si>
    <t>04:23</t>
  </si>
  <si>
    <t>04:25</t>
  </si>
  <si>
    <t>04:26</t>
  </si>
  <si>
    <t>04:28</t>
  </si>
  <si>
    <t>SLMD-28-3</t>
  </si>
  <si>
    <t>04:30</t>
  </si>
  <si>
    <t>04:33</t>
  </si>
  <si>
    <t>04:32</t>
  </si>
  <si>
    <t>04:35</t>
  </si>
  <si>
    <t>04:37</t>
  </si>
  <si>
    <t>04:38</t>
  </si>
  <si>
    <t>04:40</t>
  </si>
  <si>
    <t>04:42</t>
  </si>
  <si>
    <t>Calibration curve #1:</t>
  </si>
  <si>
    <t>calibration curve:</t>
  </si>
  <si>
    <t>slope</t>
  </si>
  <si>
    <t>y-intercept</t>
  </si>
  <si>
    <t>r-squared value</t>
  </si>
  <si>
    <t>Standards</t>
  </si>
  <si>
    <t>Concentration of pHBA( mg/mL)</t>
  </si>
  <si>
    <t>S2</t>
  </si>
  <si>
    <t>S3</t>
  </si>
  <si>
    <t>S4</t>
  </si>
  <si>
    <t>S5</t>
  </si>
  <si>
    <t>S6</t>
  </si>
  <si>
    <t>S7</t>
  </si>
  <si>
    <t>WLOW-15-4</t>
  </si>
  <si>
    <t>S8</t>
  </si>
  <si>
    <t>S9</t>
  </si>
  <si>
    <t>S10</t>
  </si>
  <si>
    <t>Batch 3</t>
  </si>
  <si>
    <t>None.</t>
  </si>
  <si>
    <t>04/18/2017</t>
  </si>
  <si>
    <t>04/19/2017</t>
  </si>
  <si>
    <t>17:11</t>
  </si>
  <si>
    <t>17:13</t>
  </si>
  <si>
    <t>17:15</t>
  </si>
  <si>
    <t>17:17</t>
  </si>
  <si>
    <t>17:20</t>
  </si>
  <si>
    <t>17:22</t>
  </si>
  <si>
    <t>17:24</t>
  </si>
  <si>
    <t>17:27</t>
  </si>
  <si>
    <t>17:28</t>
  </si>
  <si>
    <t>17:31</t>
  </si>
  <si>
    <t>17:33</t>
  </si>
  <si>
    <t>17:36</t>
  </si>
  <si>
    <t>17:38</t>
  </si>
  <si>
    <t>17:43</t>
  </si>
  <si>
    <t>17:45</t>
  </si>
  <si>
    <t>Batch 4</t>
  </si>
  <si>
    <t>Batch started by Elizabeth, missing batch control, was incubated on the right-side Thermomixer instead of left. Re-ran batch control from previous batch to use here. Samples 25-26 need to be re-weighed since there's still a problem.</t>
  </si>
  <si>
    <t>04/20/2017</t>
  </si>
  <si>
    <t>16:02</t>
  </si>
  <si>
    <t>16:05</t>
  </si>
  <si>
    <t>16:08</t>
  </si>
  <si>
    <t>16:10</t>
  </si>
  <si>
    <t>16:13</t>
  </si>
  <si>
    <t>16:16</t>
  </si>
  <si>
    <t>16:18</t>
  </si>
  <si>
    <t>16:20</t>
  </si>
  <si>
    <t>16:22</t>
  </si>
  <si>
    <t>16:25</t>
  </si>
  <si>
    <t>16:27</t>
  </si>
  <si>
    <t>16:29</t>
  </si>
  <si>
    <t>16:31</t>
  </si>
  <si>
    <t>16:33</t>
  </si>
  <si>
    <t>16:36</t>
  </si>
  <si>
    <t>16:38</t>
  </si>
  <si>
    <t>16:40</t>
  </si>
  <si>
    <t>16:42</t>
  </si>
  <si>
    <t>16:44</t>
  </si>
  <si>
    <t>16:47</t>
  </si>
  <si>
    <t>16:46</t>
  </si>
  <si>
    <t>16:49</t>
  </si>
  <si>
    <t>16:51</t>
  </si>
  <si>
    <t>25 re-run</t>
  </si>
  <si>
    <t>26 re-run</t>
  </si>
  <si>
    <t>Batch 5</t>
  </si>
  <si>
    <t>Made a mistake in the reagent added to tube 97. Sample has been reweighed and inserted into another batch to be rerun</t>
  </si>
  <si>
    <t>Using Calibration Curve #2</t>
  </si>
  <si>
    <t>04/21/2017</t>
  </si>
  <si>
    <t>17:39</t>
  </si>
  <si>
    <t>17:48</t>
  </si>
  <si>
    <t>17:50</t>
  </si>
  <si>
    <t>17:52</t>
  </si>
  <si>
    <t>17:53</t>
  </si>
  <si>
    <t>Batch 6</t>
  </si>
  <si>
    <t>Heather started and stopped this batch.</t>
  </si>
  <si>
    <t>04/22/2017</t>
  </si>
  <si>
    <t>16:17</t>
  </si>
  <si>
    <t>16:19</t>
  </si>
  <si>
    <t>16:21</t>
  </si>
  <si>
    <t>16:23</t>
  </si>
  <si>
    <t>16:24</t>
  </si>
  <si>
    <t>16:28</t>
  </si>
  <si>
    <t>16:26</t>
  </si>
  <si>
    <t>16:32</t>
  </si>
  <si>
    <t>16:30</t>
  </si>
  <si>
    <t>16:35</t>
  </si>
  <si>
    <t>16:37</t>
  </si>
  <si>
    <t>16:39</t>
  </si>
  <si>
    <t>16:41</t>
  </si>
  <si>
    <t>16:45</t>
  </si>
  <si>
    <t>16:43</t>
  </si>
  <si>
    <t>16:48</t>
  </si>
  <si>
    <t>16:50</t>
  </si>
  <si>
    <t>Calibration curve #2:</t>
  </si>
  <si>
    <t>Mass of stock/standard (g)</t>
  </si>
  <si>
    <t>+ o-anisic acid (g)</t>
  </si>
  <si>
    <t>pHBA( mg/mL)</t>
  </si>
  <si>
    <t>S2-2</t>
  </si>
  <si>
    <t>S3-2</t>
  </si>
  <si>
    <t>S4-2</t>
  </si>
  <si>
    <t>S5-2</t>
  </si>
  <si>
    <t>S6-2</t>
  </si>
  <si>
    <t>S7-2</t>
  </si>
  <si>
    <t>S8-2</t>
  </si>
  <si>
    <t>S9-2</t>
  </si>
  <si>
    <t>S10-2</t>
  </si>
  <si>
    <t>Batch 7</t>
  </si>
  <si>
    <t>04/23/2017</t>
  </si>
  <si>
    <t>15:40</t>
  </si>
  <si>
    <t>15:41</t>
  </si>
  <si>
    <t>15:42</t>
  </si>
  <si>
    <t>15:43</t>
  </si>
  <si>
    <t>15:44</t>
  </si>
  <si>
    <t>15:45</t>
  </si>
  <si>
    <t>15:46</t>
  </si>
  <si>
    <t>15:47</t>
  </si>
  <si>
    <t>15:48</t>
  </si>
  <si>
    <t>15:49</t>
  </si>
  <si>
    <t>15:50</t>
  </si>
  <si>
    <t>Not enough sample to re-run</t>
  </si>
  <si>
    <t>115:51</t>
  </si>
  <si>
    <t>15:51</t>
  </si>
  <si>
    <t>15:52</t>
  </si>
  <si>
    <t>15:54</t>
  </si>
  <si>
    <t>15:55</t>
  </si>
  <si>
    <t>15:56</t>
  </si>
  <si>
    <t>15:57</t>
  </si>
  <si>
    <t>15:58</t>
  </si>
  <si>
    <t>16:00</t>
  </si>
  <si>
    <t>16:01</t>
  </si>
  <si>
    <t>16:04</t>
  </si>
  <si>
    <t>16:06</t>
  </si>
  <si>
    <t>Batch 8</t>
  </si>
  <si>
    <t>Yaseen started and stopped this reaction.</t>
  </si>
  <si>
    <t>04/24/2017</t>
  </si>
  <si>
    <t>0.0993</t>
  </si>
  <si>
    <t>16:58</t>
  </si>
  <si>
    <t>17:00</t>
  </si>
  <si>
    <t>0.1001</t>
  </si>
  <si>
    <t>0.1005</t>
  </si>
  <si>
    <t>17:01</t>
  </si>
  <si>
    <t>0.0994</t>
  </si>
  <si>
    <t>17:03</t>
  </si>
  <si>
    <t>0.101</t>
  </si>
  <si>
    <t>17:04</t>
  </si>
  <si>
    <t>0.1004</t>
  </si>
  <si>
    <t>17:06</t>
  </si>
  <si>
    <t>17:05</t>
  </si>
  <si>
    <t>17:07</t>
  </si>
  <si>
    <t>0.1009</t>
  </si>
  <si>
    <t>17:08</t>
  </si>
  <si>
    <t>0.1002</t>
  </si>
  <si>
    <t>17:09</t>
  </si>
  <si>
    <t>0.1003</t>
  </si>
  <si>
    <t>0.0999</t>
  </si>
  <si>
    <t>0.1007</t>
  </si>
  <si>
    <t>0.1008</t>
  </si>
  <si>
    <t>Batch 9</t>
  </si>
  <si>
    <t>Using Calibration Curve #3</t>
  </si>
  <si>
    <t>04/25/2017</t>
  </si>
  <si>
    <t>0.0995</t>
  </si>
  <si>
    <t>0.0997</t>
  </si>
  <si>
    <t>16:09</t>
  </si>
  <si>
    <t>0.0962</t>
  </si>
  <si>
    <t>16:12</t>
  </si>
  <si>
    <t>16:11</t>
  </si>
  <si>
    <t>16:14</t>
  </si>
  <si>
    <t>0.0998</t>
  </si>
  <si>
    <t>0.1</t>
  </si>
  <si>
    <t>0.0958</t>
  </si>
  <si>
    <t>Re-run Batch 1 - Repeated</t>
  </si>
  <si>
    <t>Batch 10</t>
  </si>
  <si>
    <t>Took two days off to let the machine catch up and to re-run batch 1.</t>
  </si>
  <si>
    <t>04/27/2017</t>
  </si>
  <si>
    <t>04/28/2017</t>
  </si>
  <si>
    <t>0.0971</t>
  </si>
  <si>
    <t>16:15</t>
  </si>
  <si>
    <t>0.0974</t>
  </si>
  <si>
    <t>0.0972</t>
  </si>
  <si>
    <t>0.0973</t>
  </si>
  <si>
    <t>0.0961</t>
  </si>
  <si>
    <t>16:34</t>
  </si>
  <si>
    <t>Calibration curve #3:</t>
  </si>
  <si>
    <t>S2-3</t>
  </si>
  <si>
    <t>S3-3</t>
  </si>
  <si>
    <t>S4-3</t>
  </si>
  <si>
    <t>S5-3</t>
  </si>
  <si>
    <t>S6-3</t>
  </si>
  <si>
    <t>S7-3</t>
  </si>
  <si>
    <t>S8-3</t>
  </si>
  <si>
    <t>S9-3</t>
  </si>
  <si>
    <t>S10-3</t>
  </si>
  <si>
    <t>Batch 11</t>
  </si>
  <si>
    <t>04/29/2017</t>
  </si>
  <si>
    <t>16:56</t>
  </si>
  <si>
    <t>16:57</t>
  </si>
  <si>
    <t>16:59</t>
  </si>
  <si>
    <t>17:02</t>
  </si>
  <si>
    <t>0.0978</t>
  </si>
  <si>
    <t>0.0982</t>
  </si>
  <si>
    <t>Batch 12</t>
  </si>
  <si>
    <t>Yaseen started and stopped these reactions.</t>
  </si>
  <si>
    <t>04/30/2017</t>
  </si>
  <si>
    <t>.0992</t>
  </si>
  <si>
    <t>.1002</t>
  </si>
  <si>
    <t>16:03</t>
  </si>
  <si>
    <t>.1001</t>
  </si>
  <si>
    <t>.1</t>
  </si>
  <si>
    <t>16:07</t>
  </si>
  <si>
    <t>.1004</t>
  </si>
  <si>
    <t>.1003</t>
  </si>
  <si>
    <t>.1005</t>
  </si>
  <si>
    <t>.0998</t>
  </si>
  <si>
    <t>.1006</t>
  </si>
  <si>
    <t>Batch 13</t>
  </si>
  <si>
    <t>Yaseen started these reactions, Heather stopped them.</t>
  </si>
  <si>
    <t>Using Calibration Curve #4</t>
  </si>
  <si>
    <t>.0994</t>
  </si>
  <si>
    <t>.0997</t>
  </si>
  <si>
    <t>1715</t>
  </si>
  <si>
    <t>14:16</t>
  </si>
  <si>
    <t>.1007</t>
  </si>
  <si>
    <t>.0999</t>
  </si>
  <si>
    <t>.1008</t>
  </si>
  <si>
    <t>.1010</t>
  </si>
  <si>
    <t>.1009</t>
  </si>
  <si>
    <t>Batch 14</t>
  </si>
  <si>
    <t>Heather started and stopped these reactions.</t>
  </si>
  <si>
    <t>0.0957</t>
  </si>
  <si>
    <t>0.0966</t>
  </si>
  <si>
    <t>0.0965</t>
  </si>
  <si>
    <t>0.1043</t>
  </si>
  <si>
    <t>15:25</t>
  </si>
  <si>
    <t>0.1006</t>
  </si>
  <si>
    <t>0.0967</t>
  </si>
  <si>
    <t>Calibration curve #4:</t>
  </si>
  <si>
    <t>S2-4</t>
  </si>
  <si>
    <t>S3-4</t>
  </si>
  <si>
    <t>S4-4</t>
  </si>
  <si>
    <t>S5-4</t>
  </si>
  <si>
    <t>S6-4</t>
  </si>
  <si>
    <t>S7-4</t>
  </si>
  <si>
    <t>S8-4</t>
  </si>
  <si>
    <t>S9-4</t>
  </si>
  <si>
    <t>S10-4</t>
  </si>
  <si>
    <t>Batch 15</t>
  </si>
  <si>
    <t>0.1656</t>
  </si>
  <si>
    <t>0.1030</t>
  </si>
  <si>
    <t>0.0968</t>
  </si>
  <si>
    <t>Batch 16</t>
  </si>
  <si>
    <t>HPLC crashed overnight. Will need to take a day off to let the HPLC catch up.</t>
  </si>
  <si>
    <t>.1000</t>
  </si>
  <si>
    <t>Batch 17</t>
  </si>
  <si>
    <t>Took one day off since the HPLC crashed overnight on Wednesday.</t>
  </si>
  <si>
    <t>Using Calibration Curve #5</t>
  </si>
  <si>
    <t>0.0985</t>
  </si>
  <si>
    <t>0.0996</t>
  </si>
  <si>
    <t>Batch 18</t>
  </si>
  <si>
    <t>Yaseen started, Heather stopped these reactions.</t>
  </si>
  <si>
    <t>0.0989</t>
  </si>
  <si>
    <t>.0996</t>
  </si>
  <si>
    <t>Calibration curve #5:</t>
  </si>
  <si>
    <t>S2-5</t>
  </si>
  <si>
    <t>S3-5</t>
  </si>
  <si>
    <t>S4-5</t>
  </si>
  <si>
    <t>S5-5</t>
  </si>
  <si>
    <t>S6-5</t>
  </si>
  <si>
    <t>S7-5</t>
  </si>
  <si>
    <t>S8-5</t>
  </si>
  <si>
    <t>S9-5</t>
  </si>
  <si>
    <t>S10-5</t>
  </si>
  <si>
    <t>Batch 19</t>
  </si>
  <si>
    <t>Started using stock 2 of o-anisic acid. Heather started and stopped these reactions.</t>
  </si>
  <si>
    <t>0.1033</t>
  </si>
  <si>
    <t>0.1042</t>
  </si>
  <si>
    <t>14:50</t>
  </si>
  <si>
    <t>14:51</t>
  </si>
  <si>
    <t>16:52</t>
  </si>
  <si>
    <t>16:53</t>
  </si>
  <si>
    <t>0.0970</t>
  </si>
  <si>
    <t>16:54</t>
  </si>
  <si>
    <t>16:55</t>
  </si>
  <si>
    <t>0.0987</t>
  </si>
  <si>
    <t>14:06</t>
  </si>
  <si>
    <t>0.0980</t>
  </si>
  <si>
    <t>0.0979</t>
  </si>
  <si>
    <t>Batch 20</t>
  </si>
  <si>
    <t>Batch 21</t>
  </si>
  <si>
    <t>Yaseen started and stopped.</t>
  </si>
  <si>
    <t>Using Calibration Curve #6</t>
  </si>
  <si>
    <t>0.1000</t>
  </si>
  <si>
    <t>Batch 22</t>
  </si>
  <si>
    <t xml:space="preserve">Back to the usual setup (Heather starts and Yaseen stops) </t>
  </si>
  <si>
    <t>0.1037</t>
  </si>
  <si>
    <t>Calibration curve #6:</t>
  </si>
  <si>
    <t>S2-6</t>
  </si>
  <si>
    <t>S3-6</t>
  </si>
  <si>
    <t>S4-6</t>
  </si>
  <si>
    <t>S5-6</t>
  </si>
  <si>
    <t>S6-6</t>
  </si>
  <si>
    <t>S7-6</t>
  </si>
  <si>
    <t>S8-6</t>
  </si>
  <si>
    <t>S9-6</t>
  </si>
  <si>
    <t>S10-6</t>
  </si>
  <si>
    <t>Batch 23</t>
  </si>
  <si>
    <t>0.0969</t>
  </si>
  <si>
    <t>Batch 24</t>
  </si>
  <si>
    <t>Heather started and stopped (late stop)</t>
  </si>
  <si>
    <t>05/13/2017</t>
  </si>
  <si>
    <t>0.0992</t>
  </si>
  <si>
    <t>15:29</t>
  </si>
  <si>
    <t>15:26</t>
  </si>
  <si>
    <t>15:27</t>
  </si>
  <si>
    <t>15:30</t>
  </si>
  <si>
    <t>15:28</t>
  </si>
  <si>
    <t>15:31</t>
  </si>
  <si>
    <t>15:32</t>
  </si>
  <si>
    <t>15:33</t>
  </si>
  <si>
    <t>15:34</t>
  </si>
  <si>
    <t>15:35</t>
  </si>
  <si>
    <t>15:36</t>
  </si>
  <si>
    <t>15:37</t>
  </si>
  <si>
    <t>15:38</t>
  </si>
  <si>
    <t>15:39</t>
  </si>
  <si>
    <t>Batch 25</t>
  </si>
  <si>
    <t>Heather started and Yaseen stopped</t>
  </si>
  <si>
    <t>Using Calibration Curve #7</t>
  </si>
  <si>
    <t>05/14/2017</t>
  </si>
  <si>
    <t>Batch 26</t>
  </si>
  <si>
    <t>05/15/2017</t>
  </si>
  <si>
    <t>0.0990</t>
  </si>
  <si>
    <t>0.100</t>
  </si>
  <si>
    <t>0.1010</t>
  </si>
  <si>
    <t>Calibration curve #7:</t>
  </si>
  <si>
    <t>S2-7</t>
  </si>
  <si>
    <t>S3-7</t>
  </si>
  <si>
    <t>S4-7</t>
  </si>
  <si>
    <t>S5-7</t>
  </si>
  <si>
    <t>S6-7</t>
  </si>
  <si>
    <t>S7-7</t>
  </si>
  <si>
    <t>S8-7</t>
  </si>
  <si>
    <t>S9-7</t>
  </si>
  <si>
    <t>S10-7</t>
  </si>
  <si>
    <t>Batch 27</t>
  </si>
  <si>
    <t>05/16/2017</t>
  </si>
  <si>
    <t>Repeat!</t>
  </si>
  <si>
    <t>Batch 28</t>
  </si>
  <si>
    <t>05/17/2017</t>
  </si>
  <si>
    <t>0.1627</t>
  </si>
  <si>
    <t>0.1615</t>
  </si>
  <si>
    <t>0.1605</t>
  </si>
  <si>
    <t>0.1610</t>
  </si>
  <si>
    <t>0.1630</t>
  </si>
  <si>
    <t>0.1606</t>
  </si>
  <si>
    <t>Batch 16 - re-run</t>
  </si>
  <si>
    <t>Batch 29</t>
  </si>
  <si>
    <t xml:space="preserve">Thermomixer shut off - samples were not run (repeat batch started on 05/19/2017) </t>
  </si>
  <si>
    <t>Using Calibration Curve #8</t>
  </si>
  <si>
    <t>05/18/2017</t>
  </si>
  <si>
    <t>0.997</t>
  </si>
  <si>
    <t>Re-running samples with a high % diff</t>
  </si>
  <si>
    <t>05/19/2017</t>
  </si>
  <si>
    <t>Re-run Batch 1</t>
  </si>
  <si>
    <t>Re-running original batch 1</t>
  </si>
  <si>
    <t>Calibration curve #8:</t>
  </si>
  <si>
    <t>S2-8</t>
  </si>
  <si>
    <t>S3-8</t>
  </si>
  <si>
    <t>S4-8</t>
  </si>
  <si>
    <t>S5-8</t>
  </si>
  <si>
    <t>S6-8</t>
  </si>
  <si>
    <t>S7-8</t>
  </si>
  <si>
    <t>S8-8</t>
  </si>
  <si>
    <t>S9-8</t>
  </si>
  <si>
    <t>S10-8</t>
  </si>
  <si>
    <t>Batch 29 - repeat</t>
  </si>
  <si>
    <t>05/20/2017</t>
  </si>
  <si>
    <t>05/21/2017</t>
  </si>
  <si>
    <t>13:08</t>
  </si>
  <si>
    <t>13:09</t>
  </si>
  <si>
    <t>13:10</t>
  </si>
  <si>
    <t>13:11</t>
  </si>
  <si>
    <t>13:13</t>
  </si>
  <si>
    <t>13:14</t>
  </si>
  <si>
    <t>13:15</t>
  </si>
  <si>
    <t>13:17</t>
  </si>
  <si>
    <t>13:18</t>
  </si>
  <si>
    <t>13:19</t>
  </si>
  <si>
    <t>Batch 32</t>
  </si>
  <si>
    <t>POPCAN samples being run to validate top 3 and bottom 3. Fine powder, hard to filter.</t>
  </si>
  <si>
    <t>05/23/2017</t>
  </si>
  <si>
    <t>05/24/2017</t>
  </si>
  <si>
    <t>pHB survey of Populus trichocarpa AGIP genotypes</t>
  </si>
  <si>
    <t>1-rerun</t>
  </si>
  <si>
    <t>29-repeat</t>
  </si>
  <si>
    <t>16-rerun</t>
  </si>
  <si>
    <t>1-repeat</t>
  </si>
  <si>
    <t>Max pHBA area:</t>
  </si>
  <si>
    <t>Min pHBA area:</t>
  </si>
  <si>
    <t>From AGIP Samples (mg pHB/g)</t>
  </si>
  <si>
    <t>From POPCAN Samples (mg pHB/g)</t>
  </si>
  <si>
    <t>SKWE24-3/TO-28-15</t>
  </si>
  <si>
    <t>SKWE24-3/TO-45-20</t>
  </si>
  <si>
    <t>AGIP Genotypes</t>
  </si>
  <si>
    <t>SKEW-24-3</t>
  </si>
  <si>
    <t>DENC-17-3/TO-42-9</t>
  </si>
  <si>
    <t>DENC-17-3/TO-43-4</t>
  </si>
  <si>
    <t>POPCAN Genotypes</t>
  </si>
  <si>
    <t>Average</t>
  </si>
  <si>
    <t>% diff</t>
  </si>
  <si>
    <t>Repeat</t>
  </si>
  <si>
    <t>Re-running the batch 1 samples (repeat) because they were run before the column was cleaned. But 17 and 18 are from the previous batch since we ran out of sample</t>
  </si>
  <si>
    <t>Accidentally added o-anisic acid instead of NaOH to sample 644.</t>
  </si>
  <si>
    <t>NOTES</t>
  </si>
  <si>
    <t>Not included</t>
  </si>
  <si>
    <t>Was repeated, using value from Batch 31</t>
  </si>
  <si>
    <t>Was repeated, using value from Batch 30</t>
  </si>
  <si>
    <t>Was repeated, using value from Batch 10</t>
  </si>
  <si>
    <t>% difference &gt;10%, but was not repeated</t>
  </si>
  <si>
    <t>% difference &gt;10%, but not enough material to repeat</t>
  </si>
  <si>
    <t>Re-ran because we were concerned about the batch control being too high. This time, had to use another batch control because one of the batch 16 controls were cloudy. In the end, these results are similar to the first run, so we'll stick with those results.</t>
  </si>
  <si>
    <t>Using value from Batch 16, first run</t>
  </si>
  <si>
    <t>Using value from Batch 1 Repeat re-run</t>
  </si>
  <si>
    <t>Using value from Batch 1 Repeat re-run, but the % difference here &gt;10%</t>
  </si>
  <si>
    <t>Was repeated (from Batch 1), using value from Batch 30</t>
  </si>
  <si>
    <t>Using value from Batch 1 Repeat re-run re-run (the second time) because the % difference is &lt;10%</t>
  </si>
  <si>
    <t># of Genotypes</t>
  </si>
  <si>
    <t>This sample from Batch 16 was labelled both 251 and 351, could be either? Omitted for now.</t>
  </si>
  <si>
    <t>Notes:</t>
  </si>
  <si>
    <t>Was repeated in Batch 30 although % difference was &lt;10%, using value from Batch 24</t>
  </si>
  <si>
    <t>Standard Deviation</t>
  </si>
  <si>
    <t>Highest</t>
  </si>
  <si>
    <t>Lowest</t>
  </si>
  <si>
    <t>Summary of these results:</t>
  </si>
  <si>
    <t>AGIP #s 245, 259 and 289 are included here but have % difference &gt;10% and no more material to repeat(see notes above)</t>
  </si>
  <si>
    <t>AGIP # 251/351 was mislabelled and omitted (see notes above)</t>
  </si>
  <si>
    <t>QLKE 16-3 (AGIP # 281)</t>
  </si>
  <si>
    <t>KLND20-2 (AGIP #164)</t>
  </si>
  <si>
    <t>Fold Difference</t>
  </si>
  <si>
    <t>Bin</t>
  </si>
  <si>
    <t>More</t>
  </si>
  <si>
    <t>Frequency</t>
  </si>
  <si>
    <t>Alkaline hydrolysis of 20-mg extractive-free xylem samples (oven-dried mass) using 2 M NaOH (1 mL) at 30C and 500 rpm in a thermomixer for 24 hours.</t>
  </si>
  <si>
    <t>Using o-anisic acid as an internal standard (100 uL of 1 mg/mL stock) and 72% H2SO4 (100 uL) to stop the reactions.</t>
  </si>
  <si>
    <t>Reactions were chilled on ice for 5 mins, centrifuged at 13,000 rpm in a microcentrifuge tube for 5 mins and then filtered through 0.45 um nylong syringe filters prior to HPLC analysis.</t>
  </si>
  <si>
    <t>HPLC analysis was performated using a Waters C18 column (maintained at 35C) on a Dionex Summit unit using 0.7 mL/min 0.1% TFA as the eluent.</t>
  </si>
  <si>
    <t>pHB peaks were integrated at 255 nm and o-anisic acid peaks were integrated at 296 nm.</t>
  </si>
  <si>
    <t>pHB</t>
  </si>
  <si>
    <t>Note: This is just a quick Pearson correlation calculation with no outliers removed, and the pHB levels not normalised to lignin content or any other data processing</t>
  </si>
  <si>
    <t>Sample Weights</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</si>
</sst>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
    <numFmt numFmtId="165" formatCode="0.000&quot; &quot;"/>
    <numFmt numFmtId="166" formatCode="0.0000"/>
    <numFmt numFmtId="167" formatCode="hh:mm"/>
    <numFmt numFmtId="168" formatCode="mmmm\ d/yyyy"/>
    <numFmt numFmtId="169" formatCode="0.00000"/>
    <numFmt numFmtId="170" formatCode="0.000"/>
    <numFmt numFmtId="171" formatCode="0.0"/>
  </numFmts>
  <fonts count="31" x14ac:knownFonts="1">
    <font>
      <sz val="11"/>
      <color rgb="FF000000"/>
      <name val="Calibri"/>
    </font>
    <font>
      <sz val="11"/>
      <color theme="1"/>
      <name val="Calibri"/>
      <family val="2"/>
      <scheme val="minor"/>
    </font>
    <font>
      <b/>
      <sz val="11"/>
      <name val="Calibri"/>
    </font>
    <font>
      <sz val="11"/>
      <name val="Calibri"/>
    </font>
    <font>
      <b/>
      <sz val="11"/>
      <color rgb="FF000000"/>
      <name val="Calibri"/>
    </font>
    <font>
      <b/>
      <u/>
      <sz val="11"/>
      <color rgb="FF000000"/>
      <name val="Calibri"/>
    </font>
    <font>
      <b/>
      <u/>
      <sz val="11"/>
      <color rgb="FF000000"/>
      <name val="Calibri"/>
    </font>
    <font>
      <b/>
      <u/>
      <sz val="11"/>
      <color rgb="FF000000"/>
      <name val="Calibri"/>
    </font>
    <font>
      <sz val="11"/>
      <name val="Calibri"/>
    </font>
    <font>
      <b/>
      <sz val="11"/>
      <name val="Calibri"/>
    </font>
    <font>
      <b/>
      <u/>
      <sz val="11"/>
      <color rgb="FF000000"/>
      <name val="Calibri"/>
    </font>
    <font>
      <sz val="11"/>
      <color rgb="FFFF0000"/>
      <name val="Calibri"/>
    </font>
    <font>
      <sz val="11"/>
      <color rgb="FFFF0000"/>
      <name val="Calibri"/>
    </font>
    <font>
      <b/>
      <u/>
      <sz val="11"/>
      <name val="Calibri"/>
    </font>
    <font>
      <i/>
      <sz val="11"/>
      <color rgb="FF000000"/>
      <name val="Calibri"/>
    </font>
    <font>
      <sz val="11"/>
      <name val="Arial"/>
    </font>
    <font>
      <b/>
      <u/>
      <sz val="11"/>
      <color rgb="FF000000"/>
      <name val="Calibri"/>
    </font>
    <font>
      <sz val="11"/>
      <color rgb="FFCCCCCC"/>
      <name val="Calibri"/>
    </font>
    <font>
      <b/>
      <u/>
      <sz val="11"/>
      <color rgb="FF000000"/>
      <name val="Calibri"/>
    </font>
    <font>
      <sz val="11"/>
      <color rgb="FFB7B7B7"/>
      <name val="Calibri"/>
    </font>
    <font>
      <b/>
      <u/>
      <sz val="18"/>
      <color rgb="FF000000"/>
      <name val="Calibri"/>
      <family val="2"/>
    </font>
    <font>
      <sz val="11"/>
      <name val="Calibri"/>
      <family val="2"/>
    </font>
    <font>
      <b/>
      <sz val="11"/>
      <color rgb="FF000000"/>
      <name val="Calibri"/>
      <family val="2"/>
    </font>
    <font>
      <sz val="11"/>
      <color rgb="FF000000"/>
      <name val="Calibri"/>
      <family val="2"/>
    </font>
    <font>
      <sz val="11"/>
      <color theme="0" tint="-0.34998626667073579"/>
      <name val="Calibri"/>
      <family val="2"/>
    </font>
    <font>
      <sz val="11"/>
      <color rgb="FFFF0000"/>
      <name val="Calibri"/>
      <family val="2"/>
    </font>
    <font>
      <b/>
      <sz val="11"/>
      <color rgb="FFFF0000"/>
      <name val="Calibri"/>
      <family val="2"/>
    </font>
    <font>
      <b/>
      <sz val="11"/>
      <name val="Calibri"/>
      <family val="2"/>
    </font>
    <font>
      <b/>
      <u/>
      <sz val="11"/>
      <name val="Calibri"/>
      <family val="2"/>
    </font>
    <font>
      <i/>
      <sz val="11"/>
      <color rgb="FF000000"/>
      <name val="Calibri"/>
      <family val="2"/>
    </font>
    <font>
      <i/>
      <sz val="11"/>
      <color theme="1"/>
      <name val="Calibri"/>
      <family val="2"/>
      <scheme val="minor"/>
    </font>
  </fonts>
  <fills count="2">
    <fill>
      <patternFill patternType="none"/>
    </fill>
    <fill>
      <patternFill patternType="gray125"/>
    </fill>
  </fills>
  <borders count="105">
    <border>
      <left/>
      <right/>
      <top/>
      <bottom/>
      <diagonal/>
    </border>
    <border>
      <left style="medium">
        <color rgb="FF000000"/>
      </left>
      <right style="medium">
        <color rgb="FF000000"/>
      </right>
      <top style="medium">
        <color rgb="FF000000"/>
      </top>
      <bottom style="medium">
        <color rgb="FF000000"/>
      </bottom>
      <diagonal/>
    </border>
    <border>
      <left style="thin">
        <color rgb="FFCCCCCC"/>
      </left>
      <right style="thin">
        <color rgb="FF000000"/>
      </right>
      <top style="thin">
        <color rgb="FF000000"/>
      </top>
      <bottom/>
      <diagonal/>
    </border>
    <border>
      <left style="medium">
        <color rgb="FF000000"/>
      </left>
      <right style="medium">
        <color rgb="FF000000"/>
      </right>
      <top style="medium">
        <color rgb="FF000000"/>
      </top>
      <bottom style="thin">
        <color rgb="FF000000"/>
      </bottom>
      <diagonal/>
    </border>
    <border>
      <left style="thin">
        <color rgb="FFCCCCCC"/>
      </left>
      <right style="thin">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CCCCCC"/>
      </left>
      <right style="thin">
        <color rgb="FF000000"/>
      </right>
      <top style="thin">
        <color rgb="FFCCCCCC"/>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CCCCCC"/>
      </left>
      <right style="thin">
        <color rgb="FF000000"/>
      </right>
      <top style="thin">
        <color rgb="FFCCCCCC"/>
      </top>
      <bottom style="medium">
        <color rgb="FF000000"/>
      </bottom>
      <diagonal/>
    </border>
    <border>
      <left style="medium">
        <color rgb="FF000000"/>
      </left>
      <right style="medium">
        <color rgb="FF000000"/>
      </right>
      <top/>
      <bottom style="thin">
        <color rgb="FF000000"/>
      </bottom>
      <diagonal/>
    </border>
    <border>
      <left style="thin">
        <color rgb="FFCCCCCC"/>
      </left>
      <right style="thin">
        <color rgb="FF000000"/>
      </right>
      <top/>
      <bottom style="thin">
        <color rgb="FF000000"/>
      </bottom>
      <diagonal/>
    </border>
    <border>
      <left style="medium">
        <color rgb="FF000000"/>
      </left>
      <right style="medium">
        <color rgb="FF000000"/>
      </right>
      <top style="thin">
        <color rgb="FF000000"/>
      </top>
      <bottom/>
      <diagonal/>
    </border>
    <border>
      <left style="thin">
        <color rgb="FFCCCCCC"/>
      </left>
      <right style="thin">
        <color rgb="FF000000"/>
      </right>
      <top style="thin">
        <color rgb="FFCCCCCC"/>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bottom style="thin">
        <color rgb="FF000000"/>
      </bottom>
      <diagonal/>
    </border>
    <border>
      <left/>
      <right style="medium">
        <color rgb="FF000000"/>
      </right>
      <top/>
      <bottom style="thin">
        <color rgb="FF000000"/>
      </bottom>
      <diagonal/>
    </border>
    <border>
      <left style="medium">
        <color rgb="FF000000"/>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right/>
      <top style="medium">
        <color rgb="FF000000"/>
      </top>
      <bottom style="thin">
        <color rgb="FF000000"/>
      </bottom>
      <diagonal/>
    </border>
    <border>
      <left/>
      <right/>
      <top style="thin">
        <color rgb="FF000000"/>
      </top>
      <bottom style="thin">
        <color rgb="FF000000"/>
      </bottom>
      <diagonal/>
    </border>
    <border>
      <left/>
      <right/>
      <top style="thin">
        <color rgb="FF000000"/>
      </top>
      <bottom style="medium">
        <color rgb="FF000000"/>
      </bottom>
      <diagonal/>
    </border>
    <border>
      <left style="thin">
        <color rgb="FF000000"/>
      </left>
      <right style="thin">
        <color rgb="FF000000"/>
      </right>
      <top style="medium">
        <color rgb="FF000000"/>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medium">
        <color auto="1"/>
      </right>
      <top style="medium">
        <color auto="1"/>
      </top>
      <bottom/>
      <diagonal/>
    </border>
    <border>
      <left style="medium">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auto="1"/>
      </left>
      <right style="thin">
        <color rgb="FF000000"/>
      </right>
      <top style="thin">
        <color rgb="FF000000"/>
      </top>
      <bottom style="thin">
        <color rgb="FF000000"/>
      </bottom>
      <diagonal/>
    </border>
    <border>
      <left style="thin">
        <color rgb="FF000000"/>
      </left>
      <right style="medium">
        <color auto="1"/>
      </right>
      <top style="thin">
        <color rgb="FF000000"/>
      </top>
      <bottom style="thin">
        <color rgb="FF000000"/>
      </bottom>
      <diagonal/>
    </border>
    <border>
      <left style="medium">
        <color auto="1"/>
      </left>
      <right style="thin">
        <color rgb="FF000000"/>
      </right>
      <top style="thin">
        <color rgb="FF000000"/>
      </top>
      <bottom style="medium">
        <color auto="1"/>
      </bottom>
      <diagonal/>
    </border>
    <border>
      <left style="thin">
        <color rgb="FF000000"/>
      </left>
      <right style="thin">
        <color rgb="FF000000"/>
      </right>
      <top style="thin">
        <color rgb="FF000000"/>
      </top>
      <bottom style="medium">
        <color auto="1"/>
      </bottom>
      <diagonal/>
    </border>
    <border>
      <left style="thin">
        <color rgb="FF000000"/>
      </left>
      <right style="medium">
        <color auto="1"/>
      </right>
      <top style="thin">
        <color rgb="FF000000"/>
      </top>
      <bottom style="medium">
        <color auto="1"/>
      </bottom>
      <diagonal/>
    </border>
    <border>
      <left style="medium">
        <color auto="1"/>
      </left>
      <right style="thin">
        <color rgb="FF000000"/>
      </right>
      <top/>
      <bottom style="thin">
        <color rgb="FF000000"/>
      </bottom>
      <diagonal/>
    </border>
    <border>
      <left style="thin">
        <color rgb="FF000000"/>
      </left>
      <right style="medium">
        <color auto="1"/>
      </right>
      <top/>
      <bottom style="thin">
        <color rgb="FF000000"/>
      </bottom>
      <diagonal/>
    </border>
    <border>
      <left style="medium">
        <color auto="1"/>
      </left>
      <right style="thin">
        <color rgb="FF000000"/>
      </right>
      <top style="medium">
        <color auto="1"/>
      </top>
      <bottom style="medium">
        <color auto="1"/>
      </bottom>
      <diagonal/>
    </border>
    <border>
      <left style="thin">
        <color rgb="FF000000"/>
      </left>
      <right style="thin">
        <color rgb="FF000000"/>
      </right>
      <top style="medium">
        <color auto="1"/>
      </top>
      <bottom style="medium">
        <color auto="1"/>
      </bottom>
      <diagonal/>
    </border>
    <border>
      <left style="thin">
        <color rgb="FF000000"/>
      </left>
      <right style="medium">
        <color auto="1"/>
      </right>
      <top style="medium">
        <color auto="1"/>
      </top>
      <bottom style="medium">
        <color auto="1"/>
      </bottom>
      <diagonal/>
    </border>
    <border>
      <left style="medium">
        <color auto="1"/>
      </left>
      <right style="thin">
        <color rgb="FF000000"/>
      </right>
      <top style="medium">
        <color auto="1"/>
      </top>
      <bottom/>
      <diagonal/>
    </border>
    <border>
      <left style="thin">
        <color rgb="FF000000"/>
      </left>
      <right style="thin">
        <color rgb="FF000000"/>
      </right>
      <top style="medium">
        <color auto="1"/>
      </top>
      <bottom/>
      <diagonal/>
    </border>
    <border>
      <left style="thin">
        <color rgb="FF000000"/>
      </left>
      <right style="medium">
        <color auto="1"/>
      </right>
      <top style="medium">
        <color auto="1"/>
      </top>
      <bottom/>
      <diagonal/>
    </border>
    <border>
      <left style="medium">
        <color auto="1"/>
      </left>
      <right style="medium">
        <color rgb="FF000000"/>
      </right>
      <top style="medium">
        <color auto="1"/>
      </top>
      <bottom style="thin">
        <color rgb="FF000000"/>
      </bottom>
      <diagonal/>
    </border>
    <border>
      <left style="medium">
        <color rgb="FF000000"/>
      </left>
      <right style="medium">
        <color rgb="FF000000"/>
      </right>
      <top style="medium">
        <color auto="1"/>
      </top>
      <bottom style="thin">
        <color rgb="FF000000"/>
      </bottom>
      <diagonal/>
    </border>
    <border>
      <left style="thin">
        <color rgb="FFCCCCCC"/>
      </left>
      <right style="thin">
        <color rgb="FF000000"/>
      </right>
      <top style="medium">
        <color auto="1"/>
      </top>
      <bottom style="thin">
        <color rgb="FF000000"/>
      </bottom>
      <diagonal/>
    </border>
    <border>
      <left style="medium">
        <color rgb="FF000000"/>
      </left>
      <right/>
      <top style="medium">
        <color auto="1"/>
      </top>
      <bottom style="thin">
        <color rgb="FF000000"/>
      </bottom>
      <diagonal/>
    </border>
    <border>
      <left style="medium">
        <color auto="1"/>
      </left>
      <right style="medium">
        <color rgb="FF000000"/>
      </right>
      <top style="thin">
        <color rgb="FF000000"/>
      </top>
      <bottom style="thin">
        <color rgb="FF000000"/>
      </bottom>
      <diagonal/>
    </border>
    <border>
      <left style="medium">
        <color auto="1"/>
      </left>
      <right style="medium">
        <color rgb="FF000000"/>
      </right>
      <top style="thin">
        <color rgb="FF000000"/>
      </top>
      <bottom style="medium">
        <color auto="1"/>
      </bottom>
      <diagonal/>
    </border>
    <border>
      <left style="medium">
        <color rgb="FF000000"/>
      </left>
      <right style="medium">
        <color rgb="FF000000"/>
      </right>
      <top style="thin">
        <color rgb="FF000000"/>
      </top>
      <bottom style="medium">
        <color auto="1"/>
      </bottom>
      <diagonal/>
    </border>
    <border>
      <left style="thin">
        <color rgb="FFCCCCCC"/>
      </left>
      <right style="thin">
        <color rgb="FF000000"/>
      </right>
      <top style="thin">
        <color rgb="FFCCCCCC"/>
      </top>
      <bottom style="medium">
        <color auto="1"/>
      </bottom>
      <diagonal/>
    </border>
    <border>
      <left style="medium">
        <color rgb="FF000000"/>
      </left>
      <right/>
      <top style="thin">
        <color rgb="FF000000"/>
      </top>
      <bottom style="medium">
        <color auto="1"/>
      </bottom>
      <diagonal/>
    </border>
    <border>
      <left/>
      <right style="medium">
        <color rgb="FF000000"/>
      </right>
      <top style="medium">
        <color auto="1"/>
      </top>
      <bottom style="thin">
        <color rgb="FF000000"/>
      </bottom>
      <diagonal/>
    </border>
    <border>
      <left style="medium">
        <color rgb="FF000000"/>
      </left>
      <right style="medium">
        <color auto="1"/>
      </right>
      <top style="medium">
        <color auto="1"/>
      </top>
      <bottom style="thin">
        <color rgb="FF000000"/>
      </bottom>
      <diagonal/>
    </border>
    <border>
      <left style="medium">
        <color rgb="FF000000"/>
      </left>
      <right style="medium">
        <color auto="1"/>
      </right>
      <top style="thin">
        <color rgb="FF000000"/>
      </top>
      <bottom style="thin">
        <color rgb="FF000000"/>
      </bottom>
      <diagonal/>
    </border>
    <border>
      <left/>
      <right style="medium">
        <color rgb="FF000000"/>
      </right>
      <top style="thin">
        <color rgb="FF000000"/>
      </top>
      <bottom style="medium">
        <color auto="1"/>
      </bottom>
      <diagonal/>
    </border>
    <border>
      <left style="medium">
        <color rgb="FF000000"/>
      </left>
      <right style="medium">
        <color auto="1"/>
      </right>
      <top style="thin">
        <color rgb="FF000000"/>
      </top>
      <bottom style="medium">
        <color auto="1"/>
      </bottom>
      <diagonal/>
    </border>
  </borders>
  <cellStyleXfs count="3">
    <xf numFmtId="0" fontId="0" fillId="0" borderId="0"/>
    <xf numFmtId="0" fontId="23" fillId="0" borderId="0"/>
    <xf numFmtId="0" fontId="1" fillId="0" borderId="0"/>
  </cellStyleXfs>
  <cellXfs count="427">
    <xf numFmtId="0" fontId="0" fillId="0" borderId="0" xfId="0" applyFont="1" applyAlignment="1"/>
    <xf numFmtId="0" fontId="3" fillId="0" borderId="0" xfId="0" applyFont="1" applyAlignment="1">
      <alignment horizontal="center"/>
    </xf>
    <xf numFmtId="2" fontId="3" fillId="0" borderId="0" xfId="0" applyNumberFormat="1" applyFont="1" applyAlignment="1">
      <alignment horizontal="center"/>
    </xf>
    <xf numFmtId="0" fontId="4" fillId="0" borderId="1" xfId="0" applyFont="1" applyBorder="1" applyAlignment="1">
      <alignment horizontal="center"/>
    </xf>
    <xf numFmtId="0" fontId="4" fillId="0" borderId="2" xfId="0" applyFont="1" applyBorder="1" applyAlignment="1">
      <alignment horizontal="center"/>
    </xf>
    <xf numFmtId="0" fontId="2" fillId="0" borderId="1" xfId="0" applyFont="1" applyBorder="1" applyAlignment="1">
      <alignment horizontal="center"/>
    </xf>
    <xf numFmtId="0" fontId="0" fillId="0" borderId="3" xfId="0" applyFont="1" applyBorder="1" applyAlignment="1">
      <alignment horizontal="center"/>
    </xf>
    <xf numFmtId="0" fontId="0" fillId="0" borderId="3" xfId="0" applyFont="1" applyBorder="1" applyAlignment="1">
      <alignment horizontal="center"/>
    </xf>
    <xf numFmtId="0" fontId="0" fillId="0" borderId="4" xfId="0" applyFont="1" applyBorder="1" applyAlignment="1">
      <alignment horizontal="center"/>
    </xf>
    <xf numFmtId="0" fontId="0" fillId="0" borderId="3" xfId="0" applyFont="1" applyBorder="1" applyAlignment="1">
      <alignment horizontal="right"/>
    </xf>
    <xf numFmtId="0" fontId="3" fillId="0" borderId="3" xfId="0" applyFont="1" applyBorder="1" applyAlignment="1"/>
    <xf numFmtId="0" fontId="0" fillId="0" borderId="5" xfId="0" applyFont="1" applyBorder="1" applyAlignment="1">
      <alignment horizontal="center"/>
    </xf>
    <xf numFmtId="0" fontId="0" fillId="0" borderId="5" xfId="0" applyFont="1" applyBorder="1" applyAlignment="1">
      <alignment horizontal="center"/>
    </xf>
    <xf numFmtId="0" fontId="0" fillId="0" borderId="6" xfId="0" applyFont="1" applyBorder="1" applyAlignment="1">
      <alignment horizontal="center"/>
    </xf>
    <xf numFmtId="0" fontId="0" fillId="0" borderId="5" xfId="0" applyFont="1" applyBorder="1" applyAlignment="1">
      <alignment horizontal="right"/>
    </xf>
    <xf numFmtId="0" fontId="3" fillId="0" borderId="5" xfId="0" applyFont="1" applyBorder="1" applyAlignment="1"/>
    <xf numFmtId="0" fontId="3" fillId="0" borderId="0" xfId="0" applyFont="1" applyAlignment="1"/>
    <xf numFmtId="0" fontId="0" fillId="0" borderId="5" xfId="0" applyFont="1" applyBorder="1" applyAlignment="1">
      <alignment horizontal="center"/>
    </xf>
    <xf numFmtId="0" fontId="0" fillId="0" borderId="5" xfId="0" applyFont="1" applyBorder="1" applyAlignment="1">
      <alignment horizontal="center"/>
    </xf>
    <xf numFmtId="0" fontId="0" fillId="0" borderId="7" xfId="0" applyFont="1" applyBorder="1" applyAlignment="1">
      <alignment horizontal="center"/>
    </xf>
    <xf numFmtId="0" fontId="0" fillId="0" borderId="7" xfId="0" applyFont="1" applyBorder="1" applyAlignment="1">
      <alignment horizontal="center"/>
    </xf>
    <xf numFmtId="0" fontId="0" fillId="0" borderId="8" xfId="0" applyFont="1" applyBorder="1" applyAlignment="1">
      <alignment horizontal="center"/>
    </xf>
    <xf numFmtId="0" fontId="0" fillId="0" borderId="7" xfId="0" applyFont="1" applyBorder="1" applyAlignment="1">
      <alignment horizontal="right"/>
    </xf>
    <xf numFmtId="0" fontId="3" fillId="0" borderId="7" xfId="0" applyFont="1" applyBorder="1" applyAlignment="1"/>
    <xf numFmtId="0" fontId="0" fillId="0" borderId="9" xfId="0" applyFont="1" applyBorder="1" applyAlignment="1">
      <alignment horizontal="center"/>
    </xf>
    <xf numFmtId="0" fontId="0" fillId="0" borderId="10" xfId="0" applyFont="1" applyBorder="1" applyAlignment="1">
      <alignment horizontal="center"/>
    </xf>
    <xf numFmtId="0" fontId="0" fillId="0" borderId="9" xfId="0" applyFont="1" applyBorder="1" applyAlignment="1">
      <alignment horizontal="right"/>
    </xf>
    <xf numFmtId="0" fontId="3" fillId="0" borderId="0" xfId="0" applyFont="1" applyAlignment="1">
      <alignment horizontal="center"/>
    </xf>
    <xf numFmtId="0" fontId="0" fillId="0" borderId="11" xfId="0" applyFont="1" applyBorder="1" applyAlignment="1">
      <alignment horizontal="center"/>
    </xf>
    <xf numFmtId="0" fontId="0" fillId="0" borderId="11" xfId="0" applyFont="1" applyBorder="1" applyAlignment="1">
      <alignment horizontal="center"/>
    </xf>
    <xf numFmtId="0" fontId="0" fillId="0" borderId="12" xfId="0" applyFont="1" applyBorder="1" applyAlignment="1">
      <alignment horizontal="center"/>
    </xf>
    <xf numFmtId="0" fontId="0" fillId="0" borderId="11" xfId="0" applyFont="1" applyBorder="1" applyAlignment="1">
      <alignment horizontal="right"/>
    </xf>
    <xf numFmtId="0" fontId="0" fillId="0" borderId="5" xfId="0" applyFont="1" applyBorder="1" applyAlignment="1">
      <alignment horizontal="right"/>
    </xf>
    <xf numFmtId="0" fontId="0" fillId="0" borderId="11" xfId="0" applyFont="1" applyBorder="1" applyAlignment="1">
      <alignment horizontal="center"/>
    </xf>
    <xf numFmtId="0" fontId="0" fillId="0" borderId="13" xfId="0" applyFont="1" applyBorder="1" applyAlignment="1">
      <alignment horizontal="center"/>
    </xf>
    <xf numFmtId="0" fontId="0" fillId="0" borderId="13" xfId="0" applyFont="1" applyBorder="1" applyAlignment="1">
      <alignment horizontal="center"/>
    </xf>
    <xf numFmtId="0" fontId="0" fillId="0" borderId="13" xfId="0" applyFont="1" applyBorder="1" applyAlignment="1">
      <alignment horizontal="right"/>
    </xf>
    <xf numFmtId="0" fontId="0" fillId="0" borderId="13" xfId="0" applyFont="1" applyBorder="1" applyAlignment="1">
      <alignment horizontal="center"/>
    </xf>
    <xf numFmtId="0" fontId="0" fillId="0" borderId="9" xfId="0" applyFont="1" applyBorder="1" applyAlignment="1">
      <alignment horizontal="center"/>
    </xf>
    <xf numFmtId="0" fontId="0" fillId="0" borderId="7" xfId="0" applyFont="1" applyBorder="1" applyAlignment="1">
      <alignment horizontal="right"/>
    </xf>
    <xf numFmtId="0" fontId="0" fillId="0" borderId="3" xfId="0" applyFont="1" applyBorder="1" applyAlignment="1">
      <alignment horizontal="right"/>
    </xf>
    <xf numFmtId="0" fontId="0" fillId="0" borderId="11" xfId="0" applyFont="1" applyBorder="1" applyAlignment="1">
      <alignment horizontal="right"/>
    </xf>
    <xf numFmtId="0" fontId="0" fillId="0" borderId="9" xfId="0" applyFont="1" applyBorder="1" applyAlignment="1">
      <alignment horizontal="center"/>
    </xf>
    <xf numFmtId="0" fontId="0" fillId="0" borderId="9" xfId="0" applyFont="1" applyBorder="1" applyAlignment="1">
      <alignment horizontal="right"/>
    </xf>
    <xf numFmtId="0" fontId="5" fillId="0" borderId="0" xfId="0" applyFont="1" applyAlignment="1">
      <alignment horizontal="left"/>
    </xf>
    <xf numFmtId="0" fontId="0" fillId="0" borderId="0" xfId="0" applyFont="1"/>
    <xf numFmtId="0" fontId="0" fillId="0" borderId="0" xfId="0" applyFont="1" applyAlignment="1">
      <alignment horizontal="center"/>
    </xf>
    <xf numFmtId="2" fontId="3" fillId="0" borderId="0" xfId="0" applyNumberFormat="1" applyFont="1"/>
    <xf numFmtId="0" fontId="0" fillId="0" borderId="3" xfId="0" applyFont="1" applyBorder="1" applyAlignment="1">
      <alignment horizontal="center"/>
    </xf>
    <xf numFmtId="0" fontId="0" fillId="0" borderId="0" xfId="0" applyFont="1" applyAlignment="1">
      <alignment horizontal="left"/>
    </xf>
    <xf numFmtId="0" fontId="0" fillId="0" borderId="0" xfId="0" applyFont="1" applyAlignment="1"/>
    <xf numFmtId="0" fontId="0" fillId="0" borderId="0" xfId="0" applyFont="1" applyAlignment="1"/>
    <xf numFmtId="0" fontId="0" fillId="0" borderId="0" xfId="0" applyFont="1" applyAlignment="1">
      <alignment horizontal="center"/>
    </xf>
    <xf numFmtId="0" fontId="0" fillId="0" borderId="14" xfId="0" applyFont="1" applyBorder="1" applyAlignment="1"/>
    <xf numFmtId="0" fontId="0" fillId="0" borderId="15" xfId="0" applyFont="1" applyBorder="1" applyAlignment="1"/>
    <xf numFmtId="1" fontId="0" fillId="0" borderId="0" xfId="0" applyNumberFormat="1" applyFont="1" applyAlignment="1">
      <alignment horizontal="center"/>
    </xf>
    <xf numFmtId="0" fontId="0" fillId="0" borderId="16" xfId="0" applyFont="1" applyBorder="1" applyAlignment="1"/>
    <xf numFmtId="0" fontId="0" fillId="0" borderId="17" xfId="0" applyFont="1" applyBorder="1" applyAlignment="1"/>
    <xf numFmtId="164" fontId="0" fillId="0" borderId="0" xfId="0" applyNumberFormat="1" applyFont="1" applyAlignment="1">
      <alignment horizontal="center"/>
    </xf>
    <xf numFmtId="0" fontId="0" fillId="0" borderId="18" xfId="0" applyFont="1" applyBorder="1" applyAlignment="1"/>
    <xf numFmtId="0" fontId="0" fillId="0" borderId="19" xfId="0" applyFont="1" applyBorder="1" applyAlignment="1"/>
    <xf numFmtId="0" fontId="0" fillId="0" borderId="20" xfId="0" applyFont="1" applyBorder="1" applyAlignment="1">
      <alignment horizontal="right"/>
    </xf>
    <xf numFmtId="0" fontId="7" fillId="0" borderId="0" xfId="0" applyFont="1" applyAlignment="1">
      <alignment horizontal="left"/>
    </xf>
    <xf numFmtId="0" fontId="3" fillId="0" borderId="5" xfId="0" applyFont="1" applyBorder="1" applyAlignment="1">
      <alignment horizontal="right"/>
    </xf>
    <xf numFmtId="9" fontId="0" fillId="0" borderId="0" xfId="0" applyNumberFormat="1" applyFont="1" applyAlignment="1"/>
    <xf numFmtId="0" fontId="4" fillId="0" borderId="0" xfId="0" applyFont="1" applyAlignment="1">
      <alignment horizontal="center"/>
    </xf>
    <xf numFmtId="0" fontId="0" fillId="0" borderId="5" xfId="0" applyFont="1" applyBorder="1" applyAlignment="1">
      <alignment horizontal="right"/>
    </xf>
    <xf numFmtId="0" fontId="8" fillId="0" borderId="0" xfId="0" applyFont="1" applyAlignment="1"/>
    <xf numFmtId="0" fontId="8" fillId="0" borderId="0" xfId="0" applyFont="1" applyAlignment="1">
      <alignment horizontal="center"/>
    </xf>
    <xf numFmtId="0" fontId="3" fillId="0" borderId="5" xfId="0" applyFont="1" applyBorder="1" applyAlignment="1">
      <alignment horizontal="center"/>
    </xf>
    <xf numFmtId="0" fontId="4" fillId="0" borderId="16" xfId="0" applyFont="1" applyBorder="1" applyAlignment="1">
      <alignment horizontal="left"/>
    </xf>
    <xf numFmtId="0" fontId="0" fillId="0" borderId="24" xfId="0" applyFont="1" applyBorder="1" applyAlignment="1">
      <alignment horizontal="center"/>
    </xf>
    <xf numFmtId="0" fontId="8" fillId="0" borderId="25" xfId="0" applyFont="1" applyBorder="1" applyAlignment="1"/>
    <xf numFmtId="0" fontId="0" fillId="0" borderId="5" xfId="0" applyFont="1" applyBorder="1" applyAlignment="1">
      <alignment horizontal="center"/>
    </xf>
    <xf numFmtId="0" fontId="0" fillId="0" borderId="26" xfId="0" applyFont="1" applyBorder="1" applyAlignment="1">
      <alignment horizontal="right"/>
    </xf>
    <xf numFmtId="0" fontId="0" fillId="0" borderId="0" xfId="0" applyFont="1" applyAlignment="1">
      <alignment horizontal="center"/>
    </xf>
    <xf numFmtId="0" fontId="4" fillId="0" borderId="27" xfId="0" applyFont="1" applyBorder="1" applyAlignment="1">
      <alignment horizontal="left"/>
    </xf>
    <xf numFmtId="0" fontId="0" fillId="0" borderId="0" xfId="0" applyFont="1" applyAlignment="1">
      <alignment horizontal="center"/>
    </xf>
    <xf numFmtId="0" fontId="8" fillId="0" borderId="13" xfId="0" applyFont="1" applyBorder="1" applyAlignment="1"/>
    <xf numFmtId="0" fontId="0" fillId="0" borderId="24" xfId="0" applyFont="1" applyBorder="1" applyAlignment="1">
      <alignment horizontal="center"/>
    </xf>
    <xf numFmtId="0" fontId="0" fillId="0" borderId="28" xfId="0" applyFont="1" applyBorder="1" applyAlignment="1">
      <alignment horizontal="right"/>
    </xf>
    <xf numFmtId="0" fontId="0" fillId="0" borderId="29" xfId="0" applyFont="1" applyBorder="1" applyAlignment="1">
      <alignment horizontal="center"/>
    </xf>
    <xf numFmtId="0" fontId="4" fillId="0" borderId="30" xfId="0" applyFont="1" applyBorder="1" applyAlignment="1">
      <alignment horizontal="left"/>
    </xf>
    <xf numFmtId="0" fontId="8" fillId="0" borderId="31" xfId="0" applyFont="1" applyBorder="1" applyAlignment="1"/>
    <xf numFmtId="0" fontId="3" fillId="0" borderId="24" xfId="0" applyFont="1" applyBorder="1" applyAlignment="1">
      <alignment horizontal="center"/>
    </xf>
    <xf numFmtId="0" fontId="0" fillId="0" borderId="24" xfId="0" applyFont="1" applyBorder="1" applyAlignment="1">
      <alignment horizontal="center"/>
    </xf>
    <xf numFmtId="0" fontId="4" fillId="0" borderId="33" xfId="0" applyFont="1" applyBorder="1" applyAlignment="1"/>
    <xf numFmtId="0" fontId="4" fillId="0" borderId="34" xfId="0" applyFont="1" applyBorder="1" applyAlignment="1"/>
    <xf numFmtId="0" fontId="4" fillId="0" borderId="35" xfId="0" applyFont="1" applyBorder="1" applyAlignment="1"/>
    <xf numFmtId="0" fontId="0" fillId="0" borderId="16" xfId="0" applyFont="1" applyBorder="1" applyAlignment="1"/>
    <xf numFmtId="0" fontId="0" fillId="0" borderId="25" xfId="0" applyFont="1" applyBorder="1" applyAlignment="1"/>
    <xf numFmtId="0" fontId="0" fillId="0" borderId="27" xfId="0" applyFont="1" applyBorder="1" applyAlignment="1"/>
    <xf numFmtId="0" fontId="0" fillId="0" borderId="13" xfId="0" applyFont="1" applyBorder="1" applyAlignment="1"/>
    <xf numFmtId="0" fontId="3" fillId="0" borderId="7" xfId="0" applyFont="1" applyBorder="1" applyAlignment="1">
      <alignment horizontal="center"/>
    </xf>
    <xf numFmtId="0" fontId="3" fillId="0" borderId="7" xfId="0" applyFont="1" applyBorder="1" applyAlignment="1">
      <alignment horizontal="right"/>
    </xf>
    <xf numFmtId="0" fontId="0" fillId="0" borderId="0" xfId="0" applyFont="1" applyAlignment="1">
      <alignment horizontal="center"/>
    </xf>
    <xf numFmtId="0" fontId="3" fillId="0" borderId="0" xfId="0" applyFont="1" applyAlignment="1">
      <alignment horizontal="right"/>
    </xf>
    <xf numFmtId="0" fontId="0" fillId="0" borderId="30" xfId="0" applyFont="1" applyBorder="1" applyAlignment="1"/>
    <xf numFmtId="0" fontId="0" fillId="0" borderId="31" xfId="0" applyFont="1" applyBorder="1" applyAlignment="1"/>
    <xf numFmtId="0" fontId="0" fillId="0" borderId="0" xfId="0" applyFont="1" applyAlignment="1">
      <alignment horizontal="center"/>
    </xf>
    <xf numFmtId="14" fontId="0" fillId="0" borderId="0" xfId="0" applyNumberFormat="1" applyFont="1" applyAlignment="1">
      <alignment horizontal="center"/>
    </xf>
    <xf numFmtId="14" fontId="0" fillId="0" borderId="0" xfId="0" applyNumberFormat="1" applyFont="1" applyAlignment="1"/>
    <xf numFmtId="0" fontId="0" fillId="0" borderId="0" xfId="0" applyFont="1" applyAlignment="1">
      <alignment horizontal="center"/>
    </xf>
    <xf numFmtId="0" fontId="4" fillId="0" borderId="0" xfId="0" applyFont="1" applyAlignment="1"/>
    <xf numFmtId="0" fontId="4" fillId="0" borderId="0" xfId="0" applyFont="1" applyAlignment="1"/>
    <xf numFmtId="0" fontId="9" fillId="0" borderId="0" xfId="0" applyFont="1" applyAlignment="1"/>
    <xf numFmtId="0" fontId="0" fillId="0" borderId="0" xfId="0" applyFont="1" applyAlignment="1">
      <alignment horizontal="right"/>
    </xf>
    <xf numFmtId="0" fontId="0" fillId="0" borderId="0" xfId="0" applyFont="1" applyAlignment="1"/>
    <xf numFmtId="0" fontId="10" fillId="0" borderId="0" xfId="0" applyFont="1" applyAlignment="1">
      <alignment horizontal="left"/>
    </xf>
    <xf numFmtId="165" fontId="3" fillId="0" borderId="0" xfId="0" applyNumberFormat="1" applyFont="1"/>
    <xf numFmtId="14" fontId="0" fillId="0" borderId="0" xfId="0" applyNumberFormat="1" applyFont="1" applyAlignment="1">
      <alignment horizontal="center"/>
    </xf>
    <xf numFmtId="0" fontId="13" fillId="0" borderId="0" xfId="0" applyFont="1" applyAlignment="1"/>
    <xf numFmtId="0" fontId="14" fillId="0" borderId="0" xfId="0" applyFont="1" applyAlignment="1">
      <alignment horizontal="left"/>
    </xf>
    <xf numFmtId="2" fontId="0" fillId="0" borderId="0" xfId="0" applyNumberFormat="1" applyFont="1" applyAlignment="1"/>
    <xf numFmtId="0" fontId="14" fillId="0" borderId="0" xfId="0" applyFont="1" applyAlignment="1">
      <alignment horizontal="left"/>
    </xf>
    <xf numFmtId="0" fontId="4" fillId="0" borderId="14" xfId="0" applyFont="1" applyBorder="1" applyAlignment="1">
      <alignment horizontal="left"/>
    </xf>
    <xf numFmtId="0" fontId="0" fillId="0" borderId="39" xfId="0" applyFont="1" applyBorder="1" applyAlignment="1">
      <alignment horizontal="center"/>
    </xf>
    <xf numFmtId="0" fontId="0" fillId="0" borderId="36" xfId="0" applyFont="1" applyBorder="1" applyAlignment="1"/>
    <xf numFmtId="0" fontId="4" fillId="0" borderId="14" xfId="0" applyFont="1" applyBorder="1" applyAlignment="1">
      <alignment horizontal="center"/>
    </xf>
    <xf numFmtId="0" fontId="4" fillId="0" borderId="27" xfId="0" applyFont="1" applyBorder="1" applyAlignment="1">
      <alignment horizontal="left"/>
    </xf>
    <xf numFmtId="0" fontId="0" fillId="0" borderId="40" xfId="0" applyFont="1" applyBorder="1" applyAlignment="1">
      <alignment horizontal="center"/>
    </xf>
    <xf numFmtId="0" fontId="0" fillId="0" borderId="28" xfId="0" applyFont="1" applyBorder="1" applyAlignment="1"/>
    <xf numFmtId="0" fontId="4" fillId="0" borderId="27" xfId="0" applyFont="1" applyBorder="1" applyAlignment="1">
      <alignment horizontal="center"/>
    </xf>
    <xf numFmtId="0" fontId="4" fillId="0" borderId="30" xfId="0" applyFont="1" applyBorder="1" applyAlignment="1">
      <alignment horizontal="left"/>
    </xf>
    <xf numFmtId="0" fontId="0" fillId="0" borderId="41" xfId="0" applyFont="1" applyBorder="1" applyAlignment="1">
      <alignment horizontal="center"/>
    </xf>
    <xf numFmtId="0" fontId="2" fillId="0" borderId="30" xfId="0" applyFont="1" applyBorder="1" applyAlignment="1">
      <alignment horizontal="center"/>
    </xf>
    <xf numFmtId="168" fontId="15" fillId="0" borderId="0" xfId="0" applyNumberFormat="1" applyFont="1" applyAlignment="1">
      <alignment horizontal="right"/>
    </xf>
    <xf numFmtId="0" fontId="15" fillId="0" borderId="0" xfId="0" applyFont="1" applyAlignment="1"/>
    <xf numFmtId="0" fontId="15" fillId="0" borderId="0" xfId="0" applyFont="1" applyAlignment="1">
      <alignment horizontal="center"/>
    </xf>
    <xf numFmtId="0" fontId="15" fillId="0" borderId="0" xfId="0" applyFont="1" applyAlignment="1">
      <alignment horizontal="right"/>
    </xf>
    <xf numFmtId="0" fontId="15" fillId="0" borderId="0" xfId="0" applyFont="1" applyAlignment="1">
      <alignment horizontal="center"/>
    </xf>
    <xf numFmtId="0" fontId="16" fillId="0" borderId="0" xfId="0" applyFont="1" applyAlignment="1">
      <alignment horizontal="left"/>
    </xf>
    <xf numFmtId="170" fontId="3" fillId="0" borderId="0" xfId="0" applyNumberFormat="1" applyFont="1" applyAlignment="1">
      <alignment horizontal="center"/>
    </xf>
    <xf numFmtId="0" fontId="4" fillId="0" borderId="16" xfId="0" applyFont="1" applyBorder="1" applyAlignment="1">
      <alignment horizontal="center"/>
    </xf>
    <xf numFmtId="0" fontId="4" fillId="0" borderId="0" xfId="0" applyFont="1" applyAlignment="1">
      <alignment horizontal="left"/>
    </xf>
    <xf numFmtId="2" fontId="8" fillId="0" borderId="0" xfId="0" applyNumberFormat="1" applyFont="1" applyAlignment="1"/>
    <xf numFmtId="0" fontId="0" fillId="0" borderId="0" xfId="0" applyFont="1" applyAlignment="1"/>
    <xf numFmtId="0" fontId="18" fillId="0" borderId="0" xfId="0" applyFont="1" applyAlignment="1">
      <alignment horizontal="left"/>
    </xf>
    <xf numFmtId="0" fontId="8" fillId="0" borderId="13" xfId="0" applyFont="1" applyBorder="1" applyAlignment="1">
      <alignment horizontal="center"/>
    </xf>
    <xf numFmtId="165" fontId="8" fillId="0" borderId="0" xfId="0" applyNumberFormat="1" applyFont="1" applyAlignment="1">
      <alignment horizontal="center"/>
    </xf>
    <xf numFmtId="14" fontId="0" fillId="0" borderId="0" xfId="0" applyNumberFormat="1" applyFont="1" applyAlignment="1">
      <alignment horizontal="left"/>
    </xf>
    <xf numFmtId="2" fontId="8" fillId="0" borderId="13" xfId="0" applyNumberFormat="1" applyFont="1" applyBorder="1" applyAlignment="1"/>
    <xf numFmtId="14" fontId="19" fillId="0" borderId="0" xfId="0" applyNumberFormat="1" applyFont="1" applyAlignment="1">
      <alignment horizontal="center"/>
    </xf>
    <xf numFmtId="0" fontId="19" fillId="0" borderId="0" xfId="0" applyFont="1" applyAlignment="1">
      <alignment horizontal="center"/>
    </xf>
    <xf numFmtId="0" fontId="19" fillId="0" borderId="13" xfId="0" applyFont="1" applyBorder="1" applyAlignment="1">
      <alignment horizontal="center"/>
    </xf>
    <xf numFmtId="0" fontId="8" fillId="0" borderId="0" xfId="0" applyFont="1" applyAlignment="1"/>
    <xf numFmtId="0" fontId="8" fillId="0" borderId="0" xfId="0" applyFont="1" applyAlignment="1"/>
    <xf numFmtId="14" fontId="8" fillId="0" borderId="0" xfId="0" applyNumberFormat="1" applyFont="1" applyAlignment="1"/>
    <xf numFmtId="0" fontId="0" fillId="0" borderId="0" xfId="0" applyFont="1" applyAlignment="1"/>
    <xf numFmtId="0" fontId="20" fillId="0" borderId="0" xfId="0" applyFont="1" applyAlignment="1">
      <alignment horizontal="left"/>
    </xf>
    <xf numFmtId="166" fontId="0" fillId="0" borderId="26" xfId="0" applyNumberFormat="1" applyFont="1" applyBorder="1" applyAlignment="1"/>
    <xf numFmtId="166" fontId="0" fillId="0" borderId="28" xfId="0" applyNumberFormat="1" applyFont="1" applyBorder="1" applyAlignment="1"/>
    <xf numFmtId="166" fontId="0" fillId="0" borderId="32" xfId="0" applyNumberFormat="1" applyFont="1" applyBorder="1" applyAlignment="1"/>
    <xf numFmtId="166" fontId="0" fillId="0" borderId="36" xfId="0" applyNumberFormat="1" applyFont="1" applyBorder="1" applyAlignment="1">
      <alignment horizontal="center"/>
    </xf>
    <xf numFmtId="166" fontId="0" fillId="0" borderId="28" xfId="0" applyNumberFormat="1" applyFont="1" applyBorder="1" applyAlignment="1">
      <alignment horizontal="center"/>
    </xf>
    <xf numFmtId="166" fontId="0" fillId="0" borderId="32" xfId="0" applyNumberFormat="1" applyFont="1" applyBorder="1" applyAlignment="1">
      <alignment horizontal="center"/>
    </xf>
    <xf numFmtId="166" fontId="0" fillId="0" borderId="26" xfId="0" applyNumberFormat="1" applyFont="1" applyBorder="1"/>
    <xf numFmtId="166" fontId="0" fillId="0" borderId="28" xfId="0" applyNumberFormat="1" applyFont="1" applyBorder="1"/>
    <xf numFmtId="166" fontId="0" fillId="0" borderId="32" xfId="0" applyNumberFormat="1" applyFont="1" applyBorder="1"/>
    <xf numFmtId="2" fontId="3" fillId="0" borderId="0" xfId="0" applyNumberFormat="1" applyFont="1" applyBorder="1" applyAlignment="1">
      <alignment horizontal="center"/>
    </xf>
    <xf numFmtId="2" fontId="21" fillId="0" borderId="0" xfId="0" applyNumberFormat="1" applyFont="1" applyBorder="1" applyAlignment="1">
      <alignment horizontal="center"/>
    </xf>
    <xf numFmtId="2" fontId="0" fillId="0" borderId="0" xfId="0" applyNumberFormat="1" applyFont="1" applyBorder="1" applyAlignment="1">
      <alignment horizontal="center"/>
    </xf>
    <xf numFmtId="166" fontId="0" fillId="0" borderId="32" xfId="0" applyNumberFormat="1" applyFont="1" applyBorder="1" applyAlignment="1">
      <alignment horizontal="right"/>
    </xf>
    <xf numFmtId="0" fontId="0" fillId="0" borderId="0" xfId="0" applyFont="1" applyAlignment="1"/>
    <xf numFmtId="0" fontId="4" fillId="0" borderId="42" xfId="0" applyFont="1" applyBorder="1" applyAlignment="1">
      <alignment horizontal="center"/>
    </xf>
    <xf numFmtId="0" fontId="23" fillId="0" borderId="0" xfId="0" applyFont="1" applyAlignment="1"/>
    <xf numFmtId="0" fontId="23" fillId="0" borderId="5" xfId="0" applyFont="1" applyBorder="1" applyAlignment="1">
      <alignment horizontal="center"/>
    </xf>
    <xf numFmtId="0" fontId="0" fillId="0" borderId="48" xfId="0" applyFont="1" applyBorder="1" applyAlignment="1"/>
    <xf numFmtId="2" fontId="3" fillId="0" borderId="48" xfId="0" applyNumberFormat="1" applyFont="1" applyBorder="1"/>
    <xf numFmtId="10" fontId="3" fillId="0" borderId="48" xfId="0" applyNumberFormat="1" applyFont="1" applyBorder="1"/>
    <xf numFmtId="0" fontId="23" fillId="0" borderId="57" xfId="0" applyFont="1" applyBorder="1" applyAlignment="1">
      <alignment horizontal="center"/>
    </xf>
    <xf numFmtId="0" fontId="23" fillId="0" borderId="52" xfId="0" applyFont="1" applyBorder="1" applyAlignment="1">
      <alignment horizontal="center"/>
    </xf>
    <xf numFmtId="0" fontId="0" fillId="0" borderId="48" xfId="0" applyFont="1" applyBorder="1" applyAlignment="1">
      <alignment horizontal="center"/>
    </xf>
    <xf numFmtId="2" fontId="3" fillId="0" borderId="48" xfId="0" applyNumberFormat="1" applyFont="1" applyBorder="1" applyAlignment="1">
      <alignment horizontal="center"/>
    </xf>
    <xf numFmtId="0" fontId="0" fillId="0" borderId="52" xfId="0" applyFont="1" applyBorder="1" applyAlignment="1">
      <alignment horizontal="center"/>
    </xf>
    <xf numFmtId="0" fontId="23" fillId="0" borderId="48" xfId="0" applyFont="1" applyBorder="1" applyAlignment="1">
      <alignment horizontal="center"/>
    </xf>
    <xf numFmtId="0" fontId="0" fillId="0" borderId="54" xfId="0" applyFont="1" applyBorder="1" applyAlignment="1">
      <alignment horizontal="center"/>
    </xf>
    <xf numFmtId="0" fontId="23" fillId="0" borderId="55" xfId="0" applyFont="1" applyBorder="1" applyAlignment="1">
      <alignment horizontal="center"/>
    </xf>
    <xf numFmtId="0" fontId="0" fillId="0" borderId="55" xfId="0" applyFont="1" applyBorder="1" applyAlignment="1">
      <alignment horizontal="center"/>
    </xf>
    <xf numFmtId="0" fontId="0" fillId="0" borderId="58" xfId="0" applyFont="1" applyBorder="1" applyAlignment="1">
      <alignment horizontal="center"/>
    </xf>
    <xf numFmtId="2" fontId="3" fillId="0" borderId="58" xfId="0" applyNumberFormat="1" applyFont="1" applyBorder="1" applyAlignment="1">
      <alignment horizontal="center"/>
    </xf>
    <xf numFmtId="0" fontId="22" fillId="0" borderId="64" xfId="0" applyFont="1" applyBorder="1" applyAlignment="1">
      <alignment horizontal="center"/>
    </xf>
    <xf numFmtId="0" fontId="22" fillId="0" borderId="65" xfId="0" applyFont="1" applyBorder="1" applyAlignment="1">
      <alignment horizontal="center"/>
    </xf>
    <xf numFmtId="2" fontId="0" fillId="0" borderId="58" xfId="0" applyNumberFormat="1" applyFont="1" applyBorder="1" applyAlignment="1">
      <alignment horizontal="center"/>
    </xf>
    <xf numFmtId="2" fontId="0" fillId="0" borderId="59" xfId="0" applyNumberFormat="1" applyFont="1" applyBorder="1" applyAlignment="1">
      <alignment horizontal="center"/>
    </xf>
    <xf numFmtId="2" fontId="0" fillId="0" borderId="48" xfId="0" applyNumberFormat="1" applyFont="1" applyBorder="1" applyAlignment="1">
      <alignment horizontal="center"/>
    </xf>
    <xf numFmtId="2" fontId="0" fillId="0" borderId="53" xfId="0" applyNumberFormat="1" applyFont="1" applyBorder="1" applyAlignment="1">
      <alignment horizontal="center"/>
    </xf>
    <xf numFmtId="2" fontId="0" fillId="0" borderId="55" xfId="0" applyNumberFormat="1" applyFont="1" applyBorder="1" applyAlignment="1">
      <alignment horizontal="center"/>
    </xf>
    <xf numFmtId="2" fontId="0" fillId="0" borderId="56" xfId="0" applyNumberFormat="1" applyFont="1" applyBorder="1" applyAlignment="1">
      <alignment horizontal="center"/>
    </xf>
    <xf numFmtId="0" fontId="2" fillId="0" borderId="43" xfId="0" applyFont="1" applyBorder="1" applyAlignment="1">
      <alignment horizontal="center"/>
    </xf>
    <xf numFmtId="2" fontId="3" fillId="0" borderId="44" xfId="0" applyNumberFormat="1" applyFont="1" applyBorder="1" applyAlignment="1">
      <alignment horizontal="center"/>
    </xf>
    <xf numFmtId="0" fontId="21" fillId="0" borderId="43" xfId="0" applyFont="1" applyBorder="1" applyAlignment="1">
      <alignment horizontal="center"/>
    </xf>
    <xf numFmtId="0" fontId="3" fillId="0" borderId="43" xfId="0" applyFont="1" applyBorder="1" applyAlignment="1">
      <alignment horizontal="center"/>
    </xf>
    <xf numFmtId="0" fontId="3" fillId="0" borderId="45" xfId="0" applyFont="1" applyBorder="1" applyAlignment="1">
      <alignment horizontal="center"/>
    </xf>
    <xf numFmtId="2" fontId="0" fillId="0" borderId="46" xfId="0" applyNumberFormat="1" applyFont="1" applyBorder="1" applyAlignment="1">
      <alignment horizontal="center"/>
    </xf>
    <xf numFmtId="2" fontId="3" fillId="0" borderId="47" xfId="0" applyNumberFormat="1" applyFont="1" applyBorder="1" applyAlignment="1">
      <alignment horizontal="center"/>
    </xf>
    <xf numFmtId="0" fontId="2" fillId="0" borderId="69" xfId="0" applyFont="1" applyBorder="1" applyAlignment="1">
      <alignment horizontal="center"/>
    </xf>
    <xf numFmtId="0" fontId="2" fillId="0" borderId="70" xfId="0" applyFont="1" applyBorder="1" applyAlignment="1">
      <alignment horizontal="center"/>
    </xf>
    <xf numFmtId="0" fontId="2" fillId="0" borderId="71" xfId="0" applyFont="1" applyBorder="1" applyAlignment="1">
      <alignment horizontal="center"/>
    </xf>
    <xf numFmtId="0" fontId="0" fillId="0" borderId="48" xfId="0" applyBorder="1"/>
    <xf numFmtId="2" fontId="0" fillId="0" borderId="48" xfId="0" applyNumberFormat="1" applyFont="1" applyBorder="1" applyAlignment="1"/>
    <xf numFmtId="166" fontId="0" fillId="0" borderId="48" xfId="0" applyNumberFormat="1" applyFont="1" applyBorder="1"/>
    <xf numFmtId="0" fontId="22" fillId="0" borderId="48" xfId="0" applyFont="1" applyBorder="1"/>
    <xf numFmtId="0" fontId="3" fillId="0" borderId="53" xfId="0" applyFont="1" applyBorder="1"/>
    <xf numFmtId="0" fontId="0" fillId="0" borderId="55" xfId="0" applyBorder="1"/>
    <xf numFmtId="2" fontId="0" fillId="0" borderId="55" xfId="0" applyNumberFormat="1" applyFont="1" applyBorder="1" applyAlignment="1"/>
    <xf numFmtId="166" fontId="0" fillId="0" borderId="55" xfId="0" applyNumberFormat="1" applyFont="1" applyBorder="1"/>
    <xf numFmtId="2" fontId="3" fillId="0" borderId="55" xfId="0" applyNumberFormat="1" applyFont="1" applyBorder="1"/>
    <xf numFmtId="10" fontId="3" fillId="0" borderId="55" xfId="0" applyNumberFormat="1" applyFont="1" applyBorder="1"/>
    <xf numFmtId="0" fontId="3" fillId="0" borderId="56" xfId="0" applyFont="1" applyBorder="1"/>
    <xf numFmtId="0" fontId="0" fillId="0" borderId="57" xfId="0" applyFont="1" applyBorder="1" applyAlignment="1">
      <alignment horizontal="center"/>
    </xf>
    <xf numFmtId="0" fontId="0" fillId="0" borderId="58" xfId="0" applyBorder="1"/>
    <xf numFmtId="2" fontId="0" fillId="0" borderId="58" xfId="0" applyNumberFormat="1" applyFont="1" applyBorder="1" applyAlignment="1"/>
    <xf numFmtId="166" fontId="0" fillId="0" borderId="58" xfId="0" applyNumberFormat="1" applyFont="1" applyBorder="1"/>
    <xf numFmtId="2" fontId="3" fillId="0" borderId="58" xfId="0" applyNumberFormat="1" applyFont="1" applyBorder="1"/>
    <xf numFmtId="10" fontId="3" fillId="0" borderId="58" xfId="0" applyNumberFormat="1" applyFont="1" applyBorder="1"/>
    <xf numFmtId="0" fontId="3" fillId="0" borderId="59" xfId="0" applyFont="1" applyBorder="1"/>
    <xf numFmtId="0" fontId="4" fillId="0" borderId="72" xfId="0" applyFont="1" applyBorder="1" applyAlignment="1">
      <alignment horizontal="center"/>
    </xf>
    <xf numFmtId="0" fontId="4" fillId="0" borderId="73" xfId="0" applyFont="1" applyBorder="1" applyAlignment="1">
      <alignment horizontal="center"/>
    </xf>
    <xf numFmtId="2" fontId="4" fillId="0" borderId="73" xfId="0" applyNumberFormat="1" applyFont="1" applyBorder="1" applyAlignment="1">
      <alignment horizontal="center"/>
    </xf>
    <xf numFmtId="0" fontId="4" fillId="0" borderId="74" xfId="0" applyFont="1" applyBorder="1" applyAlignment="1">
      <alignment horizontal="center"/>
    </xf>
    <xf numFmtId="167" fontId="0" fillId="0" borderId="55" xfId="0" applyNumberFormat="1" applyFont="1" applyBorder="1" applyAlignment="1">
      <alignment horizontal="center"/>
    </xf>
    <xf numFmtId="0" fontId="11" fillId="0" borderId="48" xfId="0" applyFont="1" applyBorder="1" applyAlignment="1">
      <alignment horizontal="center"/>
    </xf>
    <xf numFmtId="0" fontId="11" fillId="0" borderId="48" xfId="0" applyFont="1" applyBorder="1"/>
    <xf numFmtId="2" fontId="11" fillId="0" borderId="48" xfId="0" applyNumberFormat="1" applyFont="1" applyBorder="1" applyAlignment="1"/>
    <xf numFmtId="166" fontId="11" fillId="0" borderId="48" xfId="0" applyNumberFormat="1" applyFont="1" applyBorder="1"/>
    <xf numFmtId="2" fontId="12" fillId="0" borderId="48" xfId="0" applyNumberFormat="1" applyFont="1" applyBorder="1"/>
    <xf numFmtId="10" fontId="12" fillId="0" borderId="48" xfId="0" applyNumberFormat="1" applyFont="1" applyBorder="1"/>
    <xf numFmtId="0" fontId="0" fillId="0" borderId="48" xfId="0" applyFont="1" applyBorder="1"/>
    <xf numFmtId="2" fontId="21" fillId="0" borderId="48" xfId="0" applyNumberFormat="1" applyFont="1" applyBorder="1" applyAlignment="1"/>
    <xf numFmtId="0" fontId="11" fillId="0" borderId="52" xfId="0" applyFont="1" applyBorder="1" applyAlignment="1">
      <alignment horizontal="center"/>
    </xf>
    <xf numFmtId="0" fontId="0" fillId="0" borderId="55" xfId="0" applyFont="1" applyBorder="1"/>
    <xf numFmtId="2" fontId="21" fillId="0" borderId="55" xfId="0" applyNumberFormat="1" applyFont="1" applyBorder="1" applyAlignment="1"/>
    <xf numFmtId="0" fontId="11" fillId="0" borderId="57" xfId="0" applyFont="1" applyBorder="1" applyAlignment="1">
      <alignment horizontal="center"/>
    </xf>
    <xf numFmtId="0" fontId="11" fillId="0" borderId="58" xfId="0" applyFont="1" applyBorder="1" applyAlignment="1">
      <alignment horizontal="center"/>
    </xf>
    <xf numFmtId="0" fontId="11" fillId="0" borderId="58" xfId="0" applyFont="1" applyBorder="1"/>
    <xf numFmtId="2" fontId="11" fillId="0" borderId="58" xfId="0" applyNumberFormat="1" applyFont="1" applyBorder="1" applyAlignment="1"/>
    <xf numFmtId="166" fontId="11" fillId="0" borderId="58" xfId="0" applyNumberFormat="1" applyFont="1" applyBorder="1"/>
    <xf numFmtId="2" fontId="12" fillId="0" borderId="58" xfId="0" applyNumberFormat="1" applyFont="1" applyBorder="1"/>
    <xf numFmtId="10" fontId="12" fillId="0" borderId="58" xfId="0" applyNumberFormat="1" applyFont="1" applyBorder="1"/>
    <xf numFmtId="166" fontId="0" fillId="0" borderId="48" xfId="0" applyNumberFormat="1" applyFont="1" applyBorder="1" applyAlignment="1">
      <alignment horizontal="center"/>
    </xf>
    <xf numFmtId="0" fontId="0" fillId="0" borderId="53" xfId="0" applyBorder="1"/>
    <xf numFmtId="0" fontId="24" fillId="0" borderId="54" xfId="0" applyFont="1" applyBorder="1" applyAlignment="1">
      <alignment horizontal="center"/>
    </xf>
    <xf numFmtId="166" fontId="24" fillId="0" borderId="55" xfId="0" applyNumberFormat="1" applyFont="1" applyBorder="1" applyAlignment="1">
      <alignment horizontal="center"/>
    </xf>
    <xf numFmtId="0" fontId="24" fillId="0" borderId="56" xfId="0" applyFont="1" applyBorder="1"/>
    <xf numFmtId="166" fontId="0" fillId="0" borderId="58" xfId="0" applyNumberFormat="1" applyFont="1" applyBorder="1" applyAlignment="1">
      <alignment horizontal="center"/>
    </xf>
    <xf numFmtId="0" fontId="0" fillId="0" borderId="59" xfId="0" applyBorder="1"/>
    <xf numFmtId="0" fontId="0" fillId="0" borderId="58" xfId="0" applyFont="1" applyBorder="1"/>
    <xf numFmtId="169" fontId="0" fillId="0" borderId="48" xfId="0" applyNumberFormat="1" applyFont="1" applyBorder="1"/>
    <xf numFmtId="169" fontId="11" fillId="0" borderId="48" xfId="0" applyNumberFormat="1" applyFont="1" applyBorder="1"/>
    <xf numFmtId="0" fontId="11" fillId="0" borderId="54" xfId="0" applyFont="1" applyBorder="1" applyAlignment="1">
      <alignment horizontal="center"/>
    </xf>
    <xf numFmtId="0" fontId="11" fillId="0" borderId="55" xfId="0" applyFont="1" applyBorder="1" applyAlignment="1">
      <alignment horizontal="center"/>
    </xf>
    <xf numFmtId="0" fontId="11" fillId="0" borderId="55" xfId="0" applyFont="1" applyBorder="1"/>
    <xf numFmtId="169" fontId="11" fillId="0" borderId="55" xfId="0" applyNumberFormat="1" applyFont="1" applyBorder="1"/>
    <xf numFmtId="2" fontId="12" fillId="0" borderId="55" xfId="0" applyNumberFormat="1" applyFont="1" applyBorder="1"/>
    <xf numFmtId="169" fontId="0" fillId="0" borderId="58" xfId="0" applyNumberFormat="1" applyFont="1" applyBorder="1"/>
    <xf numFmtId="0" fontId="4" fillId="0" borderId="66" xfId="0" applyFont="1" applyBorder="1" applyAlignment="1">
      <alignment horizontal="center"/>
    </xf>
    <xf numFmtId="0" fontId="4" fillId="0" borderId="67" xfId="0" applyFont="1" applyBorder="1" applyAlignment="1">
      <alignment horizontal="center"/>
    </xf>
    <xf numFmtId="2" fontId="4" fillId="0" borderId="67" xfId="0" applyNumberFormat="1" applyFont="1" applyBorder="1" applyAlignment="1">
      <alignment horizontal="center"/>
    </xf>
    <xf numFmtId="0" fontId="4" fillId="0" borderId="75" xfId="0" applyFont="1" applyBorder="1" applyAlignment="1">
      <alignment horizontal="center"/>
    </xf>
    <xf numFmtId="0" fontId="0" fillId="0" borderId="49" xfId="0" applyFont="1" applyBorder="1" applyAlignment="1">
      <alignment horizontal="center"/>
    </xf>
    <xf numFmtId="0" fontId="0" fillId="0" borderId="50" xfId="0" applyFont="1" applyBorder="1" applyAlignment="1">
      <alignment horizontal="center"/>
    </xf>
    <xf numFmtId="0" fontId="0" fillId="0" borderId="50" xfId="0" applyFont="1" applyBorder="1"/>
    <xf numFmtId="0" fontId="0" fillId="0" borderId="50" xfId="0" applyBorder="1"/>
    <xf numFmtId="2" fontId="0" fillId="0" borderId="50" xfId="0" applyNumberFormat="1" applyFont="1" applyBorder="1" applyAlignment="1"/>
    <xf numFmtId="169" fontId="0" fillId="0" borderId="50" xfId="0" applyNumberFormat="1" applyFont="1" applyBorder="1"/>
    <xf numFmtId="2" fontId="3" fillId="0" borderId="50" xfId="0" applyNumberFormat="1" applyFont="1" applyBorder="1"/>
    <xf numFmtId="10" fontId="3" fillId="0" borderId="50" xfId="0" applyNumberFormat="1" applyFont="1" applyBorder="1"/>
    <xf numFmtId="0" fontId="3" fillId="0" borderId="51" xfId="0" applyFont="1" applyBorder="1"/>
    <xf numFmtId="0" fontId="4" fillId="0" borderId="76" xfId="0" applyFont="1" applyBorder="1" applyAlignment="1">
      <alignment horizontal="center"/>
    </xf>
    <xf numFmtId="2" fontId="4" fillId="0" borderId="42" xfId="0" applyNumberFormat="1" applyFont="1" applyBorder="1" applyAlignment="1">
      <alignment horizontal="center"/>
    </xf>
    <xf numFmtId="0" fontId="4" fillId="0" borderId="77" xfId="0" applyFont="1" applyBorder="1" applyAlignment="1">
      <alignment horizontal="center"/>
    </xf>
    <xf numFmtId="2" fontId="23" fillId="0" borderId="48" xfId="0" applyNumberFormat="1" applyFont="1" applyBorder="1" applyAlignment="1"/>
    <xf numFmtId="0" fontId="11" fillId="0" borderId="49" xfId="0" applyFont="1" applyBorder="1" applyAlignment="1">
      <alignment horizontal="center"/>
    </xf>
    <xf numFmtId="0" fontId="11" fillId="0" borderId="50" xfId="0" applyFont="1" applyBorder="1" applyAlignment="1">
      <alignment horizontal="center"/>
    </xf>
    <xf numFmtId="0" fontId="11" fillId="0" borderId="50" xfId="0" applyFont="1" applyBorder="1"/>
    <xf numFmtId="18" fontId="11" fillId="0" borderId="50" xfId="0" applyNumberFormat="1" applyFont="1" applyBorder="1" applyAlignment="1">
      <alignment horizontal="center"/>
    </xf>
    <xf numFmtId="165" fontId="11" fillId="0" borderId="50" xfId="0" applyNumberFormat="1" applyFont="1" applyBorder="1"/>
    <xf numFmtId="2" fontId="12" fillId="0" borderId="50" xfId="0" applyNumberFormat="1" applyFont="1" applyBorder="1"/>
    <xf numFmtId="169" fontId="0" fillId="0" borderId="55" xfId="0" applyNumberFormat="1" applyFont="1" applyBorder="1"/>
    <xf numFmtId="166" fontId="0" fillId="0" borderId="48" xfId="0" applyNumberFormat="1" applyFont="1" applyBorder="1" applyAlignment="1"/>
    <xf numFmtId="2" fontId="23" fillId="0" borderId="48" xfId="0" applyNumberFormat="1" applyFont="1" applyBorder="1" applyAlignment="1">
      <alignment horizontal="center"/>
    </xf>
    <xf numFmtId="0" fontId="0" fillId="0" borderId="50" xfId="0" applyFont="1" applyBorder="1" applyAlignment="1"/>
    <xf numFmtId="166" fontId="0" fillId="0" borderId="50" xfId="0" applyNumberFormat="1" applyFont="1" applyBorder="1" applyAlignment="1"/>
    <xf numFmtId="2" fontId="0" fillId="0" borderId="50" xfId="0" applyNumberFormat="1" applyFont="1" applyBorder="1" applyAlignment="1">
      <alignment horizontal="center"/>
    </xf>
    <xf numFmtId="2" fontId="3" fillId="0" borderId="51" xfId="0" applyNumberFormat="1" applyFont="1" applyBorder="1" applyAlignment="1">
      <alignment horizontal="center"/>
    </xf>
    <xf numFmtId="2" fontId="3" fillId="0" borderId="53" xfId="0" applyNumberFormat="1" applyFont="1" applyBorder="1" applyAlignment="1">
      <alignment horizontal="center"/>
    </xf>
    <xf numFmtId="0" fontId="24" fillId="0" borderId="55" xfId="0" applyFont="1" applyBorder="1" applyAlignment="1"/>
    <xf numFmtId="166" fontId="24" fillId="0" borderId="55" xfId="0" applyNumberFormat="1" applyFont="1" applyBorder="1" applyAlignment="1"/>
    <xf numFmtId="0" fontId="24" fillId="0" borderId="55" xfId="0" applyFont="1" applyBorder="1"/>
    <xf numFmtId="2" fontId="24" fillId="0" borderId="55" xfId="0" applyNumberFormat="1" applyFont="1" applyBorder="1" applyAlignment="1">
      <alignment horizontal="center"/>
    </xf>
    <xf numFmtId="2" fontId="24" fillId="0" borderId="56" xfId="0" applyNumberFormat="1" applyFont="1" applyBorder="1" applyAlignment="1">
      <alignment horizontal="center"/>
    </xf>
    <xf numFmtId="0" fontId="22" fillId="0" borderId="55" xfId="0" applyFont="1" applyBorder="1"/>
    <xf numFmtId="0" fontId="2" fillId="0" borderId="74" xfId="0" applyFont="1" applyBorder="1" applyAlignment="1"/>
    <xf numFmtId="0" fontId="8" fillId="0" borderId="0" xfId="0" applyFont="1" applyBorder="1" applyAlignment="1"/>
    <xf numFmtId="0" fontId="17" fillId="0" borderId="48" xfId="0" applyFont="1" applyBorder="1" applyAlignment="1">
      <alignment horizontal="center"/>
    </xf>
    <xf numFmtId="0" fontId="17" fillId="0" borderId="55" xfId="0" applyFont="1" applyBorder="1" applyAlignment="1">
      <alignment horizontal="center"/>
    </xf>
    <xf numFmtId="167" fontId="17" fillId="0" borderId="55" xfId="0" applyNumberFormat="1" applyFont="1" applyBorder="1" applyAlignment="1">
      <alignment horizontal="center"/>
    </xf>
    <xf numFmtId="0" fontId="17" fillId="0" borderId="58" xfId="0" applyFont="1" applyBorder="1" applyAlignment="1">
      <alignment horizontal="center"/>
    </xf>
    <xf numFmtId="0" fontId="9" fillId="0" borderId="74" xfId="0" applyFont="1" applyBorder="1" applyAlignment="1"/>
    <xf numFmtId="0" fontId="3" fillId="0" borderId="79" xfId="0" applyFont="1" applyBorder="1"/>
    <xf numFmtId="0" fontId="8" fillId="0" borderId="81" xfId="0" applyFont="1" applyBorder="1" applyAlignment="1">
      <alignment horizontal="center"/>
    </xf>
    <xf numFmtId="0" fontId="3" fillId="0" borderId="82" xfId="0" applyFont="1" applyBorder="1"/>
    <xf numFmtId="0" fontId="8" fillId="0" borderId="48" xfId="0" applyFont="1" applyBorder="1" applyAlignment="1">
      <alignment horizontal="center"/>
    </xf>
    <xf numFmtId="0" fontId="3" fillId="0" borderId="48" xfId="0" applyFont="1" applyBorder="1" applyAlignment="1">
      <alignment horizontal="center"/>
    </xf>
    <xf numFmtId="0" fontId="8" fillId="0" borderId="55" xfId="0" applyFont="1" applyBorder="1" applyAlignment="1">
      <alignment horizontal="center"/>
    </xf>
    <xf numFmtId="0" fontId="8" fillId="0" borderId="58" xfId="0" applyFont="1" applyBorder="1" applyAlignment="1">
      <alignment horizontal="center"/>
    </xf>
    <xf numFmtId="0" fontId="0" fillId="0" borderId="58" xfId="0" applyFont="1" applyBorder="1" applyAlignment="1"/>
    <xf numFmtId="166" fontId="0" fillId="0" borderId="58" xfId="0" applyNumberFormat="1" applyFont="1" applyBorder="1" applyAlignment="1"/>
    <xf numFmtId="2" fontId="3" fillId="0" borderId="59" xfId="0" applyNumberFormat="1" applyFont="1" applyBorder="1" applyAlignment="1">
      <alignment horizontal="center"/>
    </xf>
    <xf numFmtId="0" fontId="0" fillId="0" borderId="0" xfId="0" applyFont="1" applyBorder="1" applyAlignment="1">
      <alignment horizontal="center"/>
    </xf>
    <xf numFmtId="0" fontId="8" fillId="0" borderId="0" xfId="0" applyFont="1" applyBorder="1" applyAlignment="1">
      <alignment horizontal="center"/>
    </xf>
    <xf numFmtId="14" fontId="0" fillId="0" borderId="0" xfId="0" applyNumberFormat="1" applyFont="1" applyBorder="1" applyAlignment="1">
      <alignment horizontal="center"/>
    </xf>
    <xf numFmtId="2" fontId="8" fillId="0" borderId="0" xfId="0" applyNumberFormat="1" applyFont="1" applyBorder="1" applyAlignment="1"/>
    <xf numFmtId="0" fontId="8" fillId="0" borderId="25" xfId="0" applyFont="1" applyBorder="1" applyAlignment="1">
      <alignment horizontal="center"/>
    </xf>
    <xf numFmtId="0" fontId="3" fillId="0" borderId="84" xfId="0" applyFont="1" applyBorder="1"/>
    <xf numFmtId="0" fontId="4" fillId="0" borderId="85" xfId="0" applyFont="1" applyBorder="1" applyAlignment="1">
      <alignment horizontal="center"/>
    </xf>
    <xf numFmtId="0" fontId="4" fillId="0" borderId="86" xfId="0" applyFont="1" applyBorder="1" applyAlignment="1">
      <alignment horizontal="center"/>
    </xf>
    <xf numFmtId="2" fontId="4" fillId="0" borderId="86" xfId="0" applyNumberFormat="1" applyFont="1" applyBorder="1" applyAlignment="1">
      <alignment horizontal="center"/>
    </xf>
    <xf numFmtId="0" fontId="9" fillId="0" borderId="87" xfId="0" applyFont="1" applyBorder="1" applyAlignment="1"/>
    <xf numFmtId="0" fontId="4" fillId="0" borderId="88" xfId="0" applyFont="1" applyBorder="1" applyAlignment="1">
      <alignment horizontal="center"/>
    </xf>
    <xf numFmtId="0" fontId="4" fillId="0" borderId="89" xfId="0" applyFont="1" applyBorder="1" applyAlignment="1">
      <alignment horizontal="center"/>
    </xf>
    <xf numFmtId="2" fontId="4" fillId="0" borderId="89" xfId="0" applyNumberFormat="1" applyFont="1" applyBorder="1" applyAlignment="1">
      <alignment horizontal="center"/>
    </xf>
    <xf numFmtId="0" fontId="9" fillId="0" borderId="90" xfId="0" applyFont="1" applyBorder="1" applyAlignment="1"/>
    <xf numFmtId="0" fontId="8" fillId="0" borderId="50" xfId="0" applyFont="1" applyBorder="1" applyAlignment="1">
      <alignment horizontal="center"/>
    </xf>
    <xf numFmtId="2" fontId="22" fillId="0" borderId="48" xfId="0" applyNumberFormat="1" applyFont="1" applyBorder="1" applyAlignment="1">
      <alignment horizontal="center"/>
    </xf>
    <xf numFmtId="2" fontId="23" fillId="0" borderId="55" xfId="0" applyNumberFormat="1" applyFont="1" applyBorder="1" applyAlignment="1"/>
    <xf numFmtId="2" fontId="23" fillId="0" borderId="58" xfId="0" applyNumberFormat="1" applyFont="1" applyBorder="1" applyAlignment="1"/>
    <xf numFmtId="167" fontId="3" fillId="0" borderId="48" xfId="0" applyNumberFormat="1" applyFont="1" applyBorder="1" applyAlignment="1">
      <alignment horizontal="center"/>
    </xf>
    <xf numFmtId="0" fontId="19" fillId="0" borderId="78" xfId="0" applyFont="1" applyBorder="1" applyAlignment="1">
      <alignment horizontal="center"/>
    </xf>
    <xf numFmtId="0" fontId="19" fillId="0" borderId="80" xfId="0" applyFont="1" applyBorder="1" applyAlignment="1">
      <alignment horizontal="center"/>
    </xf>
    <xf numFmtId="0" fontId="19" fillId="0" borderId="81" xfId="0" applyFont="1" applyBorder="1" applyAlignment="1">
      <alignment horizontal="center"/>
    </xf>
    <xf numFmtId="0" fontId="8" fillId="0" borderId="81" xfId="0" applyFont="1" applyBorder="1" applyAlignment="1"/>
    <xf numFmtId="2" fontId="8" fillId="0" borderId="81" xfId="0" applyNumberFormat="1" applyFont="1" applyBorder="1" applyAlignment="1"/>
    <xf numFmtId="0" fontId="19" fillId="0" borderId="83" xfId="0" applyFont="1" applyBorder="1" applyAlignment="1">
      <alignment horizontal="center"/>
    </xf>
    <xf numFmtId="0" fontId="19" fillId="0" borderId="25" xfId="0" applyFont="1" applyBorder="1" applyAlignment="1">
      <alignment horizontal="center"/>
    </xf>
    <xf numFmtId="165" fontId="8" fillId="0" borderId="25" xfId="0" applyNumberFormat="1" applyFont="1" applyBorder="1" applyAlignment="1"/>
    <xf numFmtId="2" fontId="8" fillId="0" borderId="25" xfId="0" applyNumberFormat="1" applyFont="1" applyBorder="1" applyAlignment="1"/>
    <xf numFmtId="0" fontId="19" fillId="0" borderId="48" xfId="0" applyFont="1" applyBorder="1" applyAlignment="1">
      <alignment horizontal="center"/>
    </xf>
    <xf numFmtId="0" fontId="19" fillId="0" borderId="55" xfId="0" applyFont="1" applyBorder="1" applyAlignment="1">
      <alignment horizontal="center"/>
    </xf>
    <xf numFmtId="0" fontId="19" fillId="0" borderId="58" xfId="0" applyFont="1" applyBorder="1" applyAlignment="1">
      <alignment horizontal="center"/>
    </xf>
    <xf numFmtId="0" fontId="25" fillId="0" borderId="52" xfId="0" applyFont="1" applyBorder="1" applyAlignment="1">
      <alignment horizontal="center"/>
    </xf>
    <xf numFmtId="0" fontId="25" fillId="0" borderId="48" xfId="0" applyFont="1" applyBorder="1" applyAlignment="1">
      <alignment horizontal="center"/>
    </xf>
    <xf numFmtId="0" fontId="25" fillId="0" borderId="48" xfId="0" applyFont="1" applyBorder="1"/>
    <xf numFmtId="2" fontId="25" fillId="0" borderId="48" xfId="0" applyNumberFormat="1" applyFont="1" applyBorder="1" applyAlignment="1"/>
    <xf numFmtId="166" fontId="25" fillId="0" borderId="48" xfId="0" applyNumberFormat="1" applyFont="1" applyBorder="1"/>
    <xf numFmtId="2" fontId="25" fillId="0" borderId="48" xfId="0" applyNumberFormat="1" applyFont="1" applyBorder="1"/>
    <xf numFmtId="10" fontId="25" fillId="0" borderId="48" xfId="0" applyNumberFormat="1" applyFont="1" applyBorder="1"/>
    <xf numFmtId="0" fontId="25" fillId="0" borderId="53" xfId="0" applyFont="1" applyBorder="1"/>
    <xf numFmtId="169" fontId="25" fillId="0" borderId="48" xfId="0" applyNumberFormat="1" applyFont="1" applyBorder="1"/>
    <xf numFmtId="0" fontId="26" fillId="0" borderId="48" xfId="0" applyFont="1" applyBorder="1"/>
    <xf numFmtId="0" fontId="25" fillId="0" borderId="53" xfId="0" applyFont="1" applyBorder="1" applyAlignment="1"/>
    <xf numFmtId="0" fontId="25" fillId="0" borderId="57" xfId="0" applyFont="1" applyBorder="1" applyAlignment="1">
      <alignment horizontal="center"/>
    </xf>
    <xf numFmtId="0" fontId="25" fillId="0" borderId="58" xfId="0" applyFont="1" applyBorder="1" applyAlignment="1">
      <alignment horizontal="center"/>
    </xf>
    <xf numFmtId="167" fontId="25" fillId="0" borderId="58" xfId="0" applyNumberFormat="1" applyFont="1" applyBorder="1" applyAlignment="1">
      <alignment horizontal="center"/>
    </xf>
    <xf numFmtId="0" fontId="25" fillId="0" borderId="58" xfId="0" applyFont="1" applyBorder="1"/>
    <xf numFmtId="2" fontId="25" fillId="0" borderId="58" xfId="0" applyNumberFormat="1" applyFont="1" applyBorder="1" applyAlignment="1"/>
    <xf numFmtId="169" fontId="25" fillId="0" borderId="58" xfId="0" applyNumberFormat="1" applyFont="1" applyBorder="1"/>
    <xf numFmtId="2" fontId="25" fillId="0" borderId="58" xfId="0" applyNumberFormat="1" applyFont="1" applyBorder="1"/>
    <xf numFmtId="10" fontId="25" fillId="0" borderId="58" xfId="0" applyNumberFormat="1" applyFont="1" applyBorder="1"/>
    <xf numFmtId="0" fontId="25" fillId="0" borderId="59" xfId="0" applyFont="1" applyBorder="1"/>
    <xf numFmtId="0" fontId="21" fillId="0" borderId="0" xfId="0" applyFont="1" applyAlignment="1">
      <alignment horizontal="center"/>
    </xf>
    <xf numFmtId="0" fontId="21" fillId="0" borderId="0" xfId="0" applyFont="1" applyAlignment="1">
      <alignment horizontal="left"/>
    </xf>
    <xf numFmtId="0" fontId="3" fillId="0" borderId="0" xfId="0" applyFont="1" applyAlignment="1">
      <alignment horizontal="left"/>
    </xf>
    <xf numFmtId="0" fontId="28" fillId="0" borderId="0" xfId="0" applyFont="1" applyAlignment="1">
      <alignment horizontal="center"/>
    </xf>
    <xf numFmtId="0" fontId="28" fillId="0" borderId="0" xfId="0" applyFont="1" applyAlignment="1">
      <alignment horizontal="left"/>
    </xf>
    <xf numFmtId="2" fontId="21" fillId="0" borderId="48" xfId="0" applyNumberFormat="1" applyFont="1" applyBorder="1" applyAlignment="1">
      <alignment horizontal="center"/>
    </xf>
    <xf numFmtId="0" fontId="23" fillId="0" borderId="48" xfId="0" applyFont="1" applyFill="1" applyBorder="1" applyAlignment="1">
      <alignment horizontal="center"/>
    </xf>
    <xf numFmtId="2" fontId="21" fillId="0" borderId="48" xfId="0" applyNumberFormat="1" applyFont="1" applyFill="1" applyBorder="1" applyAlignment="1">
      <alignment horizontal="center"/>
    </xf>
    <xf numFmtId="0" fontId="3" fillId="0" borderId="53" xfId="0" applyFont="1" applyBorder="1" applyAlignment="1">
      <alignment horizontal="left"/>
    </xf>
    <xf numFmtId="0" fontId="21" fillId="0" borderId="53" xfId="0" applyFont="1" applyBorder="1" applyAlignment="1">
      <alignment horizontal="left"/>
    </xf>
    <xf numFmtId="0" fontId="22" fillId="0" borderId="52" xfId="0" applyFont="1" applyBorder="1" applyAlignment="1">
      <alignment horizontal="center"/>
    </xf>
    <xf numFmtId="0" fontId="23" fillId="0" borderId="52" xfId="0" applyFont="1" applyFill="1" applyBorder="1" applyAlignment="1">
      <alignment horizontal="center"/>
    </xf>
    <xf numFmtId="2" fontId="3" fillId="0" borderId="55" xfId="0" applyNumberFormat="1" applyFont="1" applyBorder="1" applyAlignment="1">
      <alignment horizontal="center"/>
    </xf>
    <xf numFmtId="0" fontId="3" fillId="0" borderId="56" xfId="0" applyFont="1" applyBorder="1" applyAlignment="1">
      <alignment horizontal="left"/>
    </xf>
    <xf numFmtId="0" fontId="3" fillId="0" borderId="59" xfId="0" applyFont="1" applyBorder="1" applyAlignment="1">
      <alignment horizontal="left"/>
    </xf>
    <xf numFmtId="0" fontId="2" fillId="0" borderId="73" xfId="0" applyFont="1" applyBorder="1" applyAlignment="1">
      <alignment horizontal="center"/>
    </xf>
    <xf numFmtId="0" fontId="27" fillId="0" borderId="74" xfId="0" applyFont="1" applyBorder="1" applyAlignment="1">
      <alignment horizontal="center"/>
    </xf>
    <xf numFmtId="171" fontId="3" fillId="0" borderId="0" xfId="0" applyNumberFormat="1" applyFont="1" applyAlignment="1">
      <alignment horizontal="center"/>
    </xf>
    <xf numFmtId="0" fontId="0" fillId="0" borderId="0" xfId="0" applyFill="1" applyBorder="1" applyAlignment="1"/>
    <xf numFmtId="0" fontId="0" fillId="0" borderId="46" xfId="0" applyFill="1" applyBorder="1" applyAlignment="1"/>
    <xf numFmtId="0" fontId="29" fillId="0" borderId="68" xfId="0" applyFont="1" applyFill="1" applyBorder="1" applyAlignment="1">
      <alignment horizontal="center"/>
    </xf>
    <xf numFmtId="0" fontId="0" fillId="0" borderId="0" xfId="0" applyNumberFormat="1" applyFill="1" applyBorder="1" applyAlignment="1"/>
    <xf numFmtId="0" fontId="23" fillId="0" borderId="0" xfId="1" applyFont="1" applyAlignment="1">
      <alignment horizontal="left"/>
    </xf>
    <xf numFmtId="0" fontId="3" fillId="0" borderId="9" xfId="0" applyFont="1" applyBorder="1" applyAlignment="1">
      <alignment horizontal="center"/>
    </xf>
    <xf numFmtId="0" fontId="0" fillId="0" borderId="17" xfId="0" applyFont="1" applyBorder="1" applyAlignment="1">
      <alignment horizontal="center"/>
    </xf>
    <xf numFmtId="0" fontId="3" fillId="0" borderId="9" xfId="0" applyFont="1" applyBorder="1" applyAlignment="1">
      <alignment horizontal="right"/>
    </xf>
    <xf numFmtId="0" fontId="0" fillId="0" borderId="91" xfId="0" applyFont="1" applyBorder="1" applyAlignment="1">
      <alignment horizontal="center"/>
    </xf>
    <xf numFmtId="0" fontId="0" fillId="0" borderId="92" xfId="0" applyFont="1" applyBorder="1" applyAlignment="1">
      <alignment horizontal="center"/>
    </xf>
    <xf numFmtId="0" fontId="0" fillId="0" borderId="93" xfId="0" applyFont="1" applyBorder="1" applyAlignment="1">
      <alignment horizontal="center"/>
    </xf>
    <xf numFmtId="0" fontId="0" fillId="0" borderId="94" xfId="0" applyFont="1" applyBorder="1" applyAlignment="1">
      <alignment horizontal="right"/>
    </xf>
    <xf numFmtId="0" fontId="3" fillId="0" borderId="92" xfId="0" applyFont="1" applyBorder="1" applyAlignment="1">
      <alignment horizontal="right"/>
    </xf>
    <xf numFmtId="0" fontId="0" fillId="0" borderId="95" xfId="0" applyFont="1" applyBorder="1" applyAlignment="1">
      <alignment horizontal="center"/>
    </xf>
    <xf numFmtId="0" fontId="0" fillId="0" borderId="96" xfId="0" applyFont="1" applyBorder="1" applyAlignment="1">
      <alignment horizontal="center"/>
    </xf>
    <xf numFmtId="0" fontId="0" fillId="0" borderId="97" xfId="0" applyFont="1" applyBorder="1" applyAlignment="1">
      <alignment horizontal="center"/>
    </xf>
    <xf numFmtId="0" fontId="0" fillId="0" borderId="98" xfId="0" applyFont="1" applyBorder="1" applyAlignment="1">
      <alignment horizontal="center"/>
    </xf>
    <xf numFmtId="0" fontId="0" fillId="0" borderId="99" xfId="0" applyFont="1" applyBorder="1" applyAlignment="1">
      <alignment horizontal="right"/>
    </xf>
    <xf numFmtId="0" fontId="0" fillId="0" borderId="97" xfId="0" applyFont="1" applyBorder="1" applyAlignment="1">
      <alignment horizontal="right"/>
    </xf>
    <xf numFmtId="0" fontId="3" fillId="0" borderId="91" xfId="0" applyFont="1" applyBorder="1" applyAlignment="1">
      <alignment horizontal="center"/>
    </xf>
    <xf numFmtId="0" fontId="0" fillId="0" borderId="100" xfId="0" applyFont="1" applyBorder="1" applyAlignment="1">
      <alignment horizontal="center"/>
    </xf>
    <xf numFmtId="0" fontId="3" fillId="0" borderId="101" xfId="0" applyFont="1" applyBorder="1" applyAlignment="1">
      <alignment horizontal="right"/>
    </xf>
    <xf numFmtId="0" fontId="3" fillId="0" borderId="95" xfId="0" applyFont="1" applyBorder="1" applyAlignment="1">
      <alignment horizontal="center"/>
    </xf>
    <xf numFmtId="0" fontId="3" fillId="0" borderId="102" xfId="0" applyFont="1" applyBorder="1" applyAlignment="1">
      <alignment horizontal="right"/>
    </xf>
    <xf numFmtId="0" fontId="3" fillId="0" borderId="96" xfId="0" applyFont="1" applyBorder="1" applyAlignment="1">
      <alignment horizontal="center"/>
    </xf>
    <xf numFmtId="0" fontId="0" fillId="0" borderId="103" xfId="0" applyFont="1" applyBorder="1" applyAlignment="1">
      <alignment horizontal="center"/>
    </xf>
    <xf numFmtId="0" fontId="3" fillId="0" borderId="104" xfId="0" applyFont="1" applyBorder="1" applyAlignment="1">
      <alignment horizontal="right"/>
    </xf>
    <xf numFmtId="0" fontId="1" fillId="0" borderId="0" xfId="2"/>
    <xf numFmtId="0" fontId="1" fillId="0" borderId="46" xfId="2" applyFill="1" applyBorder="1" applyAlignment="1"/>
    <xf numFmtId="0" fontId="1" fillId="0" borderId="0" xfId="2" applyFill="1" applyBorder="1" applyAlignment="1"/>
    <xf numFmtId="0" fontId="30" fillId="0" borderId="68" xfId="2" applyFont="1" applyFill="1" applyBorder="1" applyAlignment="1">
      <alignment horizontal="center"/>
    </xf>
    <xf numFmtId="0" fontId="30" fillId="0" borderId="0" xfId="2" applyFont="1"/>
    <xf numFmtId="0" fontId="22" fillId="0" borderId="1" xfId="0" applyFont="1" applyBorder="1" applyAlignment="1">
      <alignment horizontal="center"/>
    </xf>
    <xf numFmtId="0" fontId="6" fillId="0" borderId="0" xfId="0" applyFont="1" applyAlignment="1"/>
    <xf numFmtId="0" fontId="0" fillId="0" borderId="0" xfId="0" applyFont="1" applyAlignment="1"/>
    <xf numFmtId="0" fontId="4" fillId="0" borderId="21" xfId="0" applyFont="1" applyBorder="1" applyAlignment="1">
      <alignment horizontal="center"/>
    </xf>
    <xf numFmtId="0" fontId="3" fillId="0" borderId="22" xfId="0" applyFont="1" applyBorder="1"/>
    <xf numFmtId="0" fontId="3" fillId="0" borderId="23" xfId="0" applyFont="1" applyBorder="1"/>
    <xf numFmtId="0" fontId="4" fillId="0" borderId="37" xfId="0" applyFont="1" applyBorder="1" applyAlignment="1">
      <alignment horizontal="center"/>
    </xf>
    <xf numFmtId="0" fontId="3" fillId="0" borderId="38" xfId="0" applyFont="1" applyBorder="1"/>
    <xf numFmtId="0" fontId="4" fillId="0" borderId="21" xfId="0" applyFont="1" applyBorder="1" applyAlignment="1">
      <alignment horizontal="center" vertical="center"/>
    </xf>
    <xf numFmtId="0" fontId="22" fillId="0" borderId="60" xfId="0" applyFont="1" applyBorder="1" applyAlignment="1">
      <alignment horizontal="center"/>
    </xf>
    <xf numFmtId="0" fontId="22" fillId="0" borderId="61" xfId="0" applyFont="1" applyBorder="1" applyAlignment="1">
      <alignment horizontal="center"/>
    </xf>
    <xf numFmtId="0" fontId="22" fillId="0" borderId="62" xfId="0" applyFont="1" applyBorder="1" applyAlignment="1">
      <alignment horizontal="center"/>
    </xf>
    <xf numFmtId="0" fontId="22" fillId="0" borderId="66" xfId="0" applyFont="1" applyBorder="1" applyAlignment="1">
      <alignment horizontal="center" vertical="center"/>
    </xf>
    <xf numFmtId="0" fontId="22" fillId="0" borderId="63" xfId="0" applyFont="1" applyBorder="1" applyAlignment="1">
      <alignment horizontal="center" vertical="center"/>
    </xf>
    <xf numFmtId="0" fontId="22" fillId="0" borderId="67" xfId="0" applyFont="1" applyBorder="1" applyAlignment="1">
      <alignment horizontal="center" vertical="center"/>
    </xf>
    <xf numFmtId="0" fontId="22" fillId="0" borderId="64" xfId="0" applyFont="1" applyBorder="1" applyAlignment="1">
      <alignment horizontal="center" vertical="center"/>
    </xf>
  </cellXfs>
  <cellStyles count="3">
    <cellStyle name="Normal" xfId="0" builtinId="0"/>
    <cellStyle name="Normal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11.xml.rels><?xml version="1.0" encoding="UTF-8" standalone="yes"?>
<Relationships xmlns="http://schemas.openxmlformats.org/package/2006/relationships"><Relationship Id="rId1" Type="http://schemas.microsoft.com/office/2011/relationships/chartStyle" Target="style10.xml"/><Relationship Id="rId2" Type="http://schemas.microsoft.com/office/2011/relationships/chartColorStyle" Target="colors10.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_rels/chart7.xml.rels><?xml version="1.0" encoding="UTF-8" standalone="yes"?>
<Relationships xmlns="http://schemas.openxmlformats.org/package/2006/relationships"><Relationship Id="rId1" Type="http://schemas.microsoft.com/office/2011/relationships/chartStyle" Target="style7.xml"/><Relationship Id="rId2" Type="http://schemas.microsoft.com/office/2011/relationships/chartColorStyle" Target="colors7.xml"/></Relationships>
</file>

<file path=xl/charts/_rels/chart8.xml.rels><?xml version="1.0" encoding="UTF-8" standalone="yes"?>
<Relationships xmlns="http://schemas.openxmlformats.org/package/2006/relationships"><Relationship Id="rId1" Type="http://schemas.microsoft.com/office/2011/relationships/chartStyle" Target="style8.xml"/><Relationship Id="rId2" Type="http://schemas.microsoft.com/office/2011/relationships/chartColorStyle" Target="colors8.xml"/></Relationships>
</file>

<file path=xl/charts/_rels/chart9.xml.rels><?xml version="1.0" encoding="UTF-8" standalone="yes"?>
<Relationships xmlns="http://schemas.openxmlformats.org/package/2006/relationships"><Relationship Id="rId1" Type="http://schemas.microsoft.com/office/2011/relationships/chartStyle" Target="style9.xml"/><Relationship Id="rId2" Type="http://schemas.microsoft.com/office/2011/relationships/chartColorStyle" Target="colors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tx1"/>
              </a:solidFill>
              <a:ln w="9525">
                <a:noFill/>
              </a:ln>
              <a:effectLst/>
            </c:spPr>
          </c:marker>
          <c:trendline>
            <c:spPr>
              <a:ln w="19050" cap="rnd">
                <a:solidFill>
                  <a:schemeClr val="tx1"/>
                </a:solidFill>
                <a:prstDash val="sysDot"/>
              </a:ln>
              <a:effectLst/>
            </c:spPr>
            <c:trendlineType val="linear"/>
            <c:dispRSqr val="0"/>
            <c:dispEq val="1"/>
            <c:trendlineLbl>
              <c:layout>
                <c:manualLayout>
                  <c:x val="0.184424512153372"/>
                  <c:y val="0.42979259507661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trendlineLbl>
          </c:trendline>
          <c:xVal>
            <c:numRef>
              <c:f>Calculations!$E$285:$E$292</c:f>
              <c:numCache>
                <c:formatCode>0.0000</c:formatCode>
                <c:ptCount val="8"/>
                <c:pt idx="0">
                  <c:v>0.227182947505183</c:v>
                </c:pt>
                <c:pt idx="1">
                  <c:v>0.113779785204872</c:v>
                </c:pt>
                <c:pt idx="2">
                  <c:v>0.0567300253068128</c:v>
                </c:pt>
                <c:pt idx="3">
                  <c:v>0.0283411941687238</c:v>
                </c:pt>
                <c:pt idx="4">
                  <c:v>0.0141535455392209</c:v>
                </c:pt>
                <c:pt idx="5">
                  <c:v>0.00707894584981669</c:v>
                </c:pt>
                <c:pt idx="6">
                  <c:v>0.00354045646893652</c:v>
                </c:pt>
                <c:pt idx="7">
                  <c:v>0.0017721744645565</c:v>
                </c:pt>
              </c:numCache>
            </c:numRef>
          </c:xVal>
          <c:yVal>
            <c:numRef>
              <c:f>Calculations!$I$285:$I$292</c:f>
              <c:numCache>
                <c:formatCode>0.00</c:formatCode>
                <c:ptCount val="8"/>
                <c:pt idx="0">
                  <c:v>548.750791042035</c:v>
                </c:pt>
                <c:pt idx="1">
                  <c:v>269.5171</c:v>
                </c:pt>
                <c:pt idx="2">
                  <c:v>135.9773100264659</c:v>
                </c:pt>
                <c:pt idx="3">
                  <c:v>66.25933824995124</c:v>
                </c:pt>
                <c:pt idx="4">
                  <c:v>33.0530251823932</c:v>
                </c:pt>
                <c:pt idx="5">
                  <c:v>14.88680261718246</c:v>
                </c:pt>
                <c:pt idx="6">
                  <c:v>7.608825137727907</c:v>
                </c:pt>
                <c:pt idx="7">
                  <c:v>3.667333693292943</c:v>
                </c:pt>
              </c:numCache>
            </c:numRef>
          </c:yVal>
          <c:smooth val="0"/>
        </c:ser>
        <c:dLbls>
          <c:showLegendKey val="0"/>
          <c:showVal val="0"/>
          <c:showCatName val="0"/>
          <c:showSerName val="0"/>
          <c:showPercent val="0"/>
          <c:showBubbleSize val="0"/>
        </c:dLbls>
        <c:axId val="-1964408832"/>
        <c:axId val="-1964027024"/>
      </c:scatterChart>
      <c:valAx>
        <c:axId val="-1964408832"/>
        <c:scaling>
          <c:orientation val="minMax"/>
        </c:scaling>
        <c:delete val="0"/>
        <c:axPos val="b"/>
        <c:numFmt formatCode="0.0000" sourceLinked="1"/>
        <c:majorTickMark val="none"/>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64027024"/>
        <c:crosses val="autoZero"/>
        <c:crossBetween val="midCat"/>
      </c:valAx>
      <c:valAx>
        <c:axId val="-1964027024"/>
        <c:scaling>
          <c:orientation val="minMax"/>
        </c:scaling>
        <c:delete val="0"/>
        <c:axPos val="l"/>
        <c:numFmt formatCode="0.00" sourceLinked="1"/>
        <c:majorTickMark val="none"/>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64408832"/>
        <c:crosses val="autoZero"/>
        <c:crossBetween val="midCat"/>
      </c:valAx>
      <c:spPr>
        <a:noFill/>
        <a:ln>
          <a:solidFill>
            <a:sysClr val="windowText" lastClr="000000"/>
          </a:solidFill>
        </a:ln>
        <a:effectLst/>
      </c:spPr>
    </c:plotArea>
    <c:plotVisOnly val="1"/>
    <c:dispBlanksAs val="gap"/>
    <c:showDLblsOverMax val="0"/>
  </c:chart>
  <c:spPr>
    <a:solidFill>
      <a:sysClr val="window" lastClr="FFFFFF"/>
    </a:solid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Frequency</c:v>
          </c:tx>
          <c:invertIfNegative val="0"/>
          <c:cat>
            <c:strRef>
              <c:f>Distribution!$A$2:$A$22</c:f>
              <c:strCache>
                <c:ptCount val="21"/>
                <c:pt idx="0">
                  <c:v>0.5</c:v>
                </c:pt>
                <c:pt idx="1">
                  <c:v>1</c:v>
                </c:pt>
                <c:pt idx="2">
                  <c:v>1.5</c:v>
                </c:pt>
                <c:pt idx="3">
                  <c:v>2</c:v>
                </c:pt>
                <c:pt idx="4">
                  <c:v>2.5</c:v>
                </c:pt>
                <c:pt idx="5">
                  <c:v>3</c:v>
                </c:pt>
                <c:pt idx="6">
                  <c:v>3.5</c:v>
                </c:pt>
                <c:pt idx="7">
                  <c:v>4</c:v>
                </c:pt>
                <c:pt idx="8">
                  <c:v>4.5</c:v>
                </c:pt>
                <c:pt idx="9">
                  <c:v>5</c:v>
                </c:pt>
                <c:pt idx="10">
                  <c:v>5.5</c:v>
                </c:pt>
                <c:pt idx="11">
                  <c:v>6</c:v>
                </c:pt>
                <c:pt idx="12">
                  <c:v>6.5</c:v>
                </c:pt>
                <c:pt idx="13">
                  <c:v>7</c:v>
                </c:pt>
                <c:pt idx="14">
                  <c:v>7.5</c:v>
                </c:pt>
                <c:pt idx="15">
                  <c:v>8</c:v>
                </c:pt>
                <c:pt idx="16">
                  <c:v>8.5</c:v>
                </c:pt>
                <c:pt idx="17">
                  <c:v>9</c:v>
                </c:pt>
                <c:pt idx="18">
                  <c:v>9.5</c:v>
                </c:pt>
                <c:pt idx="19">
                  <c:v>10</c:v>
                </c:pt>
                <c:pt idx="20">
                  <c:v>More</c:v>
                </c:pt>
              </c:strCache>
            </c:strRef>
          </c:cat>
          <c:val>
            <c:numRef>
              <c:f>Distribution!$B$2:$B$22</c:f>
              <c:numCache>
                <c:formatCode>General</c:formatCode>
                <c:ptCount val="21"/>
                <c:pt idx="0">
                  <c:v>21.0</c:v>
                </c:pt>
                <c:pt idx="1">
                  <c:v>88.0</c:v>
                </c:pt>
                <c:pt idx="2">
                  <c:v>66.0</c:v>
                </c:pt>
                <c:pt idx="3">
                  <c:v>47.0</c:v>
                </c:pt>
                <c:pt idx="4">
                  <c:v>34.0</c:v>
                </c:pt>
                <c:pt idx="5">
                  <c:v>17.0</c:v>
                </c:pt>
                <c:pt idx="6">
                  <c:v>17.0</c:v>
                </c:pt>
                <c:pt idx="7">
                  <c:v>12.0</c:v>
                </c:pt>
                <c:pt idx="8">
                  <c:v>6.0</c:v>
                </c:pt>
                <c:pt idx="9">
                  <c:v>2.0</c:v>
                </c:pt>
                <c:pt idx="10">
                  <c:v>1.0</c:v>
                </c:pt>
                <c:pt idx="11">
                  <c:v>1.0</c:v>
                </c:pt>
                <c:pt idx="12">
                  <c:v>1.0</c:v>
                </c:pt>
                <c:pt idx="13">
                  <c:v>1.0</c:v>
                </c:pt>
                <c:pt idx="14">
                  <c:v>0.0</c:v>
                </c:pt>
                <c:pt idx="15">
                  <c:v>0.0</c:v>
                </c:pt>
                <c:pt idx="16">
                  <c:v>1.0</c:v>
                </c:pt>
                <c:pt idx="17">
                  <c:v>0.0</c:v>
                </c:pt>
                <c:pt idx="18">
                  <c:v>1.0</c:v>
                </c:pt>
                <c:pt idx="19">
                  <c:v>0.0</c:v>
                </c:pt>
                <c:pt idx="20">
                  <c:v>0.0</c:v>
                </c:pt>
              </c:numCache>
            </c:numRef>
          </c:val>
        </c:ser>
        <c:dLbls>
          <c:showLegendKey val="0"/>
          <c:showVal val="0"/>
          <c:showCatName val="0"/>
          <c:showSerName val="0"/>
          <c:showPercent val="0"/>
          <c:showBubbleSize val="0"/>
        </c:dLbls>
        <c:gapWidth val="150"/>
        <c:axId val="-1936635152"/>
        <c:axId val="-1936631120"/>
      </c:barChart>
      <c:catAx>
        <c:axId val="-1936635152"/>
        <c:scaling>
          <c:orientation val="minMax"/>
        </c:scaling>
        <c:delete val="0"/>
        <c:axPos val="b"/>
        <c:title>
          <c:tx>
            <c:rich>
              <a:bodyPr/>
              <a:lstStyle/>
              <a:p>
                <a:pPr>
                  <a:defRPr/>
                </a:pPr>
                <a:r>
                  <a:rPr lang="en-CA"/>
                  <a:t>mg </a:t>
                </a:r>
                <a:r>
                  <a:rPr lang="en-CA" i="1"/>
                  <a:t>p</a:t>
                </a:r>
                <a:r>
                  <a:rPr lang="en-CA"/>
                  <a:t>HB/g</a:t>
                </a:r>
              </a:p>
            </c:rich>
          </c:tx>
          <c:overlay val="0"/>
        </c:title>
        <c:numFmt formatCode="General" sourceLinked="1"/>
        <c:majorTickMark val="out"/>
        <c:minorTickMark val="none"/>
        <c:tickLblPos val="nextTo"/>
        <c:spPr>
          <a:ln>
            <a:solidFill>
              <a:schemeClr val="tx1"/>
            </a:solidFill>
          </a:ln>
        </c:spPr>
        <c:crossAx val="-1936631120"/>
        <c:crosses val="autoZero"/>
        <c:auto val="1"/>
        <c:lblAlgn val="ctr"/>
        <c:lblOffset val="100"/>
        <c:noMultiLvlLbl val="0"/>
      </c:catAx>
      <c:valAx>
        <c:axId val="-1936631120"/>
        <c:scaling>
          <c:orientation val="minMax"/>
        </c:scaling>
        <c:delete val="0"/>
        <c:axPos val="l"/>
        <c:title>
          <c:tx>
            <c:rich>
              <a:bodyPr/>
              <a:lstStyle/>
              <a:p>
                <a:pPr>
                  <a:defRPr/>
                </a:pPr>
                <a:r>
                  <a:rPr lang="en-CA"/>
                  <a:t>Frequency</a:t>
                </a:r>
              </a:p>
            </c:rich>
          </c:tx>
          <c:overlay val="0"/>
        </c:title>
        <c:numFmt formatCode="General" sourceLinked="1"/>
        <c:majorTickMark val="out"/>
        <c:minorTickMark val="none"/>
        <c:tickLblPos val="nextTo"/>
        <c:spPr>
          <a:ln>
            <a:solidFill>
              <a:schemeClr val="tx1"/>
            </a:solidFill>
          </a:ln>
        </c:spPr>
        <c:crossAx val="-1936635152"/>
        <c:crosses val="autoZero"/>
        <c:crossBetween val="between"/>
      </c:valAx>
      <c:spPr>
        <a:ln>
          <a:solidFill>
            <a:sysClr val="windowText" lastClr="000000"/>
          </a:solidFill>
        </a:ln>
      </c:spPr>
    </c:plotArea>
    <c:plotVisOnly val="1"/>
    <c:dispBlanksAs val="gap"/>
    <c:showDLblsOverMax val="0"/>
  </c:chart>
  <c:spPr>
    <a:ln>
      <a:noFill/>
    </a:ln>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AGIP</c:v>
          </c:tx>
          <c:spPr>
            <a:solidFill>
              <a:schemeClr val="accent2"/>
            </a:solidFill>
            <a:ln>
              <a:noFill/>
            </a:ln>
            <a:effectLst/>
          </c:spPr>
          <c:invertIfNegative val="0"/>
          <c:errBars>
            <c:errBarType val="both"/>
            <c:errValType val="cust"/>
            <c:noEndCap val="0"/>
            <c:plus>
              <c:numRef>
                <c:f>('POPCAN Validation'!$E$4,'POPCAN Validation'!$E$6,'POPCAN Validation'!$E$8,'POPCAN Validation'!$E$10,'POPCAN Validation'!$E$12,'POPCAN Validation'!$E$14)</c:f>
                <c:numCache>
                  <c:formatCode>General</c:formatCode>
                  <c:ptCount val="6"/>
                  <c:pt idx="0">
                    <c:v>0.00124193737226738</c:v>
                  </c:pt>
                  <c:pt idx="1">
                    <c:v>0.00788383924187404</c:v>
                  </c:pt>
                  <c:pt idx="2">
                    <c:v>0.00865396956034359</c:v>
                  </c:pt>
                  <c:pt idx="3">
                    <c:v>0.00505227062644535</c:v>
                  </c:pt>
                  <c:pt idx="4">
                    <c:v>0.0370820162710556</c:v>
                  </c:pt>
                  <c:pt idx="5">
                    <c:v>0.0149085065842832</c:v>
                  </c:pt>
                </c:numCache>
              </c:numRef>
            </c:plus>
            <c:minus>
              <c:numRef>
                <c:f>('POPCAN Validation'!$E$4,'POPCAN Validation'!$E$6,'POPCAN Validation'!$E$8,'POPCAN Validation'!$E$10,'POPCAN Validation'!$E$12,'POPCAN Validation'!$E$14)</c:f>
                <c:numCache>
                  <c:formatCode>General</c:formatCode>
                  <c:ptCount val="6"/>
                  <c:pt idx="0">
                    <c:v>0.00124193737226738</c:v>
                  </c:pt>
                  <c:pt idx="1">
                    <c:v>0.00788383924187404</c:v>
                  </c:pt>
                  <c:pt idx="2">
                    <c:v>0.00865396956034359</c:v>
                  </c:pt>
                  <c:pt idx="3">
                    <c:v>0.00505227062644535</c:v>
                  </c:pt>
                  <c:pt idx="4">
                    <c:v>0.0370820162710556</c:v>
                  </c:pt>
                  <c:pt idx="5">
                    <c:v>0.0149085065842832</c:v>
                  </c:pt>
                </c:numCache>
              </c:numRef>
            </c:minus>
            <c:spPr>
              <a:noFill/>
              <a:ln w="9525" cap="flat" cmpd="sng" algn="ctr">
                <a:solidFill>
                  <a:schemeClr val="tx1">
                    <a:lumMod val="65000"/>
                    <a:lumOff val="35000"/>
                  </a:schemeClr>
                </a:solidFill>
                <a:round/>
              </a:ln>
              <a:effectLst/>
            </c:spPr>
          </c:errBars>
          <c:cat>
            <c:strRef>
              <c:f>('POPCAN Validation'!$B$4,'POPCAN Validation'!$B$6,'POPCAN Validation'!$B$8,'POPCAN Validation'!$B$10,'POPCAN Validation'!$B$12,'POPCAN Validation'!$B$14)</c:f>
              <c:strCache>
                <c:ptCount val="6"/>
                <c:pt idx="0">
                  <c:v>QLKE-16-3</c:v>
                </c:pt>
                <c:pt idx="1">
                  <c:v>NBON-29-4</c:v>
                </c:pt>
                <c:pt idx="2">
                  <c:v>LONG-29-4</c:v>
                </c:pt>
                <c:pt idx="3">
                  <c:v>KLND-20-2</c:v>
                </c:pt>
                <c:pt idx="4">
                  <c:v>SKEW-24-3</c:v>
                </c:pt>
                <c:pt idx="5">
                  <c:v>DENC-17-3</c:v>
                </c:pt>
              </c:strCache>
            </c:strRef>
          </c:cat>
          <c:val>
            <c:numRef>
              <c:f>('POPCAN Validation'!$D$4,'POPCAN Validation'!$D$6,'POPCAN Validation'!$D$8,'POPCAN Validation'!$D$10,'POPCAN Validation'!$D$12,'POPCAN Validation'!$D$14)</c:f>
              <c:numCache>
                <c:formatCode>0.00</c:formatCode>
                <c:ptCount val="6"/>
                <c:pt idx="0">
                  <c:v>9.084109988779876</c:v>
                </c:pt>
                <c:pt idx="1">
                  <c:v>8.10814108364597</c:v>
                </c:pt>
                <c:pt idx="2">
                  <c:v>6.68412049992531</c:v>
                </c:pt>
                <c:pt idx="3">
                  <c:v>0.198953957151505</c:v>
                </c:pt>
                <c:pt idx="4">
                  <c:v>0.210667595394656</c:v>
                </c:pt>
                <c:pt idx="5">
                  <c:v>0.31913854106988</c:v>
                </c:pt>
              </c:numCache>
            </c:numRef>
          </c:val>
        </c:ser>
        <c:ser>
          <c:idx val="1"/>
          <c:order val="1"/>
          <c:tx>
            <c:v>POPCAN</c:v>
          </c:tx>
          <c:spPr>
            <a:solidFill>
              <a:schemeClr val="accent1">
                <a:lumMod val="40000"/>
                <a:lumOff val="60000"/>
              </a:schemeClr>
            </a:solidFill>
            <a:ln>
              <a:noFill/>
            </a:ln>
            <a:effectLst/>
          </c:spPr>
          <c:invertIfNegative val="0"/>
          <c:errBars>
            <c:errBarType val="both"/>
            <c:errValType val="cust"/>
            <c:noEndCap val="0"/>
            <c:plus>
              <c:numRef>
                <c:f>('POPCAN Validation'!$G$4,'POPCAN Validation'!$G$6,'POPCAN Validation'!$G$8,'POPCAN Validation'!$G$10,'POPCAN Validation'!$G$12,'POPCAN Validation'!$G$14)</c:f>
                <c:numCache>
                  <c:formatCode>General</c:formatCode>
                  <c:ptCount val="6"/>
                  <c:pt idx="0">
                    <c:v>0.0611406703702573</c:v>
                  </c:pt>
                  <c:pt idx="1">
                    <c:v>0.076719042801506</c:v>
                  </c:pt>
                  <c:pt idx="2">
                    <c:v>0.0707415147515517</c:v>
                  </c:pt>
                  <c:pt idx="3">
                    <c:v>0.0780830743756578</c:v>
                  </c:pt>
                  <c:pt idx="4">
                    <c:v>0.0151467662557808</c:v>
                  </c:pt>
                  <c:pt idx="5">
                    <c:v>0.00269885821596177</c:v>
                  </c:pt>
                </c:numCache>
              </c:numRef>
            </c:plus>
            <c:minus>
              <c:numRef>
                <c:f>('POPCAN Validation'!$G$4,'POPCAN Validation'!$G$6,'POPCAN Validation'!$G$8,'POPCAN Validation'!$G$10,'POPCAN Validation'!$G$12,'POPCAN Validation'!$G$14)</c:f>
                <c:numCache>
                  <c:formatCode>General</c:formatCode>
                  <c:ptCount val="6"/>
                  <c:pt idx="0">
                    <c:v>0.0611406703702573</c:v>
                  </c:pt>
                  <c:pt idx="1">
                    <c:v>0.076719042801506</c:v>
                  </c:pt>
                  <c:pt idx="2">
                    <c:v>0.0707415147515517</c:v>
                  </c:pt>
                  <c:pt idx="3">
                    <c:v>0.0780830743756578</c:v>
                  </c:pt>
                  <c:pt idx="4">
                    <c:v>0.0151467662557808</c:v>
                  </c:pt>
                  <c:pt idx="5">
                    <c:v>0.00269885821596177</c:v>
                  </c:pt>
                </c:numCache>
              </c:numRef>
            </c:minus>
            <c:spPr>
              <a:noFill/>
              <a:ln w="9525" cap="flat" cmpd="sng" algn="ctr">
                <a:solidFill>
                  <a:schemeClr val="tx1">
                    <a:lumMod val="65000"/>
                    <a:lumOff val="35000"/>
                  </a:schemeClr>
                </a:solidFill>
                <a:round/>
              </a:ln>
              <a:effectLst/>
            </c:spPr>
          </c:errBars>
          <c:cat>
            <c:strRef>
              <c:f>('POPCAN Validation'!$B$4,'POPCAN Validation'!$B$6,'POPCAN Validation'!$B$8,'POPCAN Validation'!$B$10,'POPCAN Validation'!$B$12,'POPCAN Validation'!$B$14)</c:f>
              <c:strCache>
                <c:ptCount val="6"/>
                <c:pt idx="0">
                  <c:v>QLKE-16-3</c:v>
                </c:pt>
                <c:pt idx="1">
                  <c:v>NBON-29-4</c:v>
                </c:pt>
                <c:pt idx="2">
                  <c:v>LONG-29-4</c:v>
                </c:pt>
                <c:pt idx="3">
                  <c:v>KLND-20-2</c:v>
                </c:pt>
                <c:pt idx="4">
                  <c:v>SKEW-24-3</c:v>
                </c:pt>
                <c:pt idx="5">
                  <c:v>DENC-17-3</c:v>
                </c:pt>
              </c:strCache>
            </c:strRef>
          </c:cat>
          <c:val>
            <c:numRef>
              <c:f>('POPCAN Validation'!$F$4,'POPCAN Validation'!$F$6,'POPCAN Validation'!$F$8,'POPCAN Validation'!$F$10,'POPCAN Validation'!$F$12,'POPCAN Validation'!$F$14)</c:f>
              <c:numCache>
                <c:formatCode>0.00</c:formatCode>
                <c:ptCount val="6"/>
                <c:pt idx="0">
                  <c:v>1.2440686989253</c:v>
                </c:pt>
                <c:pt idx="1">
                  <c:v>1.588403189533253</c:v>
                </c:pt>
                <c:pt idx="2">
                  <c:v>0.596290375369932</c:v>
                </c:pt>
                <c:pt idx="3">
                  <c:v>0.21970436257046</c:v>
                </c:pt>
                <c:pt idx="4">
                  <c:v>0.21428417757916</c:v>
                </c:pt>
                <c:pt idx="5">
                  <c:v>0.20729319936009</c:v>
                </c:pt>
              </c:numCache>
            </c:numRef>
          </c:val>
        </c:ser>
        <c:ser>
          <c:idx val="2"/>
          <c:order val="2"/>
          <c:tx>
            <c:v>POPCAN</c:v>
          </c:tx>
          <c:spPr>
            <a:solidFill>
              <a:schemeClr val="accent1"/>
            </a:solidFill>
            <a:ln>
              <a:noFill/>
            </a:ln>
            <a:effectLst/>
          </c:spPr>
          <c:invertIfNegative val="0"/>
          <c:errBars>
            <c:errBarType val="both"/>
            <c:errValType val="cust"/>
            <c:noEndCap val="0"/>
            <c:plus>
              <c:numRef>
                <c:f>('POPCAN Validation'!$G$5,'POPCAN Validation'!$G$7,'POPCAN Validation'!$G$9,'POPCAN Validation'!$G$11,'POPCAN Validation'!$G$13,'POPCAN Validation'!$G$15)</c:f>
                <c:numCache>
                  <c:formatCode>General</c:formatCode>
                  <c:ptCount val="6"/>
                  <c:pt idx="0">
                    <c:v>0.011246532064462</c:v>
                  </c:pt>
                  <c:pt idx="1">
                    <c:v>0.191037852443044</c:v>
                  </c:pt>
                  <c:pt idx="2">
                    <c:v>0.0140082876581973</c:v>
                  </c:pt>
                  <c:pt idx="3">
                    <c:v>0.0105291945244246</c:v>
                  </c:pt>
                  <c:pt idx="4">
                    <c:v>0.00182357572810847</c:v>
                  </c:pt>
                  <c:pt idx="5">
                    <c:v>0.0690598581227319</c:v>
                  </c:pt>
                </c:numCache>
              </c:numRef>
            </c:plus>
            <c:minus>
              <c:numRef>
                <c:f>('POPCAN Validation'!$G$5,'POPCAN Validation'!$G$7,'POPCAN Validation'!$G$9,'POPCAN Validation'!$G$11,'POPCAN Validation'!$G$13,'POPCAN Validation'!$G$15)</c:f>
                <c:numCache>
                  <c:formatCode>General</c:formatCode>
                  <c:ptCount val="6"/>
                  <c:pt idx="0">
                    <c:v>0.011246532064462</c:v>
                  </c:pt>
                  <c:pt idx="1">
                    <c:v>0.191037852443044</c:v>
                  </c:pt>
                  <c:pt idx="2">
                    <c:v>0.0140082876581973</c:v>
                  </c:pt>
                  <c:pt idx="3">
                    <c:v>0.0105291945244246</c:v>
                  </c:pt>
                  <c:pt idx="4">
                    <c:v>0.00182357572810847</c:v>
                  </c:pt>
                  <c:pt idx="5">
                    <c:v>0.0690598581227319</c:v>
                  </c:pt>
                </c:numCache>
              </c:numRef>
            </c:minus>
            <c:spPr>
              <a:noFill/>
              <a:ln w="9525" cap="flat" cmpd="sng" algn="ctr">
                <a:solidFill>
                  <a:schemeClr val="tx1">
                    <a:lumMod val="65000"/>
                    <a:lumOff val="35000"/>
                  </a:schemeClr>
                </a:solidFill>
                <a:round/>
              </a:ln>
              <a:effectLst/>
            </c:spPr>
          </c:errBars>
          <c:cat>
            <c:strRef>
              <c:f>('POPCAN Validation'!$B$4,'POPCAN Validation'!$B$6,'POPCAN Validation'!$B$8,'POPCAN Validation'!$B$10,'POPCAN Validation'!$B$12,'POPCAN Validation'!$B$14)</c:f>
              <c:strCache>
                <c:ptCount val="6"/>
                <c:pt idx="0">
                  <c:v>QLKE-16-3</c:v>
                </c:pt>
                <c:pt idx="1">
                  <c:v>NBON-29-4</c:v>
                </c:pt>
                <c:pt idx="2">
                  <c:v>LONG-29-4</c:v>
                </c:pt>
                <c:pt idx="3">
                  <c:v>KLND-20-2</c:v>
                </c:pt>
                <c:pt idx="4">
                  <c:v>SKEW-24-3</c:v>
                </c:pt>
                <c:pt idx="5">
                  <c:v>DENC-17-3</c:v>
                </c:pt>
              </c:strCache>
            </c:strRef>
          </c:cat>
          <c:val>
            <c:numRef>
              <c:f>('POPCAN Validation'!$F$5,'POPCAN Validation'!$F$7,'POPCAN Validation'!$F$9,'POPCAN Validation'!$F$11,'POPCAN Validation'!$F$13,'POPCAN Validation'!$F$15)</c:f>
              <c:numCache>
                <c:formatCode>0.00</c:formatCode>
                <c:ptCount val="6"/>
                <c:pt idx="0">
                  <c:v>0.368581039506272</c:v>
                </c:pt>
                <c:pt idx="1">
                  <c:v>1.895235030792293</c:v>
                </c:pt>
                <c:pt idx="2">
                  <c:v>1.013306398716526</c:v>
                </c:pt>
                <c:pt idx="3">
                  <c:v>0.208284718331377</c:v>
                </c:pt>
                <c:pt idx="4">
                  <c:v>0.313874936597795</c:v>
                </c:pt>
                <c:pt idx="5">
                  <c:v>0.362164009772609</c:v>
                </c:pt>
              </c:numCache>
            </c:numRef>
          </c:val>
        </c:ser>
        <c:dLbls>
          <c:showLegendKey val="0"/>
          <c:showVal val="0"/>
          <c:showCatName val="0"/>
          <c:showSerName val="0"/>
          <c:showPercent val="0"/>
          <c:showBubbleSize val="0"/>
        </c:dLbls>
        <c:gapWidth val="219"/>
        <c:overlap val="-27"/>
        <c:axId val="-1936589216"/>
        <c:axId val="-1936585952"/>
      </c:barChart>
      <c:catAx>
        <c:axId val="-1936589216"/>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36585952"/>
        <c:crosses val="autoZero"/>
        <c:auto val="1"/>
        <c:lblAlgn val="ctr"/>
        <c:lblOffset val="100"/>
        <c:noMultiLvlLbl val="0"/>
      </c:catAx>
      <c:valAx>
        <c:axId val="-1936585952"/>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CA"/>
                  <a:t>mg pHB/g</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36589216"/>
        <c:crosses val="autoZero"/>
        <c:crossBetween val="between"/>
        <c:majorUnit val="2.5"/>
      </c:valAx>
      <c:spPr>
        <a:noFill/>
        <a:ln>
          <a:solidFill>
            <a:schemeClr val="tx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tx1"/>
              </a:solidFill>
              <a:ln w="9525">
                <a:noFill/>
              </a:ln>
              <a:effectLst/>
            </c:spPr>
          </c:marker>
          <c:trendline>
            <c:spPr>
              <a:ln w="19050" cap="rnd">
                <a:solidFill>
                  <a:schemeClr val="tx1"/>
                </a:solidFill>
                <a:prstDash val="sysDot"/>
              </a:ln>
              <a:effectLst/>
            </c:spPr>
            <c:trendlineType val="linear"/>
            <c:dispRSqr val="0"/>
            <c:dispEq val="1"/>
            <c:trendlineLbl>
              <c:layout>
                <c:manualLayout>
                  <c:x val="0.124288942143102"/>
                  <c:y val="0.41158870971463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trendlineLbl>
          </c:trendline>
          <c:xVal>
            <c:numRef>
              <c:f>Calculations!$G$145:$G$152</c:f>
              <c:numCache>
                <c:formatCode>0.0000</c:formatCode>
                <c:ptCount val="8"/>
                <c:pt idx="0">
                  <c:v>0.249996582821201</c:v>
                </c:pt>
                <c:pt idx="1">
                  <c:v>0.124839180326785</c:v>
                </c:pt>
                <c:pt idx="2">
                  <c:v>0.0623746911615167</c:v>
                </c:pt>
                <c:pt idx="3">
                  <c:v>0.0311719201079467</c:v>
                </c:pt>
                <c:pt idx="4">
                  <c:v>0.0155708823824342</c:v>
                </c:pt>
                <c:pt idx="5">
                  <c:v>0.00778485793346014</c:v>
                </c:pt>
                <c:pt idx="6">
                  <c:v>0.00389460857437891</c:v>
                </c:pt>
                <c:pt idx="7">
                  <c:v>0.00194859642122756</c:v>
                </c:pt>
              </c:numCache>
            </c:numRef>
          </c:xVal>
          <c:yVal>
            <c:numRef>
              <c:f>Calculations!$H$145:$H$152</c:f>
              <c:numCache>
                <c:formatCode>General</c:formatCode>
                <c:ptCount val="8"/>
                <c:pt idx="0">
                  <c:v>618.3492</c:v>
                </c:pt>
                <c:pt idx="1">
                  <c:v>302.6632</c:v>
                </c:pt>
                <c:pt idx="2">
                  <c:v>146.0408</c:v>
                </c:pt>
                <c:pt idx="3">
                  <c:v>72.6524</c:v>
                </c:pt>
                <c:pt idx="4">
                  <c:v>36.0397</c:v>
                </c:pt>
                <c:pt idx="5">
                  <c:v>18.1378</c:v>
                </c:pt>
                <c:pt idx="6">
                  <c:v>8.7853</c:v>
                </c:pt>
                <c:pt idx="7">
                  <c:v>4.2907</c:v>
                </c:pt>
              </c:numCache>
            </c:numRef>
          </c:yVal>
          <c:smooth val="0"/>
        </c:ser>
        <c:dLbls>
          <c:showLegendKey val="0"/>
          <c:showVal val="0"/>
          <c:showCatName val="0"/>
          <c:showSerName val="0"/>
          <c:showPercent val="0"/>
          <c:showBubbleSize val="0"/>
        </c:dLbls>
        <c:axId val="-1936984192"/>
        <c:axId val="-1936981872"/>
      </c:scatterChart>
      <c:valAx>
        <c:axId val="-1936984192"/>
        <c:scaling>
          <c:orientation val="minMax"/>
        </c:scaling>
        <c:delete val="0"/>
        <c:axPos val="b"/>
        <c:numFmt formatCode="0.0000" sourceLinked="1"/>
        <c:majorTickMark val="none"/>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36981872"/>
        <c:crosses val="autoZero"/>
        <c:crossBetween val="midCat"/>
      </c:valAx>
      <c:valAx>
        <c:axId val="-1936981872"/>
        <c:scaling>
          <c:orientation val="minMax"/>
        </c:scaling>
        <c:delete val="0"/>
        <c:axPos val="l"/>
        <c:numFmt formatCode="General" sourceLinked="1"/>
        <c:majorTickMark val="none"/>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36984192"/>
        <c:crosses val="autoZero"/>
        <c:crossBetween val="midCat"/>
      </c:valAx>
      <c:spPr>
        <a:noFill/>
        <a:ln>
          <a:solidFill>
            <a:sysClr val="windowText" lastClr="000000"/>
          </a:solidFill>
        </a:ln>
        <a:effectLst/>
      </c:spPr>
    </c:plotArea>
    <c:plotVisOnly val="1"/>
    <c:dispBlanksAs val="gap"/>
    <c:showDLblsOverMax val="0"/>
  </c:chart>
  <c:spPr>
    <a:solidFill>
      <a:sysClr val="window" lastClr="FFFFFF"/>
    </a:solid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tx1"/>
              </a:solidFill>
              <a:ln w="9525">
                <a:noFill/>
              </a:ln>
              <a:effectLst/>
            </c:spPr>
          </c:marker>
          <c:trendline>
            <c:spPr>
              <a:ln w="19050" cap="rnd">
                <a:solidFill>
                  <a:schemeClr val="tx1"/>
                </a:solidFill>
                <a:prstDash val="sysDot"/>
              </a:ln>
              <a:effectLst/>
            </c:spPr>
            <c:trendlineType val="linear"/>
            <c:dispRSqr val="0"/>
            <c:dispEq val="1"/>
            <c:trendlineLbl>
              <c:layout>
                <c:manualLayout>
                  <c:x val="0.184379322149949"/>
                  <c:y val="0.38777321595308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trendlineLbl>
          </c:trendline>
          <c:xVal>
            <c:numRef>
              <c:f>Calculations!$E$462:$E$469</c:f>
              <c:numCache>
                <c:formatCode>0.0000</c:formatCode>
                <c:ptCount val="8"/>
                <c:pt idx="0">
                  <c:v>0.227203045976646</c:v>
                </c:pt>
                <c:pt idx="1">
                  <c:v>0.113532646328413</c:v>
                </c:pt>
                <c:pt idx="2">
                  <c:v>0.0566861466599323</c:v>
                </c:pt>
                <c:pt idx="3">
                  <c:v>0.0283264803826089</c:v>
                </c:pt>
                <c:pt idx="4">
                  <c:v>0.0141496684438168</c:v>
                </c:pt>
                <c:pt idx="5">
                  <c:v>0.0070717791656738</c:v>
                </c:pt>
                <c:pt idx="6">
                  <c:v>0.00353755250713885</c:v>
                </c:pt>
                <c:pt idx="7">
                  <c:v>0.00177010854812334</c:v>
                </c:pt>
              </c:numCache>
            </c:numRef>
          </c:xVal>
          <c:yVal>
            <c:numRef>
              <c:f>Calculations!$I$462:$I$469</c:f>
              <c:numCache>
                <c:formatCode>0.00</c:formatCode>
                <c:ptCount val="8"/>
                <c:pt idx="0">
                  <c:v>574.3428239205271</c:v>
                </c:pt>
                <c:pt idx="1">
                  <c:v>281.7773364077458</c:v>
                </c:pt>
                <c:pt idx="2">
                  <c:v>140.2353292709888</c:v>
                </c:pt>
                <c:pt idx="3">
                  <c:v>70.17018733484963</c:v>
                </c:pt>
                <c:pt idx="4">
                  <c:v>33.70285046530908</c:v>
                </c:pt>
                <c:pt idx="5">
                  <c:v>16.34300549064463</c:v>
                </c:pt>
                <c:pt idx="6">
                  <c:v>7.9683</c:v>
                </c:pt>
                <c:pt idx="7">
                  <c:v>3.54783128562049</c:v>
                </c:pt>
              </c:numCache>
            </c:numRef>
          </c:yVal>
          <c:smooth val="0"/>
        </c:ser>
        <c:dLbls>
          <c:showLegendKey val="0"/>
          <c:showVal val="0"/>
          <c:showCatName val="0"/>
          <c:showSerName val="0"/>
          <c:showPercent val="0"/>
          <c:showBubbleSize val="0"/>
        </c:dLbls>
        <c:axId val="-1936970672"/>
        <c:axId val="-1936968192"/>
      </c:scatterChart>
      <c:valAx>
        <c:axId val="-1936970672"/>
        <c:scaling>
          <c:orientation val="minMax"/>
        </c:scaling>
        <c:delete val="0"/>
        <c:axPos val="b"/>
        <c:numFmt formatCode="0.0000" sourceLinked="1"/>
        <c:majorTickMark val="none"/>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36968192"/>
        <c:crosses val="autoZero"/>
        <c:crossBetween val="midCat"/>
      </c:valAx>
      <c:valAx>
        <c:axId val="-1936968192"/>
        <c:scaling>
          <c:orientation val="minMax"/>
        </c:scaling>
        <c:delete val="0"/>
        <c:axPos val="l"/>
        <c:numFmt formatCode="0.00" sourceLinked="1"/>
        <c:majorTickMark val="none"/>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36970672"/>
        <c:crosses val="autoZero"/>
        <c:crossBetween val="midCat"/>
      </c:valAx>
      <c:spPr>
        <a:noFill/>
        <a:ln>
          <a:solidFill>
            <a:sysClr val="windowText" lastClr="000000"/>
          </a:solidFill>
        </a:ln>
        <a:effectLst/>
      </c:spPr>
    </c:plotArea>
    <c:plotVisOnly val="1"/>
    <c:dispBlanksAs val="gap"/>
    <c:showDLblsOverMax val="0"/>
  </c:chart>
  <c:spPr>
    <a:solidFill>
      <a:sysClr val="window" lastClr="FFFFFF"/>
    </a:solid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tx1"/>
              </a:solidFill>
              <a:ln w="9525">
                <a:noFill/>
              </a:ln>
              <a:effectLst/>
            </c:spPr>
          </c:marker>
          <c:trendline>
            <c:spPr>
              <a:ln w="19050" cap="rnd">
                <a:solidFill>
                  <a:schemeClr val="tx1"/>
                </a:solidFill>
                <a:prstDash val="sysDot"/>
              </a:ln>
              <a:effectLst/>
            </c:spPr>
            <c:trendlineType val="linear"/>
            <c:dispRSqr val="0"/>
            <c:dispEq val="1"/>
            <c:trendlineLbl>
              <c:layout>
                <c:manualLayout>
                  <c:x val="0.184216364258815"/>
                  <c:y val="0.42002458155214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trendlineLbl>
          </c:trendline>
          <c:xVal>
            <c:numRef>
              <c:f>Calculations!$E$608:$E$615</c:f>
              <c:numCache>
                <c:formatCode>0.0000</c:formatCode>
                <c:ptCount val="8"/>
                <c:pt idx="0">
                  <c:v>0.227275829733545</c:v>
                </c:pt>
                <c:pt idx="1">
                  <c:v>0.113765751704378</c:v>
                </c:pt>
                <c:pt idx="2">
                  <c:v>0.0560878584329911</c:v>
                </c:pt>
                <c:pt idx="3">
                  <c:v>0.0283977247118951</c:v>
                </c:pt>
                <c:pt idx="4">
                  <c:v>0.014153671057721</c:v>
                </c:pt>
                <c:pt idx="5">
                  <c:v>0.00707823890945616</c:v>
                </c:pt>
                <c:pt idx="6">
                  <c:v>0.00353942424648593</c:v>
                </c:pt>
                <c:pt idx="7">
                  <c:v>0.00177517045037435</c:v>
                </c:pt>
              </c:numCache>
            </c:numRef>
          </c:xVal>
          <c:yVal>
            <c:numRef>
              <c:f>Calculations!$I$608:$I$615</c:f>
              <c:numCache>
                <c:formatCode>0.00</c:formatCode>
                <c:ptCount val="8"/>
                <c:pt idx="0">
                  <c:v>504.4723607698733</c:v>
                </c:pt>
                <c:pt idx="1">
                  <c:v>253.7562725213307</c:v>
                </c:pt>
                <c:pt idx="2">
                  <c:v>129.814676524435</c:v>
                </c:pt>
                <c:pt idx="3">
                  <c:v>61.95164134968115</c:v>
                </c:pt>
                <c:pt idx="4">
                  <c:v>29.4553</c:v>
                </c:pt>
                <c:pt idx="5">
                  <c:v>14.31170370806134</c:v>
                </c:pt>
                <c:pt idx="6">
                  <c:v>7.016586340714427</c:v>
                </c:pt>
                <c:pt idx="7">
                  <c:v>2.983588212423701</c:v>
                </c:pt>
              </c:numCache>
            </c:numRef>
          </c:yVal>
          <c:smooth val="0"/>
        </c:ser>
        <c:dLbls>
          <c:showLegendKey val="0"/>
          <c:showVal val="0"/>
          <c:showCatName val="0"/>
          <c:showSerName val="0"/>
          <c:showPercent val="0"/>
          <c:showBubbleSize val="0"/>
        </c:dLbls>
        <c:axId val="-1936945184"/>
        <c:axId val="-1936942704"/>
      </c:scatterChart>
      <c:valAx>
        <c:axId val="-1936945184"/>
        <c:scaling>
          <c:orientation val="minMax"/>
        </c:scaling>
        <c:delete val="0"/>
        <c:axPos val="b"/>
        <c:numFmt formatCode="0.0000" sourceLinked="1"/>
        <c:majorTickMark val="none"/>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36942704"/>
        <c:crosses val="autoZero"/>
        <c:crossBetween val="midCat"/>
      </c:valAx>
      <c:valAx>
        <c:axId val="-1936942704"/>
        <c:scaling>
          <c:orientation val="minMax"/>
        </c:scaling>
        <c:delete val="0"/>
        <c:axPos val="l"/>
        <c:numFmt formatCode="0.00" sourceLinked="1"/>
        <c:majorTickMark val="none"/>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36945184"/>
        <c:crosses val="autoZero"/>
        <c:crossBetween val="midCat"/>
      </c:valAx>
      <c:spPr>
        <a:noFill/>
        <a:ln>
          <a:solidFill>
            <a:sysClr val="windowText" lastClr="000000"/>
          </a:solidFill>
        </a:ln>
        <a:effectLst/>
      </c:spPr>
    </c:plotArea>
    <c:plotVisOnly val="1"/>
    <c:dispBlanksAs val="gap"/>
    <c:showDLblsOverMax val="0"/>
  </c:chart>
  <c:spPr>
    <a:solidFill>
      <a:sysClr val="window" lastClr="FFFFFF"/>
    </a:solid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tx1"/>
              </a:solidFill>
              <a:ln w="9525">
                <a:noFill/>
              </a:ln>
              <a:effectLst/>
            </c:spPr>
          </c:marker>
          <c:trendline>
            <c:spPr>
              <a:ln w="19050" cap="rnd">
                <a:solidFill>
                  <a:schemeClr val="tx1"/>
                </a:solidFill>
                <a:prstDash val="sysDot"/>
              </a:ln>
              <a:effectLst/>
            </c:spPr>
            <c:trendlineType val="linear"/>
            <c:dispRSqr val="0"/>
            <c:dispEq val="1"/>
            <c:trendlineLbl>
              <c:layout>
                <c:manualLayout>
                  <c:x val="0.185086842405569"/>
                  <c:y val="0.3907205409787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trendlineLbl>
          </c:trendline>
          <c:xVal>
            <c:numRef>
              <c:f>Calculations!$E$754:$E$761</c:f>
              <c:numCache>
                <c:formatCode>0.0000</c:formatCode>
                <c:ptCount val="8"/>
                <c:pt idx="0">
                  <c:v>0.227758394983532</c:v>
                </c:pt>
                <c:pt idx="1">
                  <c:v>0.113510822923872</c:v>
                </c:pt>
                <c:pt idx="2">
                  <c:v>0.0566887420356516</c:v>
                </c:pt>
                <c:pt idx="3">
                  <c:v>0.028331906593324</c:v>
                </c:pt>
                <c:pt idx="4">
                  <c:v>0.0141523757080691</c:v>
                </c:pt>
                <c:pt idx="5">
                  <c:v>0.00710030420347589</c:v>
                </c:pt>
                <c:pt idx="6">
                  <c:v>0.00354119774807002</c:v>
                </c:pt>
                <c:pt idx="7">
                  <c:v>0.00177271948098808</c:v>
                </c:pt>
              </c:numCache>
            </c:numRef>
          </c:xVal>
          <c:yVal>
            <c:numRef>
              <c:f>Calculations!$I$754:$I$761</c:f>
              <c:numCache>
                <c:formatCode>0.00</c:formatCode>
                <c:ptCount val="8"/>
                <c:pt idx="0">
                  <c:v>557.3904909516203</c:v>
                </c:pt>
                <c:pt idx="1">
                  <c:v>270.4001579045751</c:v>
                </c:pt>
                <c:pt idx="2">
                  <c:v>128.6338846575396</c:v>
                </c:pt>
                <c:pt idx="3">
                  <c:v>67.77103801174526</c:v>
                </c:pt>
                <c:pt idx="4">
                  <c:v>32.22919598834128</c:v>
                </c:pt>
                <c:pt idx="5">
                  <c:v>16.94955350208085</c:v>
                </c:pt>
                <c:pt idx="6">
                  <c:v>5.0984</c:v>
                </c:pt>
                <c:pt idx="7">
                  <c:v>1.269596061464371</c:v>
                </c:pt>
              </c:numCache>
            </c:numRef>
          </c:yVal>
          <c:smooth val="0"/>
        </c:ser>
        <c:dLbls>
          <c:showLegendKey val="0"/>
          <c:showVal val="0"/>
          <c:showCatName val="0"/>
          <c:showSerName val="0"/>
          <c:showPercent val="0"/>
          <c:showBubbleSize val="0"/>
        </c:dLbls>
        <c:axId val="-1936699328"/>
        <c:axId val="-1936696848"/>
      </c:scatterChart>
      <c:valAx>
        <c:axId val="-1936699328"/>
        <c:scaling>
          <c:orientation val="minMax"/>
        </c:scaling>
        <c:delete val="0"/>
        <c:axPos val="b"/>
        <c:numFmt formatCode="0.0000" sourceLinked="1"/>
        <c:majorTickMark val="none"/>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36696848"/>
        <c:crosses val="autoZero"/>
        <c:crossBetween val="midCat"/>
      </c:valAx>
      <c:valAx>
        <c:axId val="-1936696848"/>
        <c:scaling>
          <c:orientation val="minMax"/>
        </c:scaling>
        <c:delete val="0"/>
        <c:axPos val="l"/>
        <c:numFmt formatCode="0.00" sourceLinked="1"/>
        <c:majorTickMark val="none"/>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36699328"/>
        <c:crosses val="autoZero"/>
        <c:crossBetween val="midCat"/>
      </c:valAx>
      <c:spPr>
        <a:noFill/>
        <a:ln>
          <a:solidFill>
            <a:sysClr val="windowText" lastClr="000000"/>
          </a:solidFill>
        </a:ln>
        <a:effectLst/>
      </c:spPr>
    </c:plotArea>
    <c:plotVisOnly val="1"/>
    <c:dispBlanksAs val="gap"/>
    <c:showDLblsOverMax val="0"/>
  </c:chart>
  <c:spPr>
    <a:solidFill>
      <a:sysClr val="window" lastClr="FFFFFF"/>
    </a:solid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tx1"/>
              </a:solidFill>
              <a:ln w="9525">
                <a:noFill/>
              </a:ln>
              <a:effectLst/>
            </c:spPr>
          </c:marker>
          <c:trendline>
            <c:spPr>
              <a:ln w="19050" cap="rnd">
                <a:solidFill>
                  <a:schemeClr val="tx1"/>
                </a:solidFill>
                <a:prstDash val="sysDot"/>
              </a:ln>
              <a:effectLst/>
            </c:spPr>
            <c:trendlineType val="linear"/>
            <c:dispRSqr val="0"/>
            <c:dispEq val="1"/>
            <c:trendlineLbl>
              <c:layout>
                <c:manualLayout>
                  <c:x val="0.185086842405569"/>
                  <c:y val="0.3907205409787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trendlineLbl>
          </c:trendline>
          <c:xVal>
            <c:numRef>
              <c:f>Calculations!$E$900:$E$907</c:f>
              <c:numCache>
                <c:formatCode>0.0000</c:formatCode>
                <c:ptCount val="8"/>
                <c:pt idx="0">
                  <c:v>0.227327555464144</c:v>
                </c:pt>
                <c:pt idx="1">
                  <c:v>0.113507728871413</c:v>
                </c:pt>
                <c:pt idx="2">
                  <c:v>0.0567238445383424</c:v>
                </c:pt>
                <c:pt idx="3">
                  <c:v>0.0283375933410551</c:v>
                </c:pt>
                <c:pt idx="4">
                  <c:v>0.0141534147099322</c:v>
                </c:pt>
                <c:pt idx="5">
                  <c:v>0.00709016108636572</c:v>
                </c:pt>
                <c:pt idx="6">
                  <c:v>0.00354534526976192</c:v>
                </c:pt>
                <c:pt idx="7">
                  <c:v>0.00177088867137877</c:v>
                </c:pt>
              </c:numCache>
            </c:numRef>
          </c:xVal>
          <c:yVal>
            <c:numRef>
              <c:f>Calculations!$I$900:$I$907</c:f>
              <c:numCache>
                <c:formatCode>0.00</c:formatCode>
                <c:ptCount val="8"/>
                <c:pt idx="0">
                  <c:v>586.148301859083</c:v>
                </c:pt>
                <c:pt idx="1">
                  <c:v>283.80997276107</c:v>
                </c:pt>
                <c:pt idx="2">
                  <c:v>140.5517274301974</c:v>
                </c:pt>
                <c:pt idx="3">
                  <c:v>68.57493624098646</c:v>
                </c:pt>
                <c:pt idx="4">
                  <c:v>31.91122150726088</c:v>
                </c:pt>
                <c:pt idx="5">
                  <c:v>14.43651040073877</c:v>
                </c:pt>
                <c:pt idx="6">
                  <c:v>7.4215</c:v>
                </c:pt>
                <c:pt idx="7">
                  <c:v>2.796142320929256</c:v>
                </c:pt>
              </c:numCache>
            </c:numRef>
          </c:yVal>
          <c:smooth val="0"/>
        </c:ser>
        <c:dLbls>
          <c:showLegendKey val="0"/>
          <c:showVal val="0"/>
          <c:showCatName val="0"/>
          <c:showSerName val="0"/>
          <c:showPercent val="0"/>
          <c:showBubbleSize val="0"/>
        </c:dLbls>
        <c:axId val="-1936921952"/>
        <c:axId val="-1936919472"/>
      </c:scatterChart>
      <c:valAx>
        <c:axId val="-1936921952"/>
        <c:scaling>
          <c:orientation val="minMax"/>
        </c:scaling>
        <c:delete val="0"/>
        <c:axPos val="b"/>
        <c:numFmt formatCode="0.0000" sourceLinked="1"/>
        <c:majorTickMark val="none"/>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36919472"/>
        <c:crosses val="autoZero"/>
        <c:crossBetween val="midCat"/>
      </c:valAx>
      <c:valAx>
        <c:axId val="-1936919472"/>
        <c:scaling>
          <c:orientation val="minMax"/>
        </c:scaling>
        <c:delete val="0"/>
        <c:axPos val="l"/>
        <c:numFmt formatCode="0.00" sourceLinked="1"/>
        <c:majorTickMark val="none"/>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36921952"/>
        <c:crosses val="autoZero"/>
        <c:crossBetween val="midCat"/>
      </c:valAx>
      <c:spPr>
        <a:noFill/>
        <a:ln>
          <a:solidFill>
            <a:sysClr val="windowText" lastClr="000000"/>
          </a:solidFill>
        </a:ln>
        <a:effectLst/>
      </c:spPr>
    </c:plotArea>
    <c:plotVisOnly val="1"/>
    <c:dispBlanksAs val="gap"/>
    <c:showDLblsOverMax val="0"/>
  </c:chart>
  <c:spPr>
    <a:solidFill>
      <a:sysClr val="window" lastClr="FFFFFF"/>
    </a:solid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tx1"/>
              </a:solidFill>
              <a:ln w="9525">
                <a:noFill/>
              </a:ln>
              <a:effectLst/>
            </c:spPr>
          </c:marker>
          <c:trendline>
            <c:spPr>
              <a:ln w="19050" cap="rnd">
                <a:solidFill>
                  <a:schemeClr val="tx1"/>
                </a:solidFill>
                <a:prstDash val="sysDot"/>
              </a:ln>
              <a:effectLst/>
            </c:spPr>
            <c:trendlineType val="linear"/>
            <c:dispRSqr val="0"/>
            <c:dispEq val="1"/>
            <c:trendlineLbl>
              <c:layout>
                <c:manualLayout>
                  <c:x val="0.185086842405569"/>
                  <c:y val="0.3907205409787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trendlineLbl>
          </c:trendline>
          <c:xVal>
            <c:numRef>
              <c:f>Calculations!$E$1046:$E$1053</c:f>
              <c:numCache>
                <c:formatCode>0.0000</c:formatCode>
                <c:ptCount val="8"/>
                <c:pt idx="0">
                  <c:v>0.22733162027935</c:v>
                </c:pt>
                <c:pt idx="1">
                  <c:v>0.113526340215205</c:v>
                </c:pt>
                <c:pt idx="2">
                  <c:v>0.0567192194365228</c:v>
                </c:pt>
                <c:pt idx="3">
                  <c:v>0.0283360467356808</c:v>
                </c:pt>
                <c:pt idx="4">
                  <c:v>0.0141562487429242</c:v>
                </c:pt>
                <c:pt idx="5">
                  <c:v>0.00707720790769338</c:v>
                </c:pt>
                <c:pt idx="6">
                  <c:v>0.00354029582486029</c:v>
                </c:pt>
                <c:pt idx="7">
                  <c:v>0.00177106472327611</c:v>
                </c:pt>
              </c:numCache>
            </c:numRef>
          </c:xVal>
          <c:yVal>
            <c:numRef>
              <c:f>Calculations!$I$1046:$I$1053</c:f>
              <c:numCache>
                <c:formatCode>0.00</c:formatCode>
                <c:ptCount val="8"/>
                <c:pt idx="0">
                  <c:v>550.7548984011397</c:v>
                </c:pt>
                <c:pt idx="1">
                  <c:v>257.2179469383028</c:v>
                </c:pt>
                <c:pt idx="2">
                  <c:v>128.9455508405274</c:v>
                </c:pt>
                <c:pt idx="3">
                  <c:v>64.85143533430021</c:v>
                </c:pt>
                <c:pt idx="4">
                  <c:v>29.16799444462844</c:v>
                </c:pt>
                <c:pt idx="5">
                  <c:v>12.775</c:v>
                </c:pt>
                <c:pt idx="6">
                  <c:v>6.957903675132675</c:v>
                </c:pt>
                <c:pt idx="7">
                  <c:v>2.773083054973681</c:v>
                </c:pt>
              </c:numCache>
            </c:numRef>
          </c:yVal>
          <c:smooth val="0"/>
        </c:ser>
        <c:dLbls>
          <c:showLegendKey val="0"/>
          <c:showVal val="0"/>
          <c:showCatName val="0"/>
          <c:showSerName val="0"/>
          <c:showPercent val="0"/>
          <c:showBubbleSize val="0"/>
        </c:dLbls>
        <c:axId val="-1936898496"/>
        <c:axId val="-1936896016"/>
      </c:scatterChart>
      <c:valAx>
        <c:axId val="-1936898496"/>
        <c:scaling>
          <c:orientation val="minMax"/>
        </c:scaling>
        <c:delete val="0"/>
        <c:axPos val="b"/>
        <c:numFmt formatCode="0.0000" sourceLinked="1"/>
        <c:majorTickMark val="none"/>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36896016"/>
        <c:crosses val="autoZero"/>
        <c:crossBetween val="midCat"/>
      </c:valAx>
      <c:valAx>
        <c:axId val="-1936896016"/>
        <c:scaling>
          <c:orientation val="minMax"/>
        </c:scaling>
        <c:delete val="0"/>
        <c:axPos val="l"/>
        <c:numFmt formatCode="0.00" sourceLinked="1"/>
        <c:majorTickMark val="none"/>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36898496"/>
        <c:crosses val="autoZero"/>
        <c:crossBetween val="midCat"/>
      </c:valAx>
      <c:spPr>
        <a:noFill/>
        <a:ln>
          <a:solidFill>
            <a:sysClr val="windowText" lastClr="000000"/>
          </a:solidFill>
        </a:ln>
        <a:effectLst/>
      </c:spPr>
    </c:plotArea>
    <c:plotVisOnly val="1"/>
    <c:dispBlanksAs val="gap"/>
    <c:showDLblsOverMax val="0"/>
  </c:chart>
  <c:spPr>
    <a:solidFill>
      <a:sysClr val="window" lastClr="FFFFFF"/>
    </a:solid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tx1"/>
              </a:solidFill>
              <a:ln w="9525">
                <a:noFill/>
              </a:ln>
              <a:effectLst/>
            </c:spPr>
          </c:marker>
          <c:trendline>
            <c:spPr>
              <a:ln w="19050" cap="rnd">
                <a:solidFill>
                  <a:schemeClr val="tx1"/>
                </a:solidFill>
                <a:prstDash val="sysDot"/>
              </a:ln>
              <a:effectLst/>
            </c:spPr>
            <c:trendlineType val="linear"/>
            <c:dispRSqr val="0"/>
            <c:dispEq val="1"/>
            <c:trendlineLbl>
              <c:layout>
                <c:manualLayout>
                  <c:x val="0.185086842405569"/>
                  <c:y val="0.3907205409787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trendlineLbl>
          </c:trendline>
          <c:xVal>
            <c:numRef>
              <c:f>Calculations!$E$1254:$E$1261</c:f>
              <c:numCache>
                <c:formatCode>0.0000</c:formatCode>
                <c:ptCount val="8"/>
                <c:pt idx="0">
                  <c:v>0.227512271988386</c:v>
                </c:pt>
                <c:pt idx="1">
                  <c:v>0.113608877494041</c:v>
                </c:pt>
                <c:pt idx="2">
                  <c:v>0.0567443492730926</c:v>
                </c:pt>
                <c:pt idx="3">
                  <c:v>0.0283670674666547</c:v>
                </c:pt>
                <c:pt idx="4">
                  <c:v>0.0141635358185844</c:v>
                </c:pt>
                <c:pt idx="5">
                  <c:v>0.00708315198895209</c:v>
                </c:pt>
                <c:pt idx="6">
                  <c:v>0.00354224928452412</c:v>
                </c:pt>
                <c:pt idx="7">
                  <c:v>0.00177162790730841</c:v>
                </c:pt>
              </c:numCache>
            </c:numRef>
          </c:xVal>
          <c:yVal>
            <c:numRef>
              <c:f>Calculations!$I$1254:$I$1261</c:f>
              <c:numCache>
                <c:formatCode>0.00</c:formatCode>
                <c:ptCount val="8"/>
                <c:pt idx="0">
                  <c:v>583.8265211349197</c:v>
                </c:pt>
                <c:pt idx="1">
                  <c:v>277.3629676766113</c:v>
                </c:pt>
                <c:pt idx="2">
                  <c:v>137.9656405057415</c:v>
                </c:pt>
                <c:pt idx="3">
                  <c:v>68.60373498989668</c:v>
                </c:pt>
                <c:pt idx="4">
                  <c:v>26.84759680084601</c:v>
                </c:pt>
                <c:pt idx="5">
                  <c:v>13.5798</c:v>
                </c:pt>
                <c:pt idx="6">
                  <c:v>6.912997483623448</c:v>
                </c:pt>
                <c:pt idx="7">
                  <c:v>2.420586066089932</c:v>
                </c:pt>
              </c:numCache>
            </c:numRef>
          </c:yVal>
          <c:smooth val="0"/>
        </c:ser>
        <c:dLbls>
          <c:showLegendKey val="0"/>
          <c:showVal val="0"/>
          <c:showCatName val="0"/>
          <c:showSerName val="0"/>
          <c:showPercent val="0"/>
          <c:showBubbleSize val="0"/>
        </c:dLbls>
        <c:axId val="-1936875808"/>
        <c:axId val="-1936873328"/>
      </c:scatterChart>
      <c:valAx>
        <c:axId val="-1936875808"/>
        <c:scaling>
          <c:orientation val="minMax"/>
        </c:scaling>
        <c:delete val="0"/>
        <c:axPos val="b"/>
        <c:numFmt formatCode="0.0000" sourceLinked="1"/>
        <c:majorTickMark val="none"/>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36873328"/>
        <c:crosses val="autoZero"/>
        <c:crossBetween val="midCat"/>
      </c:valAx>
      <c:valAx>
        <c:axId val="-1936873328"/>
        <c:scaling>
          <c:orientation val="minMax"/>
        </c:scaling>
        <c:delete val="0"/>
        <c:axPos val="l"/>
        <c:numFmt formatCode="0.00" sourceLinked="1"/>
        <c:majorTickMark val="none"/>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36875808"/>
        <c:crosses val="autoZero"/>
        <c:crossBetween val="midCat"/>
      </c:valAx>
      <c:spPr>
        <a:noFill/>
        <a:ln>
          <a:solidFill>
            <a:sysClr val="windowText" lastClr="000000"/>
          </a:solidFill>
        </a:ln>
        <a:effectLst/>
      </c:spPr>
    </c:plotArea>
    <c:plotVisOnly val="1"/>
    <c:dispBlanksAs val="gap"/>
    <c:showDLblsOverMax val="0"/>
  </c:chart>
  <c:spPr>
    <a:solidFill>
      <a:sysClr val="window" lastClr="FFFFFF"/>
    </a:solid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Results!$C$4:$C$343</c:f>
              <c:strCache>
                <c:ptCount val="340"/>
                <c:pt idx="0">
                  <c:v>ALAA-20-1</c:v>
                </c:pt>
                <c:pt idx="1">
                  <c:v>ALAA-20-2</c:v>
                </c:pt>
                <c:pt idx="2">
                  <c:v>ALAA-20-3</c:v>
                </c:pt>
                <c:pt idx="3">
                  <c:v>ALAA-20-4</c:v>
                </c:pt>
                <c:pt idx="4">
                  <c:v>ALAA-20-5</c:v>
                </c:pt>
                <c:pt idx="5">
                  <c:v>BELA-18-1</c:v>
                </c:pt>
                <c:pt idx="6">
                  <c:v>BELA-18-2</c:v>
                </c:pt>
                <c:pt idx="7">
                  <c:v>BELA-18-3</c:v>
                </c:pt>
                <c:pt idx="8">
                  <c:v>BELA-18-4</c:v>
                </c:pt>
                <c:pt idx="9">
                  <c:v>BELA-18-5</c:v>
                </c:pt>
                <c:pt idx="10">
                  <c:v>BELC-18-1</c:v>
                </c:pt>
                <c:pt idx="11">
                  <c:v>BELC-18-2</c:v>
                </c:pt>
                <c:pt idx="12">
                  <c:v>BELC-18-3</c:v>
                </c:pt>
                <c:pt idx="13">
                  <c:v>BELC-18-4</c:v>
                </c:pt>
                <c:pt idx="14">
                  <c:v>BELC-18-5</c:v>
                </c:pt>
                <c:pt idx="15">
                  <c:v>BLCG-28-1</c:v>
                </c:pt>
                <c:pt idx="16">
                  <c:v>BLCG-28-3</c:v>
                </c:pt>
                <c:pt idx="17">
                  <c:v>CARS-29-2</c:v>
                </c:pt>
                <c:pt idx="18">
                  <c:v>CARS-29-3</c:v>
                </c:pt>
                <c:pt idx="19">
                  <c:v>CARS-29-4</c:v>
                </c:pt>
                <c:pt idx="20">
                  <c:v>CHIL-14-2</c:v>
                </c:pt>
                <c:pt idx="21">
                  <c:v>CHKC-19-1</c:v>
                </c:pt>
                <c:pt idx="22">
                  <c:v>CHKC-19-2</c:v>
                </c:pt>
                <c:pt idx="23">
                  <c:v>CHKC-19-3</c:v>
                </c:pt>
                <c:pt idx="24">
                  <c:v>CHKC-19-4</c:v>
                </c:pt>
                <c:pt idx="25">
                  <c:v>CHKD-19-1</c:v>
                </c:pt>
                <c:pt idx="26">
                  <c:v>CHKD-19-2</c:v>
                </c:pt>
                <c:pt idx="27">
                  <c:v>CHKD-19-3</c:v>
                </c:pt>
                <c:pt idx="28">
                  <c:v>CHKD-19-4</c:v>
                </c:pt>
                <c:pt idx="29">
                  <c:v>CHKD-19-5</c:v>
                </c:pt>
                <c:pt idx="30">
                  <c:v>CHWH-27-1</c:v>
                </c:pt>
                <c:pt idx="31">
                  <c:v>CHWH-27-3</c:v>
                </c:pt>
                <c:pt idx="32">
                  <c:v>CHWH-27-5</c:v>
                </c:pt>
                <c:pt idx="33">
                  <c:v>CHWI-27-4</c:v>
                </c:pt>
                <c:pt idx="34">
                  <c:v>CHWJ-27-1</c:v>
                </c:pt>
                <c:pt idx="35">
                  <c:v>CHWK-27-2</c:v>
                </c:pt>
                <c:pt idx="36">
                  <c:v>CHWK-27-3</c:v>
                </c:pt>
                <c:pt idx="37">
                  <c:v>CHWK-27-4</c:v>
                </c:pt>
                <c:pt idx="38">
                  <c:v>CMBF-28-1</c:v>
                </c:pt>
                <c:pt idx="39">
                  <c:v>CMBF-28-2</c:v>
                </c:pt>
                <c:pt idx="40">
                  <c:v>CMBF-28-3</c:v>
                </c:pt>
                <c:pt idx="41">
                  <c:v>CMBF-28-4</c:v>
                </c:pt>
                <c:pt idx="42">
                  <c:v>CNYH-28-1</c:v>
                </c:pt>
                <c:pt idx="43">
                  <c:v>CNYH-28-2</c:v>
                </c:pt>
                <c:pt idx="44">
                  <c:v>CNYH-28-3</c:v>
                </c:pt>
                <c:pt idx="45">
                  <c:v>CNYH-28-4</c:v>
                </c:pt>
                <c:pt idx="46">
                  <c:v>CNYH-28-5</c:v>
                </c:pt>
                <c:pt idx="47">
                  <c:v>CSYJ-28-1</c:v>
                </c:pt>
                <c:pt idx="48">
                  <c:v>CSYJ-28-3</c:v>
                </c:pt>
                <c:pt idx="49">
                  <c:v>DENA-17-2</c:v>
                </c:pt>
                <c:pt idx="50">
                  <c:v>DENA-17-4</c:v>
                </c:pt>
                <c:pt idx="51">
                  <c:v>DENB-17-1</c:v>
                </c:pt>
                <c:pt idx="52">
                  <c:v>DENB-17-2</c:v>
                </c:pt>
                <c:pt idx="53">
                  <c:v>DENB-17-3</c:v>
                </c:pt>
                <c:pt idx="54">
                  <c:v>DENB-17-4</c:v>
                </c:pt>
                <c:pt idx="55">
                  <c:v>DENC-17-2</c:v>
                </c:pt>
                <c:pt idx="56">
                  <c:v>DENC-17-3</c:v>
                </c:pt>
                <c:pt idx="57">
                  <c:v>DENC-17-4</c:v>
                </c:pt>
                <c:pt idx="58">
                  <c:v>DENC-17-5</c:v>
                </c:pt>
                <c:pt idx="59">
                  <c:v>DEND-17-1</c:v>
                </c:pt>
                <c:pt idx="60">
                  <c:v>DEND-17-3</c:v>
                </c:pt>
                <c:pt idx="61">
                  <c:v>DEND-17-5</c:v>
                </c:pt>
                <c:pt idx="62">
                  <c:v>LILC-26-4</c:v>
                </c:pt>
                <c:pt idx="63">
                  <c:v>ELAD-25-3</c:v>
                </c:pt>
                <c:pt idx="64">
                  <c:v>ELAD-25-4</c:v>
                </c:pt>
                <c:pt idx="65">
                  <c:v>ELAD-25-5</c:v>
                </c:pt>
                <c:pt idx="66">
                  <c:v>FNYI-28-1</c:v>
                </c:pt>
                <c:pt idx="67">
                  <c:v>FNYI-28-2</c:v>
                </c:pt>
                <c:pt idx="68">
                  <c:v>FNYI-28-3</c:v>
                </c:pt>
                <c:pt idx="69">
                  <c:v>FNYI-28-4</c:v>
                </c:pt>
                <c:pt idx="70">
                  <c:v>FNYI-28-5</c:v>
                </c:pt>
                <c:pt idx="71">
                  <c:v>GLCA-26-1</c:v>
                </c:pt>
                <c:pt idx="72">
                  <c:v>GLCB-26-1</c:v>
                </c:pt>
                <c:pt idx="73">
                  <c:v>GLCB-26-2</c:v>
                </c:pt>
                <c:pt idx="74">
                  <c:v>GLCB-26-3</c:v>
                </c:pt>
                <c:pt idx="75">
                  <c:v>GLCB-26-4</c:v>
                </c:pt>
                <c:pt idx="76">
                  <c:v>HALS-30-1</c:v>
                </c:pt>
                <c:pt idx="77">
                  <c:v>HALS-30-2</c:v>
                </c:pt>
                <c:pt idx="78">
                  <c:v>HALS-30-4</c:v>
                </c:pt>
                <c:pt idx="79">
                  <c:v>HARB-26-2</c:v>
                </c:pt>
                <c:pt idx="80">
                  <c:v>HARB-26-1</c:v>
                </c:pt>
                <c:pt idx="81">
                  <c:v>HARB-26-3</c:v>
                </c:pt>
                <c:pt idx="82">
                  <c:v>HARB-26-4</c:v>
                </c:pt>
                <c:pt idx="83">
                  <c:v>HARB-26-5</c:v>
                </c:pt>
                <c:pt idx="84">
                  <c:v>HARC-26-1</c:v>
                </c:pt>
                <c:pt idx="85">
                  <c:v>HARC-26-2</c:v>
                </c:pt>
                <c:pt idx="86">
                  <c:v>HARC-26-3</c:v>
                </c:pt>
                <c:pt idx="87">
                  <c:v>HARC-26-4</c:v>
                </c:pt>
                <c:pt idx="88">
                  <c:v>HAZH-10-5</c:v>
                </c:pt>
                <c:pt idx="89">
                  <c:v>HIXN-16-1</c:v>
                </c:pt>
                <c:pt idx="90">
                  <c:v>HOMA-21-1</c:v>
                </c:pt>
                <c:pt idx="91">
                  <c:v>HOMA-21-2</c:v>
                </c:pt>
                <c:pt idx="92">
                  <c:v>HOMA-21-4</c:v>
                </c:pt>
                <c:pt idx="93">
                  <c:v>HOMA-21-5</c:v>
                </c:pt>
                <c:pt idx="94">
                  <c:v>HOMB-21-1</c:v>
                </c:pt>
                <c:pt idx="95">
                  <c:v>HOMB-21-2</c:v>
                </c:pt>
                <c:pt idx="96">
                  <c:v>HOMB-21-3</c:v>
                </c:pt>
                <c:pt idx="97">
                  <c:v>HOMB-21-4</c:v>
                </c:pt>
                <c:pt idx="98">
                  <c:v>HOMB-21-5</c:v>
                </c:pt>
                <c:pt idx="99">
                  <c:v>HOMC-21-1</c:v>
                </c:pt>
                <c:pt idx="100">
                  <c:v>HOMC-21-2</c:v>
                </c:pt>
                <c:pt idx="101">
                  <c:v>HOMC-21-3</c:v>
                </c:pt>
                <c:pt idx="102">
                  <c:v>HOMC-21-4</c:v>
                </c:pt>
                <c:pt idx="103">
                  <c:v>HOMC-21-5</c:v>
                </c:pt>
                <c:pt idx="104">
                  <c:v>HOMD-21-1</c:v>
                </c:pt>
                <c:pt idx="105">
                  <c:v>HOMD-21-2</c:v>
                </c:pt>
                <c:pt idx="106">
                  <c:v>HOMD-21-3</c:v>
                </c:pt>
                <c:pt idx="107">
                  <c:v>HOMD-21-4</c:v>
                </c:pt>
                <c:pt idx="108">
                  <c:v>HOMD-21-5</c:v>
                </c:pt>
                <c:pt idx="109">
                  <c:v>HOPF-27-1</c:v>
                </c:pt>
                <c:pt idx="110">
                  <c:v>HOPF-27-2</c:v>
                </c:pt>
                <c:pt idx="111">
                  <c:v>HOPF-27-3</c:v>
                </c:pt>
                <c:pt idx="112">
                  <c:v>HOPF-27-4</c:v>
                </c:pt>
                <c:pt idx="113">
                  <c:v>HOPF-27-5</c:v>
                </c:pt>
                <c:pt idx="114">
                  <c:v>HOPG-27-1</c:v>
                </c:pt>
                <c:pt idx="115">
                  <c:v>HOPG-27-2</c:v>
                </c:pt>
                <c:pt idx="116">
                  <c:v>HOPG-27-5</c:v>
                </c:pt>
                <c:pt idx="117">
                  <c:v>HRSO-27-1</c:v>
                </c:pt>
                <c:pt idx="118">
                  <c:v>HRSO-27-2</c:v>
                </c:pt>
                <c:pt idx="119">
                  <c:v>HRSO-27-4</c:v>
                </c:pt>
                <c:pt idx="120">
                  <c:v>HRSP-27-1</c:v>
                </c:pt>
                <c:pt idx="121">
                  <c:v>HRSP-27-3</c:v>
                </c:pt>
                <c:pt idx="122">
                  <c:v>HRSP-27-4</c:v>
                </c:pt>
                <c:pt idx="123">
                  <c:v>JASP-30-1</c:v>
                </c:pt>
                <c:pt idx="124">
                  <c:v>JASP-30-3</c:v>
                </c:pt>
                <c:pt idx="125">
                  <c:v>JASP-30-4</c:v>
                </c:pt>
                <c:pt idx="126">
                  <c:v>JEFF-30-1</c:v>
                </c:pt>
                <c:pt idx="127">
                  <c:v>JEFF-30-2</c:v>
                </c:pt>
                <c:pt idx="128">
                  <c:v>JEFF-30-3</c:v>
                </c:pt>
                <c:pt idx="129">
                  <c:v>JEFF-30-4</c:v>
                </c:pt>
                <c:pt idx="130">
                  <c:v>KIMB-16-1</c:v>
                </c:pt>
                <c:pt idx="131">
                  <c:v>KIMB-16-2</c:v>
                </c:pt>
                <c:pt idx="132">
                  <c:v>KIMB-16-3</c:v>
                </c:pt>
                <c:pt idx="133">
                  <c:v>KIMB-16-4</c:v>
                </c:pt>
                <c:pt idx="134">
                  <c:v>KIMB-16-5</c:v>
                </c:pt>
                <c:pt idx="135">
                  <c:v>KLNA-20-3</c:v>
                </c:pt>
                <c:pt idx="136">
                  <c:v>KLNA-20-4</c:v>
                </c:pt>
                <c:pt idx="137">
                  <c:v>KLNA-20-5</c:v>
                </c:pt>
                <c:pt idx="138">
                  <c:v>KLNB-20-2</c:v>
                </c:pt>
                <c:pt idx="139">
                  <c:v>KLNB-20-3</c:v>
                </c:pt>
                <c:pt idx="140">
                  <c:v>KLNC-20-2</c:v>
                </c:pt>
                <c:pt idx="141">
                  <c:v>KLND-20-1</c:v>
                </c:pt>
                <c:pt idx="142">
                  <c:v>KLND-20-2</c:v>
                </c:pt>
                <c:pt idx="143">
                  <c:v>KLND-20-3</c:v>
                </c:pt>
                <c:pt idx="144">
                  <c:v>KLND-20-5</c:v>
                </c:pt>
                <c:pt idx="145">
                  <c:v>KLNE-20-1</c:v>
                </c:pt>
                <c:pt idx="146">
                  <c:v>KLNE-20-2</c:v>
                </c:pt>
                <c:pt idx="147">
                  <c:v>KLNE-20-3</c:v>
                </c:pt>
                <c:pt idx="148">
                  <c:v>KLNE-20-4</c:v>
                </c:pt>
                <c:pt idx="149">
                  <c:v>KLNE-20-5</c:v>
                </c:pt>
                <c:pt idx="150">
                  <c:v>KLNG-20-1</c:v>
                </c:pt>
                <c:pt idx="151">
                  <c:v>KLNG-20-2</c:v>
                </c:pt>
                <c:pt idx="152">
                  <c:v>KLNG-20-4</c:v>
                </c:pt>
                <c:pt idx="153">
                  <c:v>KLNG-20-6</c:v>
                </c:pt>
                <c:pt idx="154">
                  <c:v>KLNG-20-7</c:v>
                </c:pt>
                <c:pt idx="155">
                  <c:v>KTMA-12-1</c:v>
                </c:pt>
                <c:pt idx="156">
                  <c:v>KTMA-12-4</c:v>
                </c:pt>
                <c:pt idx="157">
                  <c:v>KTMC-12-3</c:v>
                </c:pt>
                <c:pt idx="158">
                  <c:v>KTWF-10-3</c:v>
                </c:pt>
                <c:pt idx="159">
                  <c:v>LAFY-30-1</c:v>
                </c:pt>
                <c:pt idx="160">
                  <c:v>LAFY-30-2</c:v>
                </c:pt>
                <c:pt idx="161">
                  <c:v>LAFY-30-3</c:v>
                </c:pt>
                <c:pt idx="162">
                  <c:v>LILA-26-2</c:v>
                </c:pt>
                <c:pt idx="163">
                  <c:v>LILA-26-4</c:v>
                </c:pt>
                <c:pt idx="164">
                  <c:v>LILA-26-5</c:v>
                </c:pt>
                <c:pt idx="165">
                  <c:v>LILB-26-1</c:v>
                </c:pt>
                <c:pt idx="166">
                  <c:v>LILB-26-2</c:v>
                </c:pt>
                <c:pt idx="167">
                  <c:v>LILB-26-3</c:v>
                </c:pt>
                <c:pt idx="168">
                  <c:v>LILB-26-4</c:v>
                </c:pt>
                <c:pt idx="169">
                  <c:v>LILB-26-5</c:v>
                </c:pt>
                <c:pt idx="170">
                  <c:v>LILC-26-1</c:v>
                </c:pt>
                <c:pt idx="171">
                  <c:v>LILC-26-2</c:v>
                </c:pt>
                <c:pt idx="172">
                  <c:v>LILC-26-3</c:v>
                </c:pt>
                <c:pt idx="173">
                  <c:v>LILC-26-5</c:v>
                </c:pt>
                <c:pt idx="174">
                  <c:v>LILD-26-3</c:v>
                </c:pt>
                <c:pt idx="175">
                  <c:v>LNZK-28-2</c:v>
                </c:pt>
                <c:pt idx="176">
                  <c:v>LNZK-28-3</c:v>
                </c:pt>
                <c:pt idx="177">
                  <c:v>LNZK-28-4</c:v>
                </c:pt>
                <c:pt idx="178">
                  <c:v>LNZK-28-5</c:v>
                </c:pt>
                <c:pt idx="179">
                  <c:v>LONG-29-1</c:v>
                </c:pt>
                <c:pt idx="180">
                  <c:v>LONG-29-2</c:v>
                </c:pt>
                <c:pt idx="181">
                  <c:v>LONG-29-4</c:v>
                </c:pt>
                <c:pt idx="182">
                  <c:v>MCFA-20-1</c:v>
                </c:pt>
                <c:pt idx="183">
                  <c:v>MCFA-20-2</c:v>
                </c:pt>
                <c:pt idx="184">
                  <c:v>MCFA-20-3</c:v>
                </c:pt>
                <c:pt idx="185">
                  <c:v>MCFA-20-6</c:v>
                </c:pt>
                <c:pt idx="186">
                  <c:v>MCGR-15-6</c:v>
                </c:pt>
                <c:pt idx="187">
                  <c:v>MCGR-15-7</c:v>
                </c:pt>
                <c:pt idx="188">
                  <c:v>MCGR-15-8</c:v>
                </c:pt>
                <c:pt idx="189">
                  <c:v>MCHA-19-3</c:v>
                </c:pt>
                <c:pt idx="190">
                  <c:v>MCHA-19-4</c:v>
                </c:pt>
                <c:pt idx="191">
                  <c:v>MCHA-19-5</c:v>
                </c:pt>
                <c:pt idx="192">
                  <c:v>MCHB-19-1</c:v>
                </c:pt>
                <c:pt idx="193">
                  <c:v>MCHB-19-2</c:v>
                </c:pt>
                <c:pt idx="194">
                  <c:v>MCHB-19-3</c:v>
                </c:pt>
                <c:pt idx="195">
                  <c:v>MCHB-19-4</c:v>
                </c:pt>
                <c:pt idx="196">
                  <c:v>MCHB-19-5</c:v>
                </c:pt>
                <c:pt idx="197">
                  <c:v>MCMN-27-3</c:v>
                </c:pt>
                <c:pt idx="198">
                  <c:v>MCMN-27-5</c:v>
                </c:pt>
                <c:pt idx="199">
                  <c:v>MEMA-28-1</c:v>
                </c:pt>
                <c:pt idx="200">
                  <c:v>MEMA-28-3</c:v>
                </c:pt>
                <c:pt idx="201">
                  <c:v>MEMA-28-4</c:v>
                </c:pt>
                <c:pt idx="202">
                  <c:v>MEMA-28-5</c:v>
                </c:pt>
                <c:pt idx="203">
                  <c:v>MTSM-27-1</c:v>
                </c:pt>
                <c:pt idx="204">
                  <c:v>MTSM-27-3</c:v>
                </c:pt>
                <c:pt idx="205">
                  <c:v>MTSM-27-5</c:v>
                </c:pt>
                <c:pt idx="206">
                  <c:v>NBON-29-1</c:v>
                </c:pt>
                <c:pt idx="207">
                  <c:v>NBON-29-2</c:v>
                </c:pt>
                <c:pt idx="208">
                  <c:v>NBON-29-4</c:v>
                </c:pt>
                <c:pt idx="209">
                  <c:v>NECA-14-1</c:v>
                </c:pt>
                <c:pt idx="210">
                  <c:v>NECB-14-6</c:v>
                </c:pt>
                <c:pt idx="211">
                  <c:v>NHTA-27-2</c:v>
                </c:pt>
                <c:pt idx="212">
                  <c:v>NHTA-27-3</c:v>
                </c:pt>
                <c:pt idx="213">
                  <c:v>NHTA-27-5</c:v>
                </c:pt>
                <c:pt idx="214">
                  <c:v>NHTB-27-1</c:v>
                </c:pt>
                <c:pt idx="215">
                  <c:v>NHTB-27-2</c:v>
                </c:pt>
                <c:pt idx="216">
                  <c:v>NHTB-27-3</c:v>
                </c:pt>
                <c:pt idx="217">
                  <c:v>NHTB-27-4</c:v>
                </c:pt>
                <c:pt idx="218">
                  <c:v>NHTB-27-5</c:v>
                </c:pt>
                <c:pt idx="219">
                  <c:v>NPLN-30-3</c:v>
                </c:pt>
                <c:pt idx="220">
                  <c:v>NPLN-30-4</c:v>
                </c:pt>
                <c:pt idx="221">
                  <c:v>PHLA-22-1</c:v>
                </c:pt>
                <c:pt idx="222">
                  <c:v>PHLA-22-2</c:v>
                </c:pt>
                <c:pt idx="223">
                  <c:v>PHLA-22-3</c:v>
                </c:pt>
                <c:pt idx="224">
                  <c:v>PHLA-22-4</c:v>
                </c:pt>
                <c:pt idx="225">
                  <c:v>PHLA-22-5</c:v>
                </c:pt>
                <c:pt idx="226">
                  <c:v>PHLC-22-1</c:v>
                </c:pt>
                <c:pt idx="227">
                  <c:v>PHLC-22-2</c:v>
                </c:pt>
                <c:pt idx="228">
                  <c:v>PHLC-22-3</c:v>
                </c:pt>
                <c:pt idx="229">
                  <c:v>PHLC-22-4</c:v>
                </c:pt>
                <c:pt idx="230">
                  <c:v>PHLC-22-5</c:v>
                </c:pt>
                <c:pt idx="231">
                  <c:v>PITS-29-1</c:v>
                </c:pt>
                <c:pt idx="232">
                  <c:v>QAUS-16-1</c:v>
                </c:pt>
                <c:pt idx="233">
                  <c:v>QAUS-16-3</c:v>
                </c:pt>
                <c:pt idx="234">
                  <c:v>QAUS-16-4</c:v>
                </c:pt>
                <c:pt idx="235">
                  <c:v>QAUS-16-7</c:v>
                </c:pt>
                <c:pt idx="236">
                  <c:v>QBKR-16-2</c:v>
                </c:pt>
                <c:pt idx="237">
                  <c:v>QBKR-16-3</c:v>
                </c:pt>
                <c:pt idx="238">
                  <c:v>QBKR-16-4</c:v>
                </c:pt>
                <c:pt idx="239">
                  <c:v>QBKR-16-5</c:v>
                </c:pt>
                <c:pt idx="240">
                  <c:v>QCTN-16-1</c:v>
                </c:pt>
                <c:pt idx="241">
                  <c:v>QCTN-16-3</c:v>
                </c:pt>
                <c:pt idx="242">
                  <c:v>QCTN-16-4</c:v>
                </c:pt>
                <c:pt idx="243">
                  <c:v>QFRS-16-1</c:v>
                </c:pt>
                <c:pt idx="244">
                  <c:v>QFRS-16-2</c:v>
                </c:pt>
                <c:pt idx="245">
                  <c:v>QFRS-16-4</c:v>
                </c:pt>
                <c:pt idx="246">
                  <c:v>QLKE-16-1</c:v>
                </c:pt>
                <c:pt idx="247">
                  <c:v>QLKE-16-2</c:v>
                </c:pt>
                <c:pt idx="248">
                  <c:v>QLKE-16-3</c:v>
                </c:pt>
                <c:pt idx="249">
                  <c:v>QLKE-16-4</c:v>
                </c:pt>
                <c:pt idx="250">
                  <c:v>SHEL-15-1</c:v>
                </c:pt>
                <c:pt idx="251">
                  <c:v>SHEL-15-2</c:v>
                </c:pt>
                <c:pt idx="252">
                  <c:v>SHEL-15-3</c:v>
                </c:pt>
                <c:pt idx="253">
                  <c:v>SHEL-15-4</c:v>
                </c:pt>
                <c:pt idx="254">
                  <c:v>SHEL-15-5</c:v>
                </c:pt>
                <c:pt idx="255">
                  <c:v>SHEL-15-6</c:v>
                </c:pt>
                <c:pt idx="256">
                  <c:v>SKND-10-2</c:v>
                </c:pt>
                <c:pt idx="257">
                  <c:v>SKNN-10-2</c:v>
                </c:pt>
                <c:pt idx="258">
                  <c:v>SKNO-10-4</c:v>
                </c:pt>
                <c:pt idx="259">
                  <c:v>SKNP-10-8</c:v>
                </c:pt>
                <c:pt idx="260">
                  <c:v>SKWA-24-2</c:v>
                </c:pt>
                <c:pt idx="261">
                  <c:v>SKWA-24-3</c:v>
                </c:pt>
                <c:pt idx="262">
                  <c:v>SKWA-24-4</c:v>
                </c:pt>
                <c:pt idx="263">
                  <c:v>SKWA-24-5</c:v>
                </c:pt>
                <c:pt idx="264">
                  <c:v>SKWB-24-2</c:v>
                </c:pt>
                <c:pt idx="265">
                  <c:v>SKWB-24-3</c:v>
                </c:pt>
                <c:pt idx="266">
                  <c:v>SKWB-24-4</c:v>
                </c:pt>
                <c:pt idx="267">
                  <c:v>SKWC-24-1</c:v>
                </c:pt>
                <c:pt idx="268">
                  <c:v>SKWC-24-3</c:v>
                </c:pt>
                <c:pt idx="269">
                  <c:v>SKWC-24-4</c:v>
                </c:pt>
                <c:pt idx="270">
                  <c:v>SKWD-24-1</c:v>
                </c:pt>
                <c:pt idx="271">
                  <c:v>SKWD-24-3</c:v>
                </c:pt>
                <c:pt idx="272">
                  <c:v>SKWD-24-4</c:v>
                </c:pt>
                <c:pt idx="273">
                  <c:v>SKWD-24-5</c:v>
                </c:pt>
                <c:pt idx="274">
                  <c:v>SKWE-24-1</c:v>
                </c:pt>
                <c:pt idx="275">
                  <c:v>SKWE-24-2</c:v>
                </c:pt>
                <c:pt idx="276">
                  <c:v>SKWE-24-3</c:v>
                </c:pt>
                <c:pt idx="277">
                  <c:v>SKWE-24-4</c:v>
                </c:pt>
                <c:pt idx="278">
                  <c:v>SKWE-24-5</c:v>
                </c:pt>
                <c:pt idx="279">
                  <c:v>SKWF-24-2</c:v>
                </c:pt>
                <c:pt idx="280">
                  <c:v>SKWF-24-3</c:v>
                </c:pt>
                <c:pt idx="281">
                  <c:v>SKWF-24-4</c:v>
                </c:pt>
                <c:pt idx="282">
                  <c:v>SKWF-24-5</c:v>
                </c:pt>
                <c:pt idx="283">
                  <c:v>SLMB-28-1</c:v>
                </c:pt>
                <c:pt idx="284">
                  <c:v>SLMB-28-2</c:v>
                </c:pt>
                <c:pt idx="285">
                  <c:v>SLMB-28-3</c:v>
                </c:pt>
                <c:pt idx="286">
                  <c:v>SLMB-28-4</c:v>
                </c:pt>
                <c:pt idx="287">
                  <c:v>SLMC-28-1</c:v>
                </c:pt>
                <c:pt idx="288">
                  <c:v>SLMC-28-2</c:v>
                </c:pt>
                <c:pt idx="289">
                  <c:v>SLMC-28-3</c:v>
                </c:pt>
                <c:pt idx="290">
                  <c:v>SLMD-28-1</c:v>
                </c:pt>
                <c:pt idx="291">
                  <c:v>SLMD-28-3</c:v>
                </c:pt>
                <c:pt idx="292">
                  <c:v>SLMD-28-5</c:v>
                </c:pt>
                <c:pt idx="293">
                  <c:v>SQMA-25-1</c:v>
                </c:pt>
                <c:pt idx="294">
                  <c:v>SQMA-25-4</c:v>
                </c:pt>
                <c:pt idx="295">
                  <c:v>SQMA-25-5</c:v>
                </c:pt>
                <c:pt idx="296">
                  <c:v>SQMB-25-3</c:v>
                </c:pt>
                <c:pt idx="297">
                  <c:v>SQMB-25-4</c:v>
                </c:pt>
                <c:pt idx="298">
                  <c:v>SQMC-25-1</c:v>
                </c:pt>
                <c:pt idx="299">
                  <c:v>SQMC-25-2</c:v>
                </c:pt>
                <c:pt idx="300">
                  <c:v>SQMC-25-4</c:v>
                </c:pt>
                <c:pt idx="301">
                  <c:v>SQMC-25-5</c:v>
                </c:pt>
                <c:pt idx="302">
                  <c:v>STHA-21-3</c:v>
                </c:pt>
                <c:pt idx="303">
                  <c:v>STHA-21-4</c:v>
                </c:pt>
                <c:pt idx="304">
                  <c:v>STHA-21-5</c:v>
                </c:pt>
                <c:pt idx="305">
                  <c:v>STHB-21-2</c:v>
                </c:pt>
                <c:pt idx="306">
                  <c:v>STHB-21-3</c:v>
                </c:pt>
                <c:pt idx="307">
                  <c:v>STHB-21-4</c:v>
                </c:pt>
                <c:pt idx="308">
                  <c:v>STHB-21-5</c:v>
                </c:pt>
                <c:pt idx="309">
                  <c:v>TAKA-3-3</c:v>
                </c:pt>
                <c:pt idx="310">
                  <c:v>TLKH-11-5</c:v>
                </c:pt>
                <c:pt idx="311">
                  <c:v>TNZA-4-1</c:v>
                </c:pt>
                <c:pt idx="312">
                  <c:v>TOBA-23-2</c:v>
                </c:pt>
                <c:pt idx="313">
                  <c:v>TOBA-23-4</c:v>
                </c:pt>
                <c:pt idx="314">
                  <c:v>TOBA-23-5</c:v>
                </c:pt>
                <c:pt idx="315">
                  <c:v>TOBB-23-2</c:v>
                </c:pt>
                <c:pt idx="316">
                  <c:v>TOBB-23-3</c:v>
                </c:pt>
                <c:pt idx="317">
                  <c:v>TOBB-23-4</c:v>
                </c:pt>
                <c:pt idx="318">
                  <c:v>TOBB-23-5</c:v>
                </c:pt>
                <c:pt idx="319">
                  <c:v>VNDL-27-3</c:v>
                </c:pt>
                <c:pt idx="320">
                  <c:v>VNDL-27-4</c:v>
                </c:pt>
                <c:pt idx="321">
                  <c:v>VNDL-27-5</c:v>
                </c:pt>
                <c:pt idx="322">
                  <c:v>WELC-27-1</c:v>
                </c:pt>
                <c:pt idx="323">
                  <c:v>WELC-27-2</c:v>
                </c:pt>
                <c:pt idx="324">
                  <c:v>WELC-27-3</c:v>
                </c:pt>
                <c:pt idx="325">
                  <c:v>WELC-27-4</c:v>
                </c:pt>
                <c:pt idx="326">
                  <c:v>WELC-27-5</c:v>
                </c:pt>
                <c:pt idx="327">
                  <c:v>WHTE-28-1</c:v>
                </c:pt>
                <c:pt idx="328">
                  <c:v>WHTE-28-3</c:v>
                </c:pt>
                <c:pt idx="329">
                  <c:v>WHTE-28-4</c:v>
                </c:pt>
                <c:pt idx="330">
                  <c:v>WHTE-28-5</c:v>
                </c:pt>
                <c:pt idx="331">
                  <c:v>WLOW-15-4</c:v>
                </c:pt>
                <c:pt idx="332">
                  <c:v>WLOW-15-5</c:v>
                </c:pt>
                <c:pt idx="333">
                  <c:v>YALD-27-2</c:v>
                </c:pt>
                <c:pt idx="334">
                  <c:v>YALD-27-3</c:v>
                </c:pt>
                <c:pt idx="335">
                  <c:v>YALD-27-4</c:v>
                </c:pt>
                <c:pt idx="336">
                  <c:v>YALD-27-5</c:v>
                </c:pt>
                <c:pt idx="337">
                  <c:v>YALE-27-2</c:v>
                </c:pt>
                <c:pt idx="338">
                  <c:v>YALE-27-3</c:v>
                </c:pt>
                <c:pt idx="339">
                  <c:v>YALE-27-4</c:v>
                </c:pt>
              </c:strCache>
            </c:strRef>
          </c:cat>
          <c:val>
            <c:numRef>
              <c:f>Results!$D$4:$D$343</c:f>
              <c:numCache>
                <c:formatCode>0.00</c:formatCode>
                <c:ptCount val="340"/>
                <c:pt idx="0">
                  <c:v>2.180744856632807</c:v>
                </c:pt>
                <c:pt idx="1">
                  <c:v>2.09473015006107</c:v>
                </c:pt>
                <c:pt idx="2">
                  <c:v>1.582324025159593</c:v>
                </c:pt>
                <c:pt idx="3">
                  <c:v>0.927315653840028</c:v>
                </c:pt>
                <c:pt idx="4">
                  <c:v>3.142848742118751</c:v>
                </c:pt>
                <c:pt idx="5">
                  <c:v>1.107651114942478</c:v>
                </c:pt>
                <c:pt idx="6">
                  <c:v>2.312475757881179</c:v>
                </c:pt>
                <c:pt idx="7">
                  <c:v>1.569705165021749</c:v>
                </c:pt>
                <c:pt idx="8">
                  <c:v>0.854815280022081</c:v>
                </c:pt>
                <c:pt idx="10">
                  <c:v>1.167146276995973</c:v>
                </c:pt>
                <c:pt idx="12">
                  <c:v>1.667474530719283</c:v>
                </c:pt>
                <c:pt idx="13">
                  <c:v>1.300966647508006</c:v>
                </c:pt>
                <c:pt idx="14">
                  <c:v>0.506506833422913</c:v>
                </c:pt>
                <c:pt idx="15">
                  <c:v>1.542715853587988</c:v>
                </c:pt>
                <c:pt idx="16">
                  <c:v>3.055644781034593</c:v>
                </c:pt>
                <c:pt idx="17">
                  <c:v>6.032926111041163</c:v>
                </c:pt>
                <c:pt idx="18">
                  <c:v>5.184580906555171</c:v>
                </c:pt>
                <c:pt idx="19">
                  <c:v>1.413739506138825</c:v>
                </c:pt>
                <c:pt idx="20">
                  <c:v>2.023938144445175</c:v>
                </c:pt>
                <c:pt idx="21">
                  <c:v>0.580133151700422</c:v>
                </c:pt>
                <c:pt idx="22">
                  <c:v>0.594168515088116</c:v>
                </c:pt>
                <c:pt idx="23">
                  <c:v>2.102855588280276</c:v>
                </c:pt>
                <c:pt idx="24">
                  <c:v>1.223673325507187</c:v>
                </c:pt>
                <c:pt idx="25">
                  <c:v>0.56146160673657</c:v>
                </c:pt>
                <c:pt idx="26">
                  <c:v>0.554280972732093</c:v>
                </c:pt>
                <c:pt idx="27">
                  <c:v>3.952960211495499</c:v>
                </c:pt>
                <c:pt idx="28">
                  <c:v>0.494871072212118</c:v>
                </c:pt>
                <c:pt idx="29">
                  <c:v>0.746196181697454</c:v>
                </c:pt>
                <c:pt idx="30">
                  <c:v>1.864931888510839</c:v>
                </c:pt>
                <c:pt idx="31">
                  <c:v>1.15494516302675</c:v>
                </c:pt>
                <c:pt idx="32">
                  <c:v>1.415787499334076</c:v>
                </c:pt>
                <c:pt idx="33">
                  <c:v>0.692183429493081</c:v>
                </c:pt>
                <c:pt idx="34">
                  <c:v>3.516196996808636</c:v>
                </c:pt>
                <c:pt idx="35">
                  <c:v>2.764736624631749</c:v>
                </c:pt>
                <c:pt idx="36">
                  <c:v>1.144382448755234</c:v>
                </c:pt>
                <c:pt idx="37">
                  <c:v>1.295548807449886</c:v>
                </c:pt>
                <c:pt idx="38">
                  <c:v>3.397666981687804</c:v>
                </c:pt>
                <c:pt idx="39">
                  <c:v>1.645900968422916</c:v>
                </c:pt>
                <c:pt idx="40">
                  <c:v>1.596163503585172</c:v>
                </c:pt>
                <c:pt idx="41">
                  <c:v>2.642473539414987</c:v>
                </c:pt>
                <c:pt idx="42">
                  <c:v>1.735654929450646</c:v>
                </c:pt>
                <c:pt idx="43">
                  <c:v>3.27652971076826</c:v>
                </c:pt>
                <c:pt idx="44">
                  <c:v>0.696746654808493</c:v>
                </c:pt>
                <c:pt idx="45">
                  <c:v>1.427549955548675</c:v>
                </c:pt>
                <c:pt idx="46">
                  <c:v>2.152570233298158</c:v>
                </c:pt>
                <c:pt idx="47">
                  <c:v>1.883649103887617</c:v>
                </c:pt>
                <c:pt idx="48">
                  <c:v>1.397021732107652</c:v>
                </c:pt>
                <c:pt idx="49">
                  <c:v>0.502150420314654</c:v>
                </c:pt>
                <c:pt idx="50">
                  <c:v>0.69565112862337</c:v>
                </c:pt>
                <c:pt idx="51">
                  <c:v>1.25374993906963</c:v>
                </c:pt>
                <c:pt idx="52">
                  <c:v>1.118482856890395</c:v>
                </c:pt>
                <c:pt idx="53">
                  <c:v>2.349973760266156</c:v>
                </c:pt>
                <c:pt idx="54">
                  <c:v>0.862226884212314</c:v>
                </c:pt>
                <c:pt idx="55">
                  <c:v>2.247000606587818</c:v>
                </c:pt>
                <c:pt idx="56">
                  <c:v>0.31913854106988</c:v>
                </c:pt>
                <c:pt idx="57">
                  <c:v>0.941125387706606</c:v>
                </c:pt>
                <c:pt idx="58">
                  <c:v>1.190716849441312</c:v>
                </c:pt>
                <c:pt idx="59">
                  <c:v>0.712050114042225</c:v>
                </c:pt>
                <c:pt idx="60">
                  <c:v>1.54494085404241</c:v>
                </c:pt>
                <c:pt idx="61">
                  <c:v>0.335312061515346</c:v>
                </c:pt>
                <c:pt idx="62">
                  <c:v>1.127376447088983</c:v>
                </c:pt>
                <c:pt idx="63">
                  <c:v>1.742584838668527</c:v>
                </c:pt>
                <c:pt idx="64">
                  <c:v>1.987002491093002</c:v>
                </c:pt>
                <c:pt idx="65">
                  <c:v>0.500099181934145</c:v>
                </c:pt>
                <c:pt idx="66">
                  <c:v>0.929036866490269</c:v>
                </c:pt>
                <c:pt idx="67">
                  <c:v>0.679629527192418</c:v>
                </c:pt>
                <c:pt idx="68">
                  <c:v>0.800295171420926</c:v>
                </c:pt>
                <c:pt idx="69">
                  <c:v>4.426544993172841</c:v>
                </c:pt>
                <c:pt idx="70">
                  <c:v>1.704017024964833</c:v>
                </c:pt>
                <c:pt idx="71">
                  <c:v>0.782854756416101</c:v>
                </c:pt>
                <c:pt idx="72">
                  <c:v>0.90534350680521</c:v>
                </c:pt>
                <c:pt idx="73">
                  <c:v>1.188985637857161</c:v>
                </c:pt>
                <c:pt idx="74">
                  <c:v>0.727139251559963</c:v>
                </c:pt>
                <c:pt idx="75">
                  <c:v>1.67023315477885</c:v>
                </c:pt>
                <c:pt idx="76">
                  <c:v>2.071799824562978</c:v>
                </c:pt>
                <c:pt idx="77">
                  <c:v>1.822599309242432</c:v>
                </c:pt>
                <c:pt idx="78">
                  <c:v>2.014342341435226</c:v>
                </c:pt>
                <c:pt idx="79">
                  <c:v>1.336494869799269</c:v>
                </c:pt>
                <c:pt idx="80">
                  <c:v>1.706385684996176</c:v>
                </c:pt>
                <c:pt idx="81">
                  <c:v>0.498546357643143</c:v>
                </c:pt>
                <c:pt idx="82">
                  <c:v>2.121455181204761</c:v>
                </c:pt>
                <c:pt idx="83">
                  <c:v>3.693069572834437</c:v>
                </c:pt>
                <c:pt idx="84">
                  <c:v>0.695792185525806</c:v>
                </c:pt>
                <c:pt idx="85">
                  <c:v>1.393630947529398</c:v>
                </c:pt>
                <c:pt idx="86">
                  <c:v>0.523717017730673</c:v>
                </c:pt>
                <c:pt idx="87">
                  <c:v>1.675148771595282</c:v>
                </c:pt>
                <c:pt idx="89">
                  <c:v>2.908483470573625</c:v>
                </c:pt>
                <c:pt idx="90">
                  <c:v>0.479584993312165</c:v>
                </c:pt>
                <c:pt idx="91">
                  <c:v>0.857702540487473</c:v>
                </c:pt>
                <c:pt idx="92">
                  <c:v>1.578890447839707</c:v>
                </c:pt>
                <c:pt idx="93">
                  <c:v>1.164149855705474</c:v>
                </c:pt>
                <c:pt idx="94">
                  <c:v>0.634258630428156</c:v>
                </c:pt>
                <c:pt idx="95">
                  <c:v>0.651898560594364</c:v>
                </c:pt>
                <c:pt idx="96">
                  <c:v>2.069810646841579</c:v>
                </c:pt>
                <c:pt idx="97">
                  <c:v>0.984072842746437</c:v>
                </c:pt>
                <c:pt idx="98">
                  <c:v>1.883569192620746</c:v>
                </c:pt>
                <c:pt idx="99">
                  <c:v>3.714721226620261</c:v>
                </c:pt>
                <c:pt idx="100">
                  <c:v>0.595957803031936</c:v>
                </c:pt>
                <c:pt idx="101">
                  <c:v>1.372002261858701</c:v>
                </c:pt>
                <c:pt idx="102">
                  <c:v>0.640970441256122</c:v>
                </c:pt>
                <c:pt idx="103">
                  <c:v>0.861224913408217</c:v>
                </c:pt>
                <c:pt idx="104">
                  <c:v>1.44708871628119</c:v>
                </c:pt>
                <c:pt idx="105">
                  <c:v>2.320696185590865</c:v>
                </c:pt>
                <c:pt idx="106">
                  <c:v>1.209427770090638</c:v>
                </c:pt>
                <c:pt idx="107">
                  <c:v>1.558613140927234</c:v>
                </c:pt>
                <c:pt idx="108">
                  <c:v>1.644682143084341</c:v>
                </c:pt>
                <c:pt idx="109">
                  <c:v>1.141001865604327</c:v>
                </c:pt>
                <c:pt idx="110">
                  <c:v>0.823696774353186</c:v>
                </c:pt>
                <c:pt idx="111">
                  <c:v>1.167211746051145</c:v>
                </c:pt>
                <c:pt idx="112">
                  <c:v>1.86460845476238</c:v>
                </c:pt>
                <c:pt idx="113">
                  <c:v>0.518170883507348</c:v>
                </c:pt>
                <c:pt idx="114">
                  <c:v>1.259206232050051</c:v>
                </c:pt>
                <c:pt idx="116">
                  <c:v>2.12254439834548</c:v>
                </c:pt>
                <c:pt idx="117">
                  <c:v>3.679380010620861</c:v>
                </c:pt>
                <c:pt idx="118">
                  <c:v>2.851302722037098</c:v>
                </c:pt>
                <c:pt idx="119">
                  <c:v>2.278281607243976</c:v>
                </c:pt>
                <c:pt idx="120">
                  <c:v>0.840697302808197</c:v>
                </c:pt>
                <c:pt idx="121">
                  <c:v>3.178211790917492</c:v>
                </c:pt>
                <c:pt idx="122">
                  <c:v>4.39498382508601</c:v>
                </c:pt>
                <c:pt idx="123">
                  <c:v>3.250876738319228</c:v>
                </c:pt>
                <c:pt idx="124">
                  <c:v>2.036124457417054</c:v>
                </c:pt>
                <c:pt idx="125">
                  <c:v>1.972312296739669</c:v>
                </c:pt>
                <c:pt idx="126">
                  <c:v>0.731635960232514</c:v>
                </c:pt>
                <c:pt idx="127">
                  <c:v>1.930676829630699</c:v>
                </c:pt>
                <c:pt idx="128">
                  <c:v>0.770935839511188</c:v>
                </c:pt>
                <c:pt idx="129">
                  <c:v>2.500389690527946</c:v>
                </c:pt>
                <c:pt idx="130">
                  <c:v>0.627709911532827</c:v>
                </c:pt>
                <c:pt idx="131">
                  <c:v>1.422427286716997</c:v>
                </c:pt>
                <c:pt idx="132">
                  <c:v>2.328577459762128</c:v>
                </c:pt>
                <c:pt idx="135">
                  <c:v>2.898341949088976</c:v>
                </c:pt>
                <c:pt idx="136">
                  <c:v>0.932218676884049</c:v>
                </c:pt>
                <c:pt idx="137">
                  <c:v>1.983612247323059</c:v>
                </c:pt>
                <c:pt idx="138">
                  <c:v>0.731883122007162</c:v>
                </c:pt>
                <c:pt idx="139">
                  <c:v>0.611015937424633</c:v>
                </c:pt>
                <c:pt idx="140">
                  <c:v>0.248485434408603</c:v>
                </c:pt>
                <c:pt idx="141">
                  <c:v>0.923184956303323</c:v>
                </c:pt>
                <c:pt idx="142">
                  <c:v>0.198953957151505</c:v>
                </c:pt>
                <c:pt idx="143">
                  <c:v>1.684020760922081</c:v>
                </c:pt>
                <c:pt idx="145">
                  <c:v>1.861421072410541</c:v>
                </c:pt>
                <c:pt idx="146">
                  <c:v>1.081622474988576</c:v>
                </c:pt>
                <c:pt idx="147">
                  <c:v>0.630707059205065</c:v>
                </c:pt>
                <c:pt idx="148">
                  <c:v>0.661894018948107</c:v>
                </c:pt>
                <c:pt idx="149">
                  <c:v>0.95174126912507</c:v>
                </c:pt>
                <c:pt idx="150">
                  <c:v>0.335446929980572</c:v>
                </c:pt>
                <c:pt idx="152">
                  <c:v>0.437360299462844</c:v>
                </c:pt>
                <c:pt idx="153">
                  <c:v>2.863457971933167</c:v>
                </c:pt>
                <c:pt idx="154">
                  <c:v>0.773966007416763</c:v>
                </c:pt>
                <c:pt idx="155">
                  <c:v>3.333836797100617</c:v>
                </c:pt>
                <c:pt idx="156">
                  <c:v>3.00333616193994</c:v>
                </c:pt>
                <c:pt idx="157">
                  <c:v>2.453358382451185</c:v>
                </c:pt>
                <c:pt idx="158">
                  <c:v>0.802784323411714</c:v>
                </c:pt>
                <c:pt idx="159">
                  <c:v>3.783635560215067</c:v>
                </c:pt>
                <c:pt idx="160">
                  <c:v>1.518159434506993</c:v>
                </c:pt>
                <c:pt idx="161">
                  <c:v>3.393866254656559</c:v>
                </c:pt>
                <c:pt idx="162">
                  <c:v>0.628635960951575</c:v>
                </c:pt>
                <c:pt idx="164">
                  <c:v>1.94424350758185</c:v>
                </c:pt>
                <c:pt idx="165">
                  <c:v>0.915368973939314</c:v>
                </c:pt>
                <c:pt idx="166">
                  <c:v>0.857712585255495</c:v>
                </c:pt>
                <c:pt idx="167">
                  <c:v>0.51494172640558</c:v>
                </c:pt>
                <c:pt idx="168">
                  <c:v>0.719544602062181</c:v>
                </c:pt>
                <c:pt idx="169">
                  <c:v>2.951943197502185</c:v>
                </c:pt>
                <c:pt idx="170">
                  <c:v>1.110114947686408</c:v>
                </c:pt>
                <c:pt idx="171">
                  <c:v>0.779396134070861</c:v>
                </c:pt>
                <c:pt idx="172">
                  <c:v>0.532625495059259</c:v>
                </c:pt>
                <c:pt idx="173">
                  <c:v>0.909486946860741</c:v>
                </c:pt>
                <c:pt idx="174">
                  <c:v>2.130228409402234</c:v>
                </c:pt>
                <c:pt idx="175">
                  <c:v>0.943240341045746</c:v>
                </c:pt>
                <c:pt idx="176">
                  <c:v>1.090402658231645</c:v>
                </c:pt>
                <c:pt idx="177">
                  <c:v>1.031035334120002</c:v>
                </c:pt>
                <c:pt idx="179">
                  <c:v>1.1504329408907</c:v>
                </c:pt>
                <c:pt idx="180">
                  <c:v>2.07111725714764</c:v>
                </c:pt>
                <c:pt idx="181">
                  <c:v>6.68412049992531</c:v>
                </c:pt>
                <c:pt idx="182">
                  <c:v>0.610764042381973</c:v>
                </c:pt>
                <c:pt idx="183">
                  <c:v>1.72734550616509</c:v>
                </c:pt>
                <c:pt idx="184">
                  <c:v>0.308162498815889</c:v>
                </c:pt>
                <c:pt idx="185">
                  <c:v>1.061974249669885</c:v>
                </c:pt>
                <c:pt idx="188">
                  <c:v>1.083589144640293</c:v>
                </c:pt>
                <c:pt idx="189">
                  <c:v>0.718169580249891</c:v>
                </c:pt>
                <c:pt idx="190">
                  <c:v>0.46944150328151</c:v>
                </c:pt>
                <c:pt idx="191">
                  <c:v>1.18661541616584</c:v>
                </c:pt>
                <c:pt idx="192">
                  <c:v>1.346778140855346</c:v>
                </c:pt>
                <c:pt idx="193">
                  <c:v>0.715549379901495</c:v>
                </c:pt>
                <c:pt idx="194">
                  <c:v>1.20135032832854</c:v>
                </c:pt>
                <c:pt idx="195">
                  <c:v>0.569047477202352</c:v>
                </c:pt>
                <c:pt idx="196">
                  <c:v>0.751491100874677</c:v>
                </c:pt>
                <c:pt idx="197">
                  <c:v>2.712302774841839</c:v>
                </c:pt>
                <c:pt idx="198">
                  <c:v>1.941664328093382</c:v>
                </c:pt>
                <c:pt idx="199">
                  <c:v>0.912292682335629</c:v>
                </c:pt>
                <c:pt idx="200">
                  <c:v>2.835953209572834</c:v>
                </c:pt>
                <c:pt idx="201">
                  <c:v>3.886510076298181</c:v>
                </c:pt>
                <c:pt idx="202">
                  <c:v>0.925819910443133</c:v>
                </c:pt>
                <c:pt idx="203">
                  <c:v>1.836576335988926</c:v>
                </c:pt>
                <c:pt idx="204">
                  <c:v>2.704800572656596</c:v>
                </c:pt>
                <c:pt idx="205">
                  <c:v>2.495731217741257</c:v>
                </c:pt>
                <c:pt idx="206">
                  <c:v>2.769963097788362</c:v>
                </c:pt>
                <c:pt idx="207">
                  <c:v>2.271260467426182</c:v>
                </c:pt>
                <c:pt idx="208">
                  <c:v>8.10814108364597</c:v>
                </c:pt>
                <c:pt idx="209">
                  <c:v>4.69186359549486</c:v>
                </c:pt>
                <c:pt idx="211">
                  <c:v>0.742664983049379</c:v>
                </c:pt>
                <c:pt idx="212">
                  <c:v>3.681229831562575</c:v>
                </c:pt>
                <c:pt idx="213">
                  <c:v>1.541372654654306</c:v>
                </c:pt>
                <c:pt idx="214">
                  <c:v>1.420225843872991</c:v>
                </c:pt>
                <c:pt idx="215">
                  <c:v>3.54819855275122</c:v>
                </c:pt>
                <c:pt idx="216">
                  <c:v>0.597181616502543</c:v>
                </c:pt>
                <c:pt idx="217">
                  <c:v>0.640507411241491</c:v>
                </c:pt>
                <c:pt idx="218">
                  <c:v>1.988146770251079</c:v>
                </c:pt>
                <c:pt idx="220">
                  <c:v>1.839717552436796</c:v>
                </c:pt>
                <c:pt idx="221">
                  <c:v>1.133267023312894</c:v>
                </c:pt>
                <c:pt idx="222">
                  <c:v>0.532227955652858</c:v>
                </c:pt>
                <c:pt idx="223">
                  <c:v>0.81293602959724</c:v>
                </c:pt>
                <c:pt idx="224">
                  <c:v>1.032513892046899</c:v>
                </c:pt>
                <c:pt idx="225">
                  <c:v>0.441113945462099</c:v>
                </c:pt>
                <c:pt idx="226">
                  <c:v>1.571607177149077</c:v>
                </c:pt>
                <c:pt idx="227">
                  <c:v>0.816548629352867</c:v>
                </c:pt>
                <c:pt idx="228">
                  <c:v>2.461671376334002</c:v>
                </c:pt>
                <c:pt idx="229">
                  <c:v>1.401746944527931</c:v>
                </c:pt>
                <c:pt idx="230">
                  <c:v>0.438729508506853</c:v>
                </c:pt>
                <c:pt idx="232">
                  <c:v>2.382759675033542</c:v>
                </c:pt>
                <c:pt idx="233">
                  <c:v>0.555104899213198</c:v>
                </c:pt>
                <c:pt idx="235">
                  <c:v>1.244699247102262</c:v>
                </c:pt>
                <c:pt idx="237">
                  <c:v>1.304621102267244</c:v>
                </c:pt>
                <c:pt idx="238">
                  <c:v>1.891021449402061</c:v>
                </c:pt>
                <c:pt idx="239">
                  <c:v>1.152089717907511</c:v>
                </c:pt>
                <c:pt idx="241">
                  <c:v>2.503555499426055</c:v>
                </c:pt>
                <c:pt idx="242">
                  <c:v>3.514410988334746</c:v>
                </c:pt>
                <c:pt idx="243">
                  <c:v>1.379956515744874</c:v>
                </c:pt>
                <c:pt idx="244">
                  <c:v>4.206366392893635</c:v>
                </c:pt>
                <c:pt idx="245">
                  <c:v>2.803755657683347</c:v>
                </c:pt>
                <c:pt idx="247">
                  <c:v>1.727581152332763</c:v>
                </c:pt>
                <c:pt idx="248">
                  <c:v>9.084109988779876</c:v>
                </c:pt>
                <c:pt idx="249">
                  <c:v>3.299716509785261</c:v>
                </c:pt>
                <c:pt idx="250">
                  <c:v>2.099794259445185</c:v>
                </c:pt>
                <c:pt idx="251">
                  <c:v>0.466327241532902</c:v>
                </c:pt>
                <c:pt idx="252">
                  <c:v>4.974087354593941</c:v>
                </c:pt>
                <c:pt idx="253">
                  <c:v>1.981034354784037</c:v>
                </c:pt>
                <c:pt idx="254">
                  <c:v>1.046402827467079</c:v>
                </c:pt>
                <c:pt idx="255">
                  <c:v>2.211874095963879</c:v>
                </c:pt>
                <c:pt idx="256">
                  <c:v>3.489925328251197</c:v>
                </c:pt>
                <c:pt idx="257">
                  <c:v>3.09881336992681</c:v>
                </c:pt>
                <c:pt idx="259">
                  <c:v>2.059030069320839</c:v>
                </c:pt>
                <c:pt idx="260">
                  <c:v>0.730391678684801</c:v>
                </c:pt>
                <c:pt idx="261">
                  <c:v>0.810770599067086</c:v>
                </c:pt>
                <c:pt idx="262">
                  <c:v>0.513923182072372</c:v>
                </c:pt>
                <c:pt idx="263">
                  <c:v>0.921244345647836</c:v>
                </c:pt>
                <c:pt idx="264">
                  <c:v>1.618893148633284</c:v>
                </c:pt>
                <c:pt idx="265">
                  <c:v>1.450421595626029</c:v>
                </c:pt>
                <c:pt idx="266">
                  <c:v>0.436620048961694</c:v>
                </c:pt>
                <c:pt idx="267">
                  <c:v>0.414214534173754</c:v>
                </c:pt>
                <c:pt idx="268">
                  <c:v>0.445721850491734</c:v>
                </c:pt>
                <c:pt idx="269">
                  <c:v>0.621719343353544</c:v>
                </c:pt>
                <c:pt idx="270">
                  <c:v>0.766290142473305</c:v>
                </c:pt>
                <c:pt idx="271">
                  <c:v>0.279548583040347</c:v>
                </c:pt>
                <c:pt idx="272">
                  <c:v>0.500556146075046</c:v>
                </c:pt>
                <c:pt idx="273">
                  <c:v>0.67082823023894</c:v>
                </c:pt>
                <c:pt idx="274">
                  <c:v>0.997137924340424</c:v>
                </c:pt>
                <c:pt idx="275">
                  <c:v>1.065314814918471</c:v>
                </c:pt>
                <c:pt idx="276">
                  <c:v>0.210667595394656</c:v>
                </c:pt>
                <c:pt idx="277">
                  <c:v>4.244434356628531</c:v>
                </c:pt>
                <c:pt idx="278">
                  <c:v>1.069962247973034</c:v>
                </c:pt>
                <c:pt idx="279">
                  <c:v>0.761783215336534</c:v>
                </c:pt>
                <c:pt idx="280">
                  <c:v>1.552835573385364</c:v>
                </c:pt>
                <c:pt idx="281">
                  <c:v>0.955698852622519</c:v>
                </c:pt>
                <c:pt idx="282">
                  <c:v>1.423155150470624</c:v>
                </c:pt>
                <c:pt idx="283">
                  <c:v>2.877947299535202</c:v>
                </c:pt>
                <c:pt idx="284">
                  <c:v>1.003626162061058</c:v>
                </c:pt>
                <c:pt idx="285">
                  <c:v>3.278346934805356</c:v>
                </c:pt>
                <c:pt idx="286">
                  <c:v>5.627399643186413</c:v>
                </c:pt>
                <c:pt idx="287">
                  <c:v>3.905696442579403</c:v>
                </c:pt>
                <c:pt idx="288">
                  <c:v>2.399765512509671</c:v>
                </c:pt>
                <c:pt idx="289">
                  <c:v>4.292534451663082</c:v>
                </c:pt>
                <c:pt idx="290">
                  <c:v>1.376474331404853</c:v>
                </c:pt>
                <c:pt idx="292">
                  <c:v>1.7919547504328</c:v>
                </c:pt>
                <c:pt idx="293">
                  <c:v>0.512531083358232</c:v>
                </c:pt>
                <c:pt idx="294">
                  <c:v>0.397245896521567</c:v>
                </c:pt>
                <c:pt idx="295">
                  <c:v>3.642638409217179</c:v>
                </c:pt>
                <c:pt idx="296">
                  <c:v>1.370264509053314</c:v>
                </c:pt>
                <c:pt idx="297">
                  <c:v>1.640689770313161</c:v>
                </c:pt>
                <c:pt idx="298">
                  <c:v>2.429312975660515</c:v>
                </c:pt>
                <c:pt idx="299">
                  <c:v>0.552945591093508</c:v>
                </c:pt>
                <c:pt idx="300">
                  <c:v>0.642732867926942</c:v>
                </c:pt>
                <c:pt idx="301">
                  <c:v>2.307337773412668</c:v>
                </c:pt>
                <c:pt idx="302">
                  <c:v>1.360177429918966</c:v>
                </c:pt>
                <c:pt idx="303">
                  <c:v>1.18260384221282</c:v>
                </c:pt>
                <c:pt idx="304">
                  <c:v>3.241499949609073</c:v>
                </c:pt>
                <c:pt idx="305">
                  <c:v>1.370652156345391</c:v>
                </c:pt>
                <c:pt idx="306">
                  <c:v>2.420566342164666</c:v>
                </c:pt>
                <c:pt idx="307">
                  <c:v>2.246563164289681</c:v>
                </c:pt>
                <c:pt idx="308">
                  <c:v>4.409908571192575</c:v>
                </c:pt>
                <c:pt idx="309">
                  <c:v>1.492624633559459</c:v>
                </c:pt>
                <c:pt idx="311">
                  <c:v>1.576388814439233</c:v>
                </c:pt>
                <c:pt idx="312">
                  <c:v>0.904502911784721</c:v>
                </c:pt>
                <c:pt idx="313">
                  <c:v>2.581917225403384</c:v>
                </c:pt>
                <c:pt idx="314">
                  <c:v>1.385948099816148</c:v>
                </c:pt>
                <c:pt idx="315">
                  <c:v>1.683093846179593</c:v>
                </c:pt>
                <c:pt idx="316">
                  <c:v>1.461928528586308</c:v>
                </c:pt>
                <c:pt idx="317">
                  <c:v>1.303108719583166</c:v>
                </c:pt>
                <c:pt idx="318">
                  <c:v>0.613690431704674</c:v>
                </c:pt>
                <c:pt idx="319">
                  <c:v>1.153877123456504</c:v>
                </c:pt>
                <c:pt idx="320">
                  <c:v>1.3239112683317</c:v>
                </c:pt>
                <c:pt idx="321">
                  <c:v>1.452553660038365</c:v>
                </c:pt>
                <c:pt idx="322">
                  <c:v>0.956057411198576</c:v>
                </c:pt>
                <c:pt idx="323">
                  <c:v>0.581910066318097</c:v>
                </c:pt>
                <c:pt idx="324">
                  <c:v>1.051273814554877</c:v>
                </c:pt>
                <c:pt idx="325">
                  <c:v>1.556192652678515</c:v>
                </c:pt>
                <c:pt idx="326">
                  <c:v>3.377920553580624</c:v>
                </c:pt>
                <c:pt idx="327">
                  <c:v>3.089657869684621</c:v>
                </c:pt>
                <c:pt idx="328">
                  <c:v>1.414448903204828</c:v>
                </c:pt>
                <c:pt idx="329">
                  <c:v>2.298843646462965</c:v>
                </c:pt>
                <c:pt idx="330">
                  <c:v>3.261359690368646</c:v>
                </c:pt>
                <c:pt idx="332">
                  <c:v>0.498464938118388</c:v>
                </c:pt>
                <c:pt idx="333">
                  <c:v>0.933656082112274</c:v>
                </c:pt>
                <c:pt idx="334">
                  <c:v>1.220271342599759</c:v>
                </c:pt>
                <c:pt idx="335">
                  <c:v>1.50674880973318</c:v>
                </c:pt>
                <c:pt idx="336">
                  <c:v>2.999301300391868</c:v>
                </c:pt>
                <c:pt idx="338">
                  <c:v>2.33198924121795</c:v>
                </c:pt>
                <c:pt idx="339">
                  <c:v>1.339681345522553</c:v>
                </c:pt>
              </c:numCache>
            </c:numRef>
          </c:val>
        </c:ser>
        <c:dLbls>
          <c:showLegendKey val="0"/>
          <c:showVal val="0"/>
          <c:showCatName val="0"/>
          <c:showSerName val="0"/>
          <c:showPercent val="0"/>
          <c:showBubbleSize val="0"/>
        </c:dLbls>
        <c:gapWidth val="219"/>
        <c:overlap val="-27"/>
        <c:axId val="-1936666752"/>
        <c:axId val="-1936662720"/>
      </c:barChart>
      <c:catAx>
        <c:axId val="-1936666752"/>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CA"/>
                  <a:t>AGIP Genotypes of </a:t>
                </a:r>
                <a:r>
                  <a:rPr lang="en-CA" i="1"/>
                  <a:t>Populus trichocarpa</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 b="0" i="0" u="none" strike="noStrike" kern="1200" baseline="0">
                <a:solidFill>
                  <a:sysClr val="windowText" lastClr="000000"/>
                </a:solidFill>
                <a:latin typeface="+mn-lt"/>
                <a:ea typeface="+mn-ea"/>
                <a:cs typeface="+mn-cs"/>
              </a:defRPr>
            </a:pPr>
            <a:endParaRPr lang="en-US"/>
          </a:p>
        </c:txPr>
        <c:crossAx val="-1936662720"/>
        <c:crosses val="autoZero"/>
        <c:auto val="1"/>
        <c:lblAlgn val="ctr"/>
        <c:lblOffset val="100"/>
        <c:noMultiLvlLbl val="0"/>
      </c:catAx>
      <c:valAx>
        <c:axId val="-1936662720"/>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CA"/>
                  <a:t>mg</a:t>
                </a:r>
                <a:r>
                  <a:rPr lang="en-CA" baseline="0"/>
                  <a:t> </a:t>
                </a:r>
                <a:r>
                  <a:rPr lang="en-CA" i="1" baseline="0"/>
                  <a:t>p</a:t>
                </a:r>
                <a:r>
                  <a:rPr lang="en-CA" baseline="0"/>
                  <a:t>HB/g</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36666752"/>
        <c:crosses val="autoZero"/>
        <c:crossBetween val="between"/>
        <c:majorUnit val="2.5"/>
      </c:valAx>
      <c:spPr>
        <a:noFill/>
        <a:ln>
          <a:solidFill>
            <a:schemeClr val="tx1"/>
          </a:solidFill>
        </a:ln>
        <a:effectLst/>
      </c:spPr>
    </c:plotArea>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5</xdr:col>
      <xdr:colOff>0</xdr:colOff>
      <xdr:row>297</xdr:row>
      <xdr:rowOff>0</xdr:rowOff>
    </xdr:from>
    <xdr:to>
      <xdr:col>6</xdr:col>
      <xdr:colOff>542925</xdr:colOff>
      <xdr:row>303</xdr:row>
      <xdr:rowOff>157162</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143</xdr:row>
      <xdr:rowOff>0</xdr:rowOff>
    </xdr:from>
    <xdr:to>
      <xdr:col>11</xdr:col>
      <xdr:colOff>47625</xdr:colOff>
      <xdr:row>149</xdr:row>
      <xdr:rowOff>138112</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474</xdr:row>
      <xdr:rowOff>0</xdr:rowOff>
    </xdr:from>
    <xdr:to>
      <xdr:col>6</xdr:col>
      <xdr:colOff>542925</xdr:colOff>
      <xdr:row>480</xdr:row>
      <xdr:rowOff>157162</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620</xdr:row>
      <xdr:rowOff>0</xdr:rowOff>
    </xdr:from>
    <xdr:to>
      <xdr:col>6</xdr:col>
      <xdr:colOff>542925</xdr:colOff>
      <xdr:row>626</xdr:row>
      <xdr:rowOff>157162</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766</xdr:row>
      <xdr:rowOff>0</xdr:rowOff>
    </xdr:from>
    <xdr:to>
      <xdr:col>6</xdr:col>
      <xdr:colOff>542925</xdr:colOff>
      <xdr:row>772</xdr:row>
      <xdr:rowOff>157162</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0</xdr:colOff>
      <xdr:row>912</xdr:row>
      <xdr:rowOff>0</xdr:rowOff>
    </xdr:from>
    <xdr:to>
      <xdr:col>6</xdr:col>
      <xdr:colOff>542925</xdr:colOff>
      <xdr:row>918</xdr:row>
      <xdr:rowOff>157162</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0</xdr:colOff>
      <xdr:row>1058</xdr:row>
      <xdr:rowOff>0</xdr:rowOff>
    </xdr:from>
    <xdr:to>
      <xdr:col>6</xdr:col>
      <xdr:colOff>542925</xdr:colOff>
      <xdr:row>1064</xdr:row>
      <xdr:rowOff>157162</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0</xdr:colOff>
      <xdr:row>1266</xdr:row>
      <xdr:rowOff>0</xdr:rowOff>
    </xdr:from>
    <xdr:to>
      <xdr:col>6</xdr:col>
      <xdr:colOff>542925</xdr:colOff>
      <xdr:row>1272</xdr:row>
      <xdr:rowOff>157162</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19049</xdr:colOff>
      <xdr:row>356</xdr:row>
      <xdr:rowOff>123825</xdr:rowOff>
    </xdr:from>
    <xdr:to>
      <xdr:col>4</xdr:col>
      <xdr:colOff>5943599</xdr:colOff>
      <xdr:row>371</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238124</xdr:colOff>
      <xdr:row>0</xdr:row>
      <xdr:rowOff>180975</xdr:rowOff>
    </xdr:from>
    <xdr:to>
      <xdr:col>12</xdr:col>
      <xdr:colOff>152399</xdr:colOff>
      <xdr:row>22</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342901</xdr:colOff>
      <xdr:row>18</xdr:row>
      <xdr:rowOff>104775</xdr:rowOff>
    </xdr:from>
    <xdr:to>
      <xdr:col>8</xdr:col>
      <xdr:colOff>28576</xdr:colOff>
      <xdr:row>37</xdr:row>
      <xdr:rowOff>28575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54"/>
  <sheetViews>
    <sheetView tabSelected="1" workbookViewId="0">
      <selection activeCell="B1351" sqref="B1351"/>
    </sheetView>
  </sheetViews>
  <sheetFormatPr baseColWidth="10" defaultColWidth="15.1640625" defaultRowHeight="15" customHeight="1" x14ac:dyDescent="0.2"/>
  <cols>
    <col min="1" max="1" width="7.5" customWidth="1"/>
    <col min="2" max="2" width="27.5" customWidth="1"/>
    <col min="3" max="3" width="25" customWidth="1"/>
    <col min="4" max="4" width="17.1640625" customWidth="1"/>
    <col min="5" max="5" width="24.1640625" customWidth="1"/>
    <col min="6" max="6" width="24.6640625" customWidth="1"/>
    <col min="7" max="7" width="29.1640625" customWidth="1"/>
    <col min="8" max="8" width="19.1640625" customWidth="1"/>
    <col min="9" max="9" width="28.5" customWidth="1"/>
    <col min="10" max="10" width="18.1640625" customWidth="1"/>
    <col min="11" max="11" width="19.1640625" customWidth="1"/>
    <col min="12" max="12" width="24.83203125" customWidth="1"/>
    <col min="13" max="13" width="16.33203125" customWidth="1"/>
    <col min="14" max="14" width="27.83203125" customWidth="1"/>
    <col min="15" max="15" width="20.1640625" customWidth="1"/>
    <col min="16" max="16" width="7.5" customWidth="1"/>
    <col min="17" max="17" width="8.5" customWidth="1"/>
    <col min="18" max="18" width="8.33203125" customWidth="1"/>
    <col min="19" max="19" width="7.5" customWidth="1"/>
  </cols>
  <sheetData>
    <row r="1" spans="2:17" x14ac:dyDescent="0.2">
      <c r="B1" s="44"/>
      <c r="C1" s="45"/>
      <c r="D1" s="46"/>
      <c r="E1" s="45"/>
      <c r="F1" s="46"/>
      <c r="G1" s="46"/>
      <c r="H1" s="46"/>
      <c r="I1" s="46"/>
      <c r="J1" s="46"/>
      <c r="K1" s="45"/>
      <c r="L1" s="45"/>
      <c r="M1" s="45"/>
      <c r="N1" s="45"/>
      <c r="O1" s="45"/>
      <c r="P1" s="47"/>
      <c r="Q1" s="47"/>
    </row>
    <row r="2" spans="2:17" ht="24" x14ac:dyDescent="0.3">
      <c r="B2" s="149" t="s">
        <v>1195</v>
      </c>
      <c r="C2" s="45"/>
      <c r="D2" s="46"/>
      <c r="E2" s="45"/>
      <c r="F2" s="46"/>
      <c r="G2" s="46"/>
      <c r="H2" s="46"/>
      <c r="I2" s="46"/>
      <c r="J2" s="46"/>
      <c r="K2" s="45"/>
      <c r="L2" s="45"/>
      <c r="M2" s="45"/>
      <c r="N2" s="45"/>
      <c r="O2" s="45"/>
      <c r="P2" s="47"/>
      <c r="Q2" s="47"/>
    </row>
    <row r="3" spans="2:17" x14ac:dyDescent="0.2">
      <c r="B3" s="44"/>
      <c r="C3" s="45"/>
      <c r="D3" s="46"/>
      <c r="E3" s="45"/>
      <c r="F3" s="46"/>
      <c r="G3" s="46"/>
      <c r="H3" s="46"/>
      <c r="I3" s="46"/>
      <c r="J3" s="46"/>
      <c r="K3" s="45"/>
      <c r="L3" s="45"/>
      <c r="M3" s="45"/>
      <c r="N3" s="45"/>
      <c r="O3" s="45"/>
      <c r="P3" s="47"/>
      <c r="Q3" s="47"/>
    </row>
    <row r="4" spans="2:17" x14ac:dyDescent="0.2">
      <c r="B4" s="383" t="s">
        <v>278</v>
      </c>
      <c r="C4" s="50"/>
      <c r="D4" s="46"/>
      <c r="E4" s="45"/>
      <c r="F4" s="46"/>
      <c r="G4" s="27"/>
      <c r="H4" s="27"/>
      <c r="I4" s="46"/>
      <c r="J4" s="46"/>
      <c r="K4" s="45"/>
      <c r="L4" s="45"/>
      <c r="M4" s="45"/>
      <c r="N4" s="45"/>
      <c r="O4" s="45"/>
      <c r="P4" s="47"/>
      <c r="Q4" s="47"/>
    </row>
    <row r="5" spans="2:17" s="163" customFormat="1" x14ac:dyDescent="0.2">
      <c r="B5" s="383" t="s">
        <v>1245</v>
      </c>
      <c r="D5" s="102"/>
      <c r="E5" s="45"/>
      <c r="F5" s="102"/>
      <c r="G5" s="27"/>
      <c r="H5" s="27"/>
      <c r="I5" s="102"/>
      <c r="J5" s="102"/>
      <c r="K5" s="45"/>
      <c r="L5" s="45"/>
      <c r="M5" s="45"/>
      <c r="N5" s="45"/>
      <c r="O5" s="45"/>
      <c r="P5" s="47"/>
      <c r="Q5" s="47"/>
    </row>
    <row r="6" spans="2:17" s="163" customFormat="1" x14ac:dyDescent="0.2">
      <c r="B6" s="383" t="s">
        <v>1246</v>
      </c>
      <c r="D6" s="102"/>
      <c r="E6" s="45"/>
      <c r="F6" s="102"/>
      <c r="G6" s="27"/>
      <c r="H6" s="27"/>
      <c r="I6" s="102"/>
      <c r="J6" s="102"/>
      <c r="K6" s="45"/>
      <c r="L6" s="45"/>
      <c r="M6" s="45"/>
      <c r="N6" s="45"/>
      <c r="O6" s="45"/>
      <c r="P6" s="47"/>
      <c r="Q6" s="47"/>
    </row>
    <row r="7" spans="2:17" s="163" customFormat="1" x14ac:dyDescent="0.2">
      <c r="B7" s="383" t="s">
        <v>1247</v>
      </c>
      <c r="D7" s="102"/>
      <c r="E7" s="45"/>
      <c r="F7" s="102"/>
      <c r="G7" s="27"/>
      <c r="H7" s="27"/>
      <c r="I7" s="102"/>
      <c r="J7" s="102"/>
      <c r="K7" s="45"/>
      <c r="L7" s="45"/>
      <c r="M7" s="45"/>
      <c r="N7" s="45"/>
      <c r="O7" s="45"/>
      <c r="P7" s="47"/>
      <c r="Q7" s="47"/>
    </row>
    <row r="8" spans="2:17" s="163" customFormat="1" x14ac:dyDescent="0.2">
      <c r="B8" s="383" t="s">
        <v>1248</v>
      </c>
      <c r="D8" s="102"/>
      <c r="E8" s="45"/>
      <c r="F8" s="102"/>
      <c r="G8" s="27"/>
      <c r="H8" s="27"/>
      <c r="I8" s="102"/>
      <c r="J8" s="102"/>
      <c r="K8" s="45"/>
      <c r="L8" s="45"/>
      <c r="M8" s="45"/>
      <c r="N8" s="45"/>
      <c r="O8" s="45"/>
      <c r="P8" s="47"/>
      <c r="Q8" s="47"/>
    </row>
    <row r="9" spans="2:17" s="163" customFormat="1" x14ac:dyDescent="0.2">
      <c r="B9" s="383" t="s">
        <v>1249</v>
      </c>
      <c r="D9" s="102"/>
      <c r="E9" s="45"/>
      <c r="F9" s="102"/>
      <c r="G9" s="27"/>
      <c r="H9" s="27"/>
      <c r="I9" s="102"/>
      <c r="J9" s="102"/>
      <c r="K9" s="45"/>
      <c r="L9" s="45"/>
      <c r="M9" s="45"/>
      <c r="N9" s="45"/>
      <c r="O9" s="45"/>
      <c r="P9" s="47"/>
      <c r="Q9" s="47"/>
    </row>
    <row r="10" spans="2:17" x14ac:dyDescent="0.2">
      <c r="B10" s="44"/>
      <c r="C10" s="45"/>
      <c r="D10" s="46"/>
      <c r="E10" s="45"/>
      <c r="F10" s="46"/>
      <c r="G10" s="27"/>
      <c r="H10" s="27"/>
      <c r="I10" s="46"/>
      <c r="J10" s="46"/>
      <c r="K10" s="45"/>
      <c r="L10" s="45"/>
      <c r="M10" s="45"/>
      <c r="N10" s="45"/>
      <c r="O10" s="45"/>
      <c r="P10" s="47"/>
      <c r="Q10" s="47"/>
    </row>
    <row r="11" spans="2:17" x14ac:dyDescent="0.2">
      <c r="B11" s="412" t="s">
        <v>285</v>
      </c>
      <c r="C11" s="413"/>
      <c r="D11" s="46"/>
      <c r="E11" s="45"/>
      <c r="F11" s="46"/>
      <c r="G11" s="27"/>
      <c r="H11" s="27"/>
      <c r="I11" s="46"/>
      <c r="J11" s="46"/>
      <c r="K11" s="45"/>
      <c r="L11" s="45"/>
      <c r="M11" s="45"/>
      <c r="N11" s="45"/>
      <c r="O11" s="45"/>
      <c r="P11" s="47"/>
      <c r="Q11" s="47"/>
    </row>
    <row r="12" spans="2:17" x14ac:dyDescent="0.2">
      <c r="B12" s="51"/>
      <c r="C12" s="51"/>
      <c r="D12" s="46"/>
      <c r="E12" s="50" t="s">
        <v>294</v>
      </c>
      <c r="F12" s="52">
        <v>754</v>
      </c>
      <c r="G12" s="27"/>
      <c r="H12" s="27"/>
      <c r="I12" s="46"/>
      <c r="J12" s="46"/>
      <c r="K12" s="45"/>
      <c r="L12" s="45"/>
      <c r="M12" s="45"/>
      <c r="N12" s="45"/>
      <c r="O12" s="45"/>
      <c r="P12" s="47"/>
      <c r="Q12" s="47"/>
    </row>
    <row r="13" spans="2:17" x14ac:dyDescent="0.2">
      <c r="B13" s="53" t="s">
        <v>298</v>
      </c>
      <c r="C13" s="54">
        <v>1</v>
      </c>
      <c r="D13" s="46"/>
      <c r="E13" s="50" t="s">
        <v>305</v>
      </c>
      <c r="F13" s="55">
        <v>754</v>
      </c>
      <c r="G13" s="27"/>
      <c r="H13" s="27"/>
      <c r="I13" s="46"/>
      <c r="J13" s="46"/>
      <c r="K13" s="45"/>
      <c r="L13" s="45"/>
      <c r="M13" s="45"/>
      <c r="N13" s="45"/>
      <c r="O13" s="45"/>
      <c r="P13" s="47"/>
      <c r="Q13" s="47"/>
    </row>
    <row r="14" spans="2:17" x14ac:dyDescent="0.2">
      <c r="B14" s="56" t="s">
        <v>308</v>
      </c>
      <c r="C14" s="57">
        <v>1</v>
      </c>
      <c r="D14" s="46"/>
      <c r="E14" s="50" t="s">
        <v>314</v>
      </c>
      <c r="F14" s="58">
        <f>F13/F12</f>
        <v>1</v>
      </c>
      <c r="G14" s="27"/>
      <c r="H14" s="27"/>
      <c r="I14" s="46"/>
      <c r="J14" s="46"/>
      <c r="K14" s="45"/>
      <c r="L14" s="45"/>
      <c r="M14" s="45"/>
      <c r="N14" s="45"/>
      <c r="O14" s="45"/>
      <c r="P14" s="47"/>
      <c r="Q14" s="47"/>
    </row>
    <row r="15" spans="2:17" x14ac:dyDescent="0.2">
      <c r="B15" s="56" t="s">
        <v>325</v>
      </c>
      <c r="C15" s="57">
        <v>1</v>
      </c>
      <c r="D15" s="46"/>
      <c r="E15" s="45"/>
      <c r="F15" s="46"/>
      <c r="G15" s="27"/>
      <c r="H15" s="27"/>
      <c r="I15" s="46"/>
      <c r="J15" s="46"/>
      <c r="K15" s="45"/>
      <c r="L15" s="45"/>
      <c r="M15" s="45"/>
      <c r="N15" s="45"/>
      <c r="O15" s="45"/>
      <c r="P15" s="47"/>
      <c r="Q15" s="47"/>
    </row>
    <row r="16" spans="2:17" x14ac:dyDescent="0.2">
      <c r="B16" s="56" t="s">
        <v>326</v>
      </c>
      <c r="C16" s="57">
        <v>1.08</v>
      </c>
      <c r="D16" s="46"/>
      <c r="E16" s="45"/>
      <c r="F16" s="46"/>
      <c r="G16" s="27"/>
      <c r="H16" s="27"/>
      <c r="I16" s="46"/>
      <c r="J16" s="46"/>
      <c r="K16" s="45"/>
      <c r="L16" s="45"/>
      <c r="M16" s="45"/>
      <c r="N16" s="45"/>
      <c r="O16" s="45"/>
      <c r="P16" s="47"/>
      <c r="Q16" s="47"/>
    </row>
    <row r="17" spans="2:17" x14ac:dyDescent="0.2">
      <c r="B17" s="56" t="s">
        <v>328</v>
      </c>
      <c r="C17" s="57">
        <v>1.6337999999999999</v>
      </c>
      <c r="D17" s="46"/>
      <c r="E17" s="45"/>
      <c r="F17" s="46"/>
      <c r="G17" s="46"/>
      <c r="H17" s="46"/>
      <c r="I17" s="46"/>
      <c r="J17" s="46"/>
      <c r="K17" s="45"/>
      <c r="L17" s="50"/>
      <c r="M17" s="45"/>
      <c r="N17" s="45"/>
      <c r="O17" s="45"/>
      <c r="P17" s="47"/>
      <c r="Q17" s="47"/>
    </row>
    <row r="18" spans="2:17" x14ac:dyDescent="0.2">
      <c r="B18" s="59" t="s">
        <v>329</v>
      </c>
      <c r="C18" s="60">
        <v>1</v>
      </c>
      <c r="D18" s="46"/>
      <c r="E18" s="45"/>
      <c r="F18" s="52"/>
      <c r="G18" s="46"/>
      <c r="H18" s="46"/>
      <c r="I18" s="46"/>
      <c r="J18" s="46"/>
      <c r="K18" s="45"/>
      <c r="L18" s="45"/>
      <c r="M18" s="45"/>
      <c r="N18" s="45"/>
      <c r="O18" s="45"/>
      <c r="P18" s="47"/>
      <c r="Q18" s="47"/>
    </row>
    <row r="19" spans="2:17" x14ac:dyDescent="0.2">
      <c r="B19" s="44"/>
      <c r="C19" s="45"/>
      <c r="D19" s="46"/>
      <c r="E19" s="45"/>
      <c r="F19" s="46"/>
      <c r="G19" s="46"/>
      <c r="H19" s="46"/>
      <c r="I19" s="46"/>
      <c r="J19" s="46"/>
      <c r="K19" s="45"/>
      <c r="L19" s="45"/>
      <c r="M19" s="45"/>
      <c r="N19" s="45"/>
      <c r="O19" s="45"/>
      <c r="P19" s="47"/>
      <c r="Q19" s="47"/>
    </row>
    <row r="20" spans="2:17" x14ac:dyDescent="0.2">
      <c r="B20" s="62" t="s">
        <v>330</v>
      </c>
      <c r="C20" s="64">
        <v>0.1</v>
      </c>
      <c r="D20" s="46"/>
      <c r="E20" s="45"/>
      <c r="F20" s="46"/>
      <c r="G20" s="46"/>
      <c r="H20" s="46"/>
      <c r="I20" s="46"/>
      <c r="J20" s="46"/>
      <c r="K20" s="45"/>
      <c r="L20" s="45"/>
      <c r="M20" s="45"/>
      <c r="N20" s="45"/>
      <c r="O20" s="45"/>
      <c r="P20" s="47"/>
      <c r="Q20" s="47"/>
    </row>
    <row r="21" spans="2:17" x14ac:dyDescent="0.2">
      <c r="B21" s="44"/>
      <c r="C21" s="45"/>
      <c r="D21" s="46"/>
      <c r="E21" s="45"/>
      <c r="F21" s="46"/>
      <c r="G21" s="46"/>
      <c r="H21" s="46"/>
      <c r="I21" s="46"/>
      <c r="J21" s="46"/>
      <c r="K21" s="45"/>
      <c r="L21" s="45"/>
      <c r="M21" s="45"/>
      <c r="N21" s="45"/>
      <c r="O21" s="45"/>
      <c r="P21" s="47"/>
      <c r="Q21" s="47"/>
    </row>
    <row r="22" spans="2:17" x14ac:dyDescent="0.2">
      <c r="B22" s="62" t="s">
        <v>335</v>
      </c>
      <c r="C22" s="50" t="s">
        <v>336</v>
      </c>
      <c r="D22" s="46"/>
      <c r="E22" s="45"/>
      <c r="F22" s="46"/>
      <c r="G22" s="46"/>
      <c r="H22" s="46"/>
      <c r="I22" s="46"/>
      <c r="J22" s="46"/>
      <c r="K22" s="45"/>
      <c r="L22" s="45"/>
      <c r="M22" s="45"/>
      <c r="N22" s="45"/>
      <c r="O22" s="45"/>
      <c r="P22" s="47"/>
      <c r="Q22" s="47"/>
    </row>
    <row r="23" spans="2:17" x14ac:dyDescent="0.2">
      <c r="B23" s="44"/>
      <c r="C23" s="45"/>
      <c r="D23" s="46"/>
      <c r="E23" s="45"/>
      <c r="F23" s="46"/>
      <c r="G23" s="46"/>
      <c r="H23" s="46"/>
      <c r="I23" s="46"/>
      <c r="J23" s="46"/>
      <c r="K23" s="45"/>
      <c r="L23" s="45"/>
      <c r="M23" s="45"/>
      <c r="N23" s="45"/>
      <c r="O23" s="45"/>
      <c r="P23" s="47"/>
      <c r="Q23" s="47"/>
    </row>
    <row r="24" spans="2:17" x14ac:dyDescent="0.2">
      <c r="B24" s="62" t="s">
        <v>338</v>
      </c>
      <c r="C24" s="45"/>
      <c r="D24" s="46"/>
      <c r="E24" s="45"/>
      <c r="F24" s="46"/>
      <c r="G24" s="46"/>
      <c r="H24" s="46"/>
      <c r="I24" s="46"/>
      <c r="J24" s="46"/>
      <c r="K24" s="45"/>
      <c r="L24" s="45"/>
      <c r="M24" s="45"/>
      <c r="N24" s="45"/>
      <c r="O24" s="45"/>
      <c r="P24" s="47"/>
      <c r="Q24" s="47"/>
    </row>
    <row r="25" spans="2:17" x14ac:dyDescent="0.2">
      <c r="B25" s="44"/>
      <c r="C25" s="45"/>
      <c r="D25" s="46"/>
      <c r="E25" s="45"/>
      <c r="F25" s="46"/>
      <c r="G25" s="46"/>
      <c r="H25" s="46"/>
      <c r="I25" s="46"/>
      <c r="J25" s="46"/>
      <c r="K25" s="45"/>
      <c r="L25" s="45"/>
      <c r="M25" s="45"/>
      <c r="N25" s="47"/>
      <c r="O25" s="47"/>
    </row>
    <row r="26" spans="2:17" x14ac:dyDescent="0.2">
      <c r="B26" s="414" t="s">
        <v>341</v>
      </c>
      <c r="C26" s="415"/>
      <c r="D26" s="416"/>
      <c r="E26" s="67"/>
      <c r="F26" s="68"/>
      <c r="G26" s="68"/>
      <c r="H26" s="46"/>
      <c r="I26" s="46"/>
      <c r="J26" s="46"/>
      <c r="K26" s="45"/>
      <c r="L26" s="45"/>
      <c r="M26" s="47"/>
      <c r="N26" s="47"/>
    </row>
    <row r="27" spans="2:17" x14ac:dyDescent="0.2">
      <c r="B27" s="70" t="s">
        <v>348</v>
      </c>
      <c r="C27" s="72"/>
      <c r="D27" s="74">
        <v>51.6</v>
      </c>
      <c r="E27" s="67"/>
      <c r="F27" s="68"/>
      <c r="G27" s="68"/>
      <c r="H27" s="46"/>
      <c r="I27" s="46"/>
      <c r="J27" s="46"/>
      <c r="K27" s="45"/>
      <c r="L27" s="45"/>
      <c r="M27" s="47"/>
      <c r="N27" s="47"/>
    </row>
    <row r="28" spans="2:17" x14ac:dyDescent="0.2">
      <c r="B28" s="76" t="s">
        <v>349</v>
      </c>
      <c r="C28" s="78"/>
      <c r="D28" s="80">
        <v>51.606900000000003</v>
      </c>
      <c r="E28" s="67"/>
      <c r="F28" s="68"/>
      <c r="G28" s="68"/>
      <c r="H28" s="46"/>
      <c r="I28" s="46"/>
      <c r="J28" s="46"/>
      <c r="K28" s="45"/>
      <c r="L28" s="45"/>
      <c r="M28" s="47"/>
      <c r="N28" s="47"/>
    </row>
    <row r="29" spans="2:17" x14ac:dyDescent="0.2">
      <c r="B29" s="82" t="s">
        <v>350</v>
      </c>
      <c r="C29" s="83"/>
      <c r="D29" s="162">
        <f>D27/D28</f>
        <v>0.9998662969486638</v>
      </c>
      <c r="E29" s="67"/>
      <c r="F29" s="68"/>
      <c r="G29" s="68"/>
      <c r="H29" s="46"/>
      <c r="I29" s="46"/>
      <c r="J29" s="46"/>
      <c r="K29" s="45"/>
      <c r="L29" s="45"/>
      <c r="M29" s="47"/>
      <c r="N29" s="47"/>
    </row>
    <row r="30" spans="2:17" x14ac:dyDescent="0.2">
      <c r="B30" s="67"/>
      <c r="C30" s="67"/>
      <c r="D30" s="67"/>
      <c r="E30" s="67"/>
      <c r="F30" s="68"/>
      <c r="G30" s="68"/>
      <c r="H30" s="46"/>
      <c r="I30" s="46"/>
      <c r="J30" s="46"/>
      <c r="K30" s="45"/>
      <c r="L30" s="45"/>
      <c r="M30" s="47"/>
      <c r="N30" s="47"/>
    </row>
    <row r="31" spans="2:17" x14ac:dyDescent="0.2">
      <c r="B31" s="86" t="s">
        <v>351</v>
      </c>
      <c r="C31" s="87" t="s">
        <v>352</v>
      </c>
      <c r="D31" s="87" t="s">
        <v>353</v>
      </c>
      <c r="E31" s="88" t="s">
        <v>350</v>
      </c>
      <c r="F31" s="68"/>
      <c r="G31" s="68"/>
      <c r="H31" s="68"/>
      <c r="I31" s="46"/>
      <c r="J31" s="46"/>
      <c r="K31" s="45"/>
      <c r="L31" s="45"/>
      <c r="M31" s="45"/>
      <c r="N31" s="47"/>
      <c r="O31" s="47"/>
    </row>
    <row r="32" spans="2:17" x14ac:dyDescent="0.2">
      <c r="B32" s="89">
        <v>1</v>
      </c>
      <c r="C32" s="90">
        <v>10.0059</v>
      </c>
      <c r="D32" s="90">
        <v>20.004899999999999</v>
      </c>
      <c r="E32" s="150">
        <f>D29*C32/D32</f>
        <v>0.50010558316405662</v>
      </c>
      <c r="F32" s="46"/>
      <c r="G32" s="46"/>
      <c r="H32" s="46"/>
      <c r="I32" s="46"/>
      <c r="J32" s="46"/>
      <c r="K32" s="45"/>
      <c r="L32" s="45"/>
      <c r="M32" s="45"/>
      <c r="N32" s="45"/>
      <c r="O32" s="47"/>
      <c r="P32" s="47"/>
    </row>
    <row r="33" spans="1:19" x14ac:dyDescent="0.2">
      <c r="B33" s="91">
        <v>2</v>
      </c>
      <c r="C33" s="92">
        <v>10.007199999999999</v>
      </c>
      <c r="D33" s="92">
        <v>20.018899999999999</v>
      </c>
      <c r="E33" s="151">
        <f t="shared" ref="E33:E41" si="0">E32*C33/D33</f>
        <v>0.24999658282120132</v>
      </c>
      <c r="F33" s="27"/>
      <c r="G33" s="46"/>
      <c r="H33" s="46"/>
      <c r="I33" s="46"/>
      <c r="J33" s="46"/>
      <c r="K33" s="45"/>
      <c r="L33" s="45"/>
      <c r="M33" s="45"/>
      <c r="N33" s="45"/>
      <c r="O33" s="47"/>
      <c r="P33" s="47"/>
    </row>
    <row r="34" spans="1:19" x14ac:dyDescent="0.2">
      <c r="B34" s="91">
        <v>3</v>
      </c>
      <c r="C34" s="92">
        <v>10.0037</v>
      </c>
      <c r="D34" s="92">
        <v>20.032900000000001</v>
      </c>
      <c r="E34" s="151">
        <f t="shared" si="0"/>
        <v>0.12483918032678502</v>
      </c>
      <c r="F34" s="27"/>
      <c r="G34" s="46"/>
      <c r="H34" s="46"/>
      <c r="I34" s="46"/>
      <c r="J34" s="46"/>
      <c r="K34" s="45"/>
      <c r="L34" s="45"/>
      <c r="M34" s="45"/>
      <c r="N34" s="45"/>
      <c r="O34" s="47"/>
      <c r="P34" s="47"/>
    </row>
    <row r="35" spans="1:19" x14ac:dyDescent="0.2">
      <c r="B35" s="91">
        <v>4</v>
      </c>
      <c r="C35" s="92">
        <v>10.0024</v>
      </c>
      <c r="D35" s="92">
        <v>20.019200000000001</v>
      </c>
      <c r="E35" s="151">
        <f t="shared" si="0"/>
        <v>6.2374691161516664E-2</v>
      </c>
      <c r="F35" s="27"/>
      <c r="G35" s="46"/>
      <c r="H35" s="46"/>
      <c r="I35" s="46"/>
      <c r="J35" s="46"/>
      <c r="K35" s="45"/>
      <c r="L35" s="45"/>
      <c r="M35" s="45"/>
      <c r="N35" s="45"/>
      <c r="O35" s="47"/>
      <c r="P35" s="47"/>
    </row>
    <row r="36" spans="1:19" x14ac:dyDescent="0.2">
      <c r="B36" s="91">
        <v>5</v>
      </c>
      <c r="C36" s="92">
        <v>10.003</v>
      </c>
      <c r="D36" s="92">
        <v>20.015899999999998</v>
      </c>
      <c r="E36" s="151">
        <f t="shared" si="0"/>
        <v>3.1171920107946748E-2</v>
      </c>
      <c r="F36" s="27"/>
      <c r="G36" s="46"/>
      <c r="H36" s="46"/>
      <c r="I36" s="46"/>
      <c r="J36" s="46"/>
      <c r="K36" s="45"/>
      <c r="L36" s="45"/>
      <c r="M36" s="45"/>
      <c r="N36" s="45"/>
      <c r="O36" s="47"/>
      <c r="P36" s="47"/>
    </row>
    <row r="37" spans="1:19" x14ac:dyDescent="0.2">
      <c r="B37" s="91">
        <v>6</v>
      </c>
      <c r="C37" s="92">
        <v>10.017300000000001</v>
      </c>
      <c r="D37" s="92">
        <v>20.053999999999998</v>
      </c>
      <c r="E37" s="151">
        <f t="shared" si="0"/>
        <v>1.5570882382434178E-2</v>
      </c>
      <c r="F37" s="27"/>
      <c r="G37" s="46"/>
      <c r="H37" s="46"/>
      <c r="I37" s="46"/>
      <c r="J37" s="46"/>
      <c r="K37" s="45"/>
      <c r="L37" s="45"/>
      <c r="M37" s="45"/>
      <c r="N37" s="45"/>
      <c r="O37" s="47"/>
      <c r="P37" s="47"/>
    </row>
    <row r="38" spans="1:19" x14ac:dyDescent="0.2">
      <c r="B38" s="91">
        <v>7</v>
      </c>
      <c r="C38" s="92">
        <v>10.010400000000001</v>
      </c>
      <c r="D38" s="92">
        <v>20.022300000000001</v>
      </c>
      <c r="E38" s="151">
        <f t="shared" si="0"/>
        <v>7.7848579334601469E-3</v>
      </c>
      <c r="F38" s="27"/>
      <c r="G38" s="46"/>
      <c r="H38" s="46"/>
      <c r="I38" s="46"/>
      <c r="J38" s="46"/>
      <c r="K38" s="45"/>
      <c r="L38" s="45"/>
      <c r="M38" s="45"/>
      <c r="N38" s="45"/>
      <c r="O38" s="47"/>
      <c r="P38" s="47"/>
    </row>
    <row r="39" spans="1:19" x14ac:dyDescent="0.2">
      <c r="B39" s="91">
        <v>8</v>
      </c>
      <c r="C39" s="92">
        <v>10.0063</v>
      </c>
      <c r="D39" s="92">
        <v>20.0014</v>
      </c>
      <c r="E39" s="151">
        <f t="shared" si="0"/>
        <v>3.8946085743789063E-3</v>
      </c>
      <c r="F39" s="27"/>
      <c r="G39" s="46"/>
      <c r="H39" s="46"/>
      <c r="I39" s="46"/>
      <c r="J39" s="46"/>
      <c r="K39" s="45"/>
      <c r="L39" s="45"/>
      <c r="M39" s="45"/>
      <c r="N39" s="45"/>
      <c r="O39" s="47"/>
      <c r="P39" s="47"/>
    </row>
    <row r="40" spans="1:19" x14ac:dyDescent="0.2">
      <c r="B40" s="91">
        <v>9</v>
      </c>
      <c r="C40" s="92">
        <v>10.028499999999999</v>
      </c>
      <c r="D40" s="92">
        <v>20.043700000000001</v>
      </c>
      <c r="E40" s="151">
        <f t="shared" si="0"/>
        <v>1.9485964212275608E-3</v>
      </c>
      <c r="F40" s="27"/>
      <c r="G40" s="46"/>
      <c r="H40" s="46"/>
      <c r="I40" s="46"/>
      <c r="J40" s="46"/>
      <c r="K40" s="45"/>
      <c r="L40" s="45"/>
      <c r="M40" s="45"/>
      <c r="N40" s="45"/>
      <c r="O40" s="47"/>
      <c r="P40" s="47"/>
    </row>
    <row r="41" spans="1:19" x14ac:dyDescent="0.2">
      <c r="B41" s="97">
        <v>10</v>
      </c>
      <c r="C41" s="98">
        <v>10.0075</v>
      </c>
      <c r="D41" s="98">
        <v>20.027799999999999</v>
      </c>
      <c r="E41" s="152">
        <f t="shared" si="0"/>
        <v>9.7367552529158542E-4</v>
      </c>
      <c r="F41" s="27"/>
      <c r="G41" s="46"/>
      <c r="H41" s="46"/>
      <c r="I41" s="46"/>
      <c r="J41" s="46"/>
      <c r="K41" s="45"/>
      <c r="L41" s="45"/>
      <c r="M41" s="45"/>
      <c r="N41" s="45"/>
      <c r="O41" s="47"/>
      <c r="P41" s="47"/>
    </row>
    <row r="42" spans="1:19" x14ac:dyDescent="0.2">
      <c r="B42" s="44"/>
      <c r="F42" s="27"/>
      <c r="G42" s="46"/>
      <c r="H42" s="46"/>
      <c r="I42" s="46"/>
      <c r="J42" s="46"/>
      <c r="K42" s="45"/>
      <c r="L42" s="45"/>
      <c r="M42" s="45"/>
      <c r="N42" s="45"/>
      <c r="O42" s="47"/>
      <c r="P42" s="47"/>
    </row>
    <row r="43" spans="1:19" x14ac:dyDescent="0.2">
      <c r="B43" s="44"/>
      <c r="C43" s="45"/>
      <c r="D43" s="46"/>
      <c r="E43" s="45"/>
      <c r="F43" s="46"/>
      <c r="G43" s="46"/>
      <c r="H43" s="46"/>
      <c r="I43" s="46"/>
      <c r="J43" s="46"/>
      <c r="K43" s="45"/>
      <c r="L43" s="45"/>
      <c r="M43" s="45"/>
      <c r="N43" s="45"/>
      <c r="O43" s="45"/>
      <c r="P43" s="47"/>
      <c r="Q43" s="47"/>
    </row>
    <row r="44" spans="1:19" x14ac:dyDescent="0.2">
      <c r="B44" s="44" t="s">
        <v>366</v>
      </c>
      <c r="C44" s="45"/>
      <c r="D44" s="46"/>
      <c r="E44" s="45"/>
      <c r="F44" s="46"/>
      <c r="G44" s="46"/>
      <c r="H44" s="46"/>
      <c r="I44" s="46"/>
      <c r="J44" s="46"/>
      <c r="K44" s="45"/>
      <c r="L44" s="45"/>
      <c r="M44" s="45"/>
      <c r="N44" s="45"/>
      <c r="O44" s="45"/>
      <c r="P44" s="47"/>
      <c r="Q44" s="47"/>
    </row>
    <row r="45" spans="1:19" ht="15.75" customHeight="1" x14ac:dyDescent="0.2">
      <c r="B45" s="99" t="s">
        <v>367</v>
      </c>
      <c r="C45" s="50" t="s">
        <v>368</v>
      </c>
      <c r="D45" s="100"/>
      <c r="E45" s="101"/>
      <c r="F45" s="100"/>
      <c r="G45" s="46"/>
      <c r="H45" s="46"/>
      <c r="I45" s="100"/>
      <c r="J45" s="46"/>
      <c r="K45" s="45"/>
      <c r="L45" s="45"/>
      <c r="M45" s="45"/>
      <c r="N45" s="45"/>
      <c r="O45" s="45"/>
      <c r="P45" s="47"/>
      <c r="Q45" s="47"/>
    </row>
    <row r="46" spans="1:19" ht="15.75" customHeight="1" x14ac:dyDescent="0.2">
      <c r="B46" s="99" t="s">
        <v>369</v>
      </c>
      <c r="C46" s="45"/>
      <c r="D46" s="100"/>
      <c r="E46" s="101"/>
      <c r="F46" s="100"/>
      <c r="G46" s="46"/>
      <c r="H46" s="46"/>
      <c r="I46" s="100"/>
      <c r="J46" s="46"/>
      <c r="K46" s="45"/>
      <c r="L46" s="45"/>
      <c r="M46" s="45"/>
      <c r="N46" s="45"/>
      <c r="O46" s="45"/>
      <c r="P46" s="47"/>
      <c r="Q46" s="47"/>
    </row>
    <row r="47" spans="1:19" ht="15.75" customHeight="1" thickBot="1" x14ac:dyDescent="0.25">
      <c r="B47" s="102"/>
      <c r="C47" s="45"/>
      <c r="D47" s="100"/>
      <c r="E47" s="101"/>
      <c r="F47" s="100">
        <v>42798</v>
      </c>
      <c r="G47" s="46"/>
      <c r="H47" s="46"/>
      <c r="I47" s="100">
        <v>42829</v>
      </c>
      <c r="J47" s="46"/>
      <c r="K47" s="45"/>
      <c r="L47" s="45"/>
      <c r="M47" s="45"/>
      <c r="N47" s="45"/>
      <c r="O47" s="45"/>
      <c r="P47" s="47"/>
      <c r="Q47" s="47"/>
    </row>
    <row r="48" spans="1:19" ht="15.75" customHeight="1" thickBot="1" x14ac:dyDescent="0.25">
      <c r="A48" s="102"/>
      <c r="B48" s="217" t="s">
        <v>370</v>
      </c>
      <c r="C48" s="218" t="s">
        <v>3</v>
      </c>
      <c r="D48" s="218" t="s">
        <v>4</v>
      </c>
      <c r="E48" s="218" t="s">
        <v>371</v>
      </c>
      <c r="F48" s="218" t="s">
        <v>372</v>
      </c>
      <c r="G48" s="218" t="s">
        <v>373</v>
      </c>
      <c r="H48" s="218" t="s">
        <v>374</v>
      </c>
      <c r="I48" s="218" t="s">
        <v>375</v>
      </c>
      <c r="J48" s="218" t="s">
        <v>376</v>
      </c>
      <c r="K48" s="218" t="s">
        <v>377</v>
      </c>
      <c r="L48" s="218" t="s">
        <v>378</v>
      </c>
      <c r="M48" s="218" t="s">
        <v>379</v>
      </c>
      <c r="N48" s="218" t="s">
        <v>380</v>
      </c>
      <c r="O48" s="218" t="s">
        <v>381</v>
      </c>
      <c r="P48" s="219" t="s">
        <v>382</v>
      </c>
      <c r="Q48" s="219" t="s">
        <v>383</v>
      </c>
      <c r="R48" s="220" t="s">
        <v>384</v>
      </c>
      <c r="S48" s="99"/>
    </row>
    <row r="49" spans="2:18" x14ac:dyDescent="0.2">
      <c r="B49" s="210">
        <f>'Sample Weights'!A2</f>
        <v>1</v>
      </c>
      <c r="C49" s="179">
        <f>'Sample Weights'!B2</f>
        <v>300</v>
      </c>
      <c r="D49" s="179" t="str">
        <f>'Sample Weights'!C2</f>
        <v>SKWA-24-4</v>
      </c>
      <c r="E49" s="179">
        <f>'Sample Weights'!D2</f>
        <v>2.2700000000000001E-2</v>
      </c>
      <c r="F49" s="179">
        <v>9.7699999999999995E-2</v>
      </c>
      <c r="G49" s="179">
        <v>1.1620999999999999</v>
      </c>
      <c r="H49" s="179" t="s">
        <v>385</v>
      </c>
      <c r="I49" s="179" t="s">
        <v>386</v>
      </c>
      <c r="J49" s="179">
        <v>0.1628</v>
      </c>
      <c r="K49" s="211">
        <v>26.003299999999999</v>
      </c>
      <c r="L49" s="211">
        <v>40.372599999999998</v>
      </c>
      <c r="M49" s="212">
        <f>(L$55/(F$55/C$15)/(F$55/C$15+(G$55-F$55)/C$16+J$55/C$17))/(L49/(F49/C$15)/(F49/C$15+(G49-F49)/C$16+J49/C$17))</f>
        <v>0.93307204917456643</v>
      </c>
      <c r="N49" s="213">
        <f t="shared" ref="N49:N72" si="1">K49*M49</f>
        <v>24.262952416301001</v>
      </c>
      <c r="O49" s="213">
        <f t="shared" ref="O49:O72" si="2">(N49-H$141)/H$140*(F49/C$15+(G49-F49)/C$16+J49/C$17)/E49</f>
        <v>0.57400181342212131</v>
      </c>
      <c r="P49" s="214">
        <f>AVERAGE(O49:O50)</f>
        <v>0.58705853839850353</v>
      </c>
      <c r="Q49" s="215">
        <f>(MAX(O49:O50)-MIN(O49:O50))/P49</f>
        <v>4.4481850181417953E-2</v>
      </c>
      <c r="R49" s="216" t="str">
        <f>IF(Q49&gt;C$20, "Repeat", "")</f>
        <v/>
      </c>
    </row>
    <row r="50" spans="2:18" x14ac:dyDescent="0.2">
      <c r="B50" s="174">
        <f>'Sample Weights'!A3</f>
        <v>2</v>
      </c>
      <c r="C50" s="172">
        <f>'Sample Weights'!B3</f>
        <v>300</v>
      </c>
      <c r="D50" s="172" t="str">
        <f>'Sample Weights'!C3</f>
        <v>SKWA-24-4</v>
      </c>
      <c r="E50" s="172">
        <f>'Sample Weights'!D3</f>
        <v>2.4299999999999999E-2</v>
      </c>
      <c r="F50" s="172">
        <v>0.10050000000000001</v>
      </c>
      <c r="G50" s="172">
        <v>1.1662999999999999</v>
      </c>
      <c r="H50" s="172" t="s">
        <v>419</v>
      </c>
      <c r="I50" s="172"/>
      <c r="J50" s="172">
        <v>0.15970000000000001</v>
      </c>
      <c r="K50" s="199">
        <v>31.744199999999999</v>
      </c>
      <c r="L50" s="199">
        <v>44.889099999999999</v>
      </c>
      <c r="M50" s="200">
        <f t="shared" ref="M50:M72" si="3">(L$55/(F$55/C$15)/(F$55/C$15+(G$55-F$55)/C$16+J$55/C$17))/(L50/(F50/C$15)/(F50/C$15+(G50-F50)/C$16+J50/C$17))</f>
        <v>0.86484654361068236</v>
      </c>
      <c r="N50" s="201">
        <f t="shared" si="1"/>
        <v>27.453861649686221</v>
      </c>
      <c r="O50" s="201">
        <f t="shared" si="2"/>
        <v>0.60011526337488574</v>
      </c>
      <c r="P50" s="168"/>
      <c r="Q50" s="169"/>
      <c r="R50" s="203"/>
    </row>
    <row r="51" spans="2:18" x14ac:dyDescent="0.2">
      <c r="B51" s="174">
        <f>'Sample Weights'!A4</f>
        <v>3</v>
      </c>
      <c r="C51" s="172">
        <f>'Sample Weights'!B4</f>
        <v>277</v>
      </c>
      <c r="D51" s="172" t="str">
        <f>'Sample Weights'!C4</f>
        <v>QFRS-16-2</v>
      </c>
      <c r="E51" s="172">
        <f>'Sample Weights'!D4</f>
        <v>2.2100000000000002E-2</v>
      </c>
      <c r="F51" s="172">
        <v>0.1003</v>
      </c>
      <c r="G51" s="172">
        <v>1.1665000000000001</v>
      </c>
      <c r="H51" s="172" t="s">
        <v>433</v>
      </c>
      <c r="I51" s="172"/>
      <c r="J51" s="172">
        <v>0.16170000000000001</v>
      </c>
      <c r="K51" s="199">
        <v>245.4271</v>
      </c>
      <c r="L51" s="199">
        <v>42.788800000000002</v>
      </c>
      <c r="M51" s="200">
        <f t="shared" si="3"/>
        <v>0.90655770169076333</v>
      </c>
      <c r="N51" s="201">
        <f t="shared" si="1"/>
        <v>222.49382770862914</v>
      </c>
      <c r="O51" s="201">
        <f t="shared" si="2"/>
        <v>4.893754724579245</v>
      </c>
      <c r="P51" s="168">
        <f>AVERAGE(O51:O52)</f>
        <v>4.8970081187470829</v>
      </c>
      <c r="Q51" s="169">
        <f>(MAX(O51:O52)-MIN(O51:O52))/P51</f>
        <v>1.3287272918266135E-3</v>
      </c>
      <c r="R51" s="203" t="str">
        <f>IF(Q51&gt;C$20, "Repeat", "")</f>
        <v/>
      </c>
    </row>
    <row r="52" spans="2:18" x14ac:dyDescent="0.2">
      <c r="B52" s="174">
        <f>'Sample Weights'!A5</f>
        <v>4</v>
      </c>
      <c r="C52" s="172">
        <f>'Sample Weights'!B5</f>
        <v>277</v>
      </c>
      <c r="D52" s="172" t="str">
        <f>'Sample Weights'!C5</f>
        <v>QFRS-16-2</v>
      </c>
      <c r="E52" s="172">
        <f>'Sample Weights'!D5</f>
        <v>2.4799999999999999E-2</v>
      </c>
      <c r="F52" s="172">
        <v>9.6699999999999994E-2</v>
      </c>
      <c r="G52" s="172">
        <v>1.1634</v>
      </c>
      <c r="H52" s="172" t="s">
        <v>443</v>
      </c>
      <c r="I52" s="172"/>
      <c r="J52" s="172">
        <v>0.1603</v>
      </c>
      <c r="K52" s="199">
        <v>228.417</v>
      </c>
      <c r="L52" s="199">
        <v>33.8874</v>
      </c>
      <c r="M52" s="200">
        <f t="shared" si="3"/>
        <v>1.0998880350634943</v>
      </c>
      <c r="N52" s="201">
        <f t="shared" si="1"/>
        <v>251.23312530509818</v>
      </c>
      <c r="O52" s="201">
        <f t="shared" si="2"/>
        <v>4.9002615129149207</v>
      </c>
      <c r="P52" s="168"/>
      <c r="Q52" s="169"/>
      <c r="R52" s="203"/>
    </row>
    <row r="53" spans="2:18" x14ac:dyDescent="0.2">
      <c r="B53" s="174">
        <f>'Sample Weights'!A6</f>
        <v>5</v>
      </c>
      <c r="C53" s="172">
        <f>'Sample Weights'!B6</f>
        <v>330</v>
      </c>
      <c r="D53" s="172" t="str">
        <f>'Sample Weights'!C6</f>
        <v>SLMD-28-5</v>
      </c>
      <c r="E53" s="172">
        <f>'Sample Weights'!D6</f>
        <v>2.4400000000000002E-2</v>
      </c>
      <c r="F53" s="172">
        <v>0.1004</v>
      </c>
      <c r="G53" s="172">
        <v>1.1688000000000001</v>
      </c>
      <c r="H53" s="172" t="s">
        <v>449</v>
      </c>
      <c r="I53" s="172"/>
      <c r="J53" s="172">
        <v>0.15920000000000001</v>
      </c>
      <c r="K53" s="199">
        <v>90.224500000000006</v>
      </c>
      <c r="L53" s="199">
        <v>38.4298</v>
      </c>
      <c r="M53" s="200">
        <f t="shared" si="3"/>
        <v>1.0109095243520085</v>
      </c>
      <c r="N53" s="201">
        <f t="shared" si="1"/>
        <v>91.208806379897794</v>
      </c>
      <c r="O53" s="201">
        <f t="shared" si="2"/>
        <v>1.8526019549164778</v>
      </c>
      <c r="P53" s="168">
        <f>AVERAGE(O53:O54)</f>
        <v>1.9018241230279334</v>
      </c>
      <c r="Q53" s="169">
        <f>(MAX(O53:O54)-MIN(O53:O54))/P53</f>
        <v>5.1763112598538177E-2</v>
      </c>
      <c r="R53" s="203" t="str">
        <f>IF(Q53&gt;C$20, "Repeat", "")</f>
        <v/>
      </c>
    </row>
    <row r="54" spans="2:18" x14ac:dyDescent="0.2">
      <c r="B54" s="174">
        <f>'Sample Weights'!A7</f>
        <v>6</v>
      </c>
      <c r="C54" s="172">
        <f>'Sample Weights'!B7</f>
        <v>330</v>
      </c>
      <c r="D54" s="172" t="str">
        <f>'Sample Weights'!C7</f>
        <v>SLMD-28-5</v>
      </c>
      <c r="E54" s="172">
        <f>'Sample Weights'!D7</f>
        <v>2.1899999999999999E-2</v>
      </c>
      <c r="F54" s="172">
        <v>9.98E-2</v>
      </c>
      <c r="G54" s="172">
        <v>1.1684000000000001</v>
      </c>
      <c r="H54" s="172" t="s">
        <v>459</v>
      </c>
      <c r="I54" s="172"/>
      <c r="J54" s="172">
        <v>0.16039999999999999</v>
      </c>
      <c r="K54" s="199">
        <v>79.029300000000006</v>
      </c>
      <c r="L54" s="199">
        <v>35.485500000000002</v>
      </c>
      <c r="M54" s="200">
        <f t="shared" si="3"/>
        <v>1.0885371255707261</v>
      </c>
      <c r="N54" s="201">
        <f t="shared" si="1"/>
        <v>86.026327057866595</v>
      </c>
      <c r="O54" s="201">
        <f t="shared" si="2"/>
        <v>1.9510462911393889</v>
      </c>
      <c r="P54" s="168"/>
      <c r="Q54" s="169"/>
      <c r="R54" s="203"/>
    </row>
    <row r="55" spans="2:18" x14ac:dyDescent="0.2">
      <c r="B55" s="174">
        <f>'Sample Weights'!A8</f>
        <v>7</v>
      </c>
      <c r="C55" s="172">
        <f>'Sample Weights'!B8</f>
        <v>194</v>
      </c>
      <c r="D55" s="172" t="str">
        <f>'Sample Weights'!C8</f>
        <v>LILB-26-4</v>
      </c>
      <c r="E55" s="172">
        <f>'Sample Weights'!D8</f>
        <v>2.1000000000000001E-2</v>
      </c>
      <c r="F55" s="172">
        <v>9.8500000000000004E-2</v>
      </c>
      <c r="G55" s="172">
        <v>1.1660999999999999</v>
      </c>
      <c r="H55" s="172" t="s">
        <v>465</v>
      </c>
      <c r="I55" s="172" t="s">
        <v>466</v>
      </c>
      <c r="J55" s="172">
        <v>0.15970000000000001</v>
      </c>
      <c r="K55" s="199">
        <v>32.222799999999999</v>
      </c>
      <c r="L55" s="202">
        <v>38.038899999999998</v>
      </c>
      <c r="M55" s="200">
        <f t="shared" si="3"/>
        <v>1</v>
      </c>
      <c r="N55" s="201">
        <f t="shared" si="1"/>
        <v>32.222799999999999</v>
      </c>
      <c r="O55" s="201">
        <f t="shared" si="2"/>
        <v>0.80299124888340778</v>
      </c>
      <c r="P55" s="168">
        <f>AVERAGE(O55:O56)</f>
        <v>0.83517300197041955</v>
      </c>
      <c r="Q55" s="169">
        <f>(MAX(O55:O56)-MIN(O55:O56))/P55</f>
        <v>7.7066076156881311E-2</v>
      </c>
      <c r="R55" s="203" t="str">
        <f>IF(Q55&gt;C$20, "Repeat", "")</f>
        <v/>
      </c>
    </row>
    <row r="56" spans="2:18" x14ac:dyDescent="0.2">
      <c r="B56" s="174">
        <f>'Sample Weights'!A9</f>
        <v>8</v>
      </c>
      <c r="C56" s="172">
        <f>'Sample Weights'!B9</f>
        <v>194</v>
      </c>
      <c r="D56" s="172" t="str">
        <f>'Sample Weights'!C9</f>
        <v>LILB-26-4</v>
      </c>
      <c r="E56" s="172">
        <f>'Sample Weights'!D9</f>
        <v>2.4400000000000002E-2</v>
      </c>
      <c r="F56" s="172">
        <v>9.7299999999999998E-2</v>
      </c>
      <c r="G56" s="172">
        <v>1.1665000000000001</v>
      </c>
      <c r="H56" s="172" t="s">
        <v>476</v>
      </c>
      <c r="I56" s="172"/>
      <c r="J56" s="172">
        <v>0.1603</v>
      </c>
      <c r="K56" s="199">
        <v>43.6066</v>
      </c>
      <c r="L56" s="199">
        <v>39.813600000000001</v>
      </c>
      <c r="M56" s="200">
        <f t="shared" si="3"/>
        <v>0.94430186008772865</v>
      </c>
      <c r="N56" s="201">
        <f t="shared" si="1"/>
        <v>41.17779349210155</v>
      </c>
      <c r="O56" s="201">
        <f t="shared" si="2"/>
        <v>0.86735475505743131</v>
      </c>
      <c r="P56" s="168"/>
      <c r="Q56" s="169"/>
      <c r="R56" s="203"/>
    </row>
    <row r="57" spans="2:18" x14ac:dyDescent="0.2">
      <c r="B57" s="174">
        <f>'Sample Weights'!A10</f>
        <v>9</v>
      </c>
      <c r="C57" s="172">
        <f>'Sample Weights'!B10</f>
        <v>1</v>
      </c>
      <c r="D57" s="172" t="str">
        <f>'Sample Weights'!C10</f>
        <v>ALAA-20-1</v>
      </c>
      <c r="E57" s="172">
        <f>'Sample Weights'!D10</f>
        <v>2.3E-2</v>
      </c>
      <c r="F57" s="172">
        <v>9.98E-2</v>
      </c>
      <c r="G57" s="172">
        <v>1.1677999999999999</v>
      </c>
      <c r="H57" s="172" t="s">
        <v>481</v>
      </c>
      <c r="I57" s="172"/>
      <c r="J57" s="172">
        <v>0.16209999999999999</v>
      </c>
      <c r="K57" s="199">
        <v>102.5684</v>
      </c>
      <c r="L57" s="199">
        <v>35.105800000000002</v>
      </c>
      <c r="M57" s="200">
        <f t="shared" si="3"/>
        <v>1.1007599950450195</v>
      </c>
      <c r="N57" s="201">
        <f t="shared" si="1"/>
        <v>112.90319147577557</v>
      </c>
      <c r="O57" s="201">
        <f t="shared" si="2"/>
        <v>2.4196669756442608</v>
      </c>
      <c r="P57" s="168">
        <f>AVERAGE(O57:O58)</f>
        <v>2.3130760888415258</v>
      </c>
      <c r="Q57" s="169">
        <f>(MAX(O57:O58)-MIN(O57:O58))/P57</f>
        <v>9.2163753122466149E-2</v>
      </c>
      <c r="R57" s="203" t="str">
        <f>IF(Q57&gt;C$20, "Repeat", "")</f>
        <v/>
      </c>
    </row>
    <row r="58" spans="2:18" x14ac:dyDescent="0.2">
      <c r="B58" s="174">
        <f>'Sample Weights'!A11</f>
        <v>10</v>
      </c>
      <c r="C58" s="172">
        <f>'Sample Weights'!B11</f>
        <v>1</v>
      </c>
      <c r="D58" s="172" t="str">
        <f>'Sample Weights'!C11</f>
        <v>ALAA-20-1</v>
      </c>
      <c r="E58" s="172">
        <f>'Sample Weights'!D11</f>
        <v>2.0500000000000001E-2</v>
      </c>
      <c r="F58" s="172">
        <v>0.10009999999999999</v>
      </c>
      <c r="G58" s="172">
        <v>1.1668000000000001</v>
      </c>
      <c r="H58" s="172" t="s">
        <v>492</v>
      </c>
      <c r="I58" s="172"/>
      <c r="J58" s="172">
        <v>0.16239999999999999</v>
      </c>
      <c r="K58" s="199">
        <v>86.180700000000002</v>
      </c>
      <c r="L58" s="199">
        <v>36.578400000000002</v>
      </c>
      <c r="M58" s="200">
        <f t="shared" si="3"/>
        <v>1.0589781601209234</v>
      </c>
      <c r="N58" s="201">
        <f t="shared" si="1"/>
        <v>91.263479123933266</v>
      </c>
      <c r="O58" s="201">
        <f t="shared" si="2"/>
        <v>2.2064852020387908</v>
      </c>
      <c r="P58" s="168"/>
      <c r="Q58" s="169"/>
      <c r="R58" s="203"/>
    </row>
    <row r="59" spans="2:18" x14ac:dyDescent="0.2">
      <c r="B59" s="174">
        <f>'Sample Weights'!A12</f>
        <v>11</v>
      </c>
      <c r="C59" s="172">
        <f>'Sample Weights'!B12</f>
        <v>297</v>
      </c>
      <c r="D59" s="172" t="str">
        <f>'Sample Weights'!C12</f>
        <v>SKNP-10-8</v>
      </c>
      <c r="E59" s="172">
        <f>'Sample Weights'!D12</f>
        <v>2.0799999999999999E-2</v>
      </c>
      <c r="F59" s="172">
        <v>0.10009999999999999</v>
      </c>
      <c r="G59" s="172">
        <v>1.171</v>
      </c>
      <c r="H59" s="172" t="s">
        <v>386</v>
      </c>
      <c r="I59" s="172"/>
      <c r="J59" s="172">
        <v>0.1613</v>
      </c>
      <c r="K59" s="199">
        <v>103.6088</v>
      </c>
      <c r="L59" s="199">
        <v>39.262900000000002</v>
      </c>
      <c r="M59" s="200">
        <f t="shared" si="3"/>
        <v>0.98924548044335592</v>
      </c>
      <c r="N59" s="201">
        <f t="shared" si="1"/>
        <v>102.49453713415957</v>
      </c>
      <c r="O59" s="201">
        <f t="shared" si="2"/>
        <v>2.440396346001052</v>
      </c>
      <c r="P59" s="168">
        <f>AVERAGE(O59:O60)</f>
        <v>2.4119536550577791</v>
      </c>
      <c r="Q59" s="169">
        <f>(MAX(O59:O60)-MIN(O59:O60))/P59</f>
        <v>2.3584774013903118E-2</v>
      </c>
      <c r="R59" s="203" t="str">
        <f>IF(Q59&gt;C$20, "Repeat", "")</f>
        <v/>
      </c>
    </row>
    <row r="60" spans="2:18" x14ac:dyDescent="0.2">
      <c r="B60" s="174">
        <f>'Sample Weights'!A13</f>
        <v>12</v>
      </c>
      <c r="C60" s="172">
        <f>'Sample Weights'!B13</f>
        <v>297</v>
      </c>
      <c r="D60" s="172" t="str">
        <f>'Sample Weights'!C13</f>
        <v>SKNP-10-8</v>
      </c>
      <c r="E60" s="172">
        <f>'Sample Weights'!D13</f>
        <v>2.4199999999999999E-2</v>
      </c>
      <c r="F60" s="172">
        <v>0.1002</v>
      </c>
      <c r="G60" s="172">
        <v>1.1692</v>
      </c>
      <c r="H60" s="172" t="s">
        <v>509</v>
      </c>
      <c r="I60" s="172"/>
      <c r="J60" s="172">
        <v>0.15570000000000001</v>
      </c>
      <c r="K60" s="199">
        <v>125.8629</v>
      </c>
      <c r="L60" s="199">
        <v>41.5075</v>
      </c>
      <c r="M60" s="200">
        <f t="shared" si="3"/>
        <v>0.93268222808083545</v>
      </c>
      <c r="N60" s="201">
        <f t="shared" si="1"/>
        <v>117.39009000471538</v>
      </c>
      <c r="O60" s="201">
        <f t="shared" si="2"/>
        <v>2.3835109641145067</v>
      </c>
      <c r="P60" s="168"/>
      <c r="Q60" s="169"/>
      <c r="R60" s="203"/>
    </row>
    <row r="61" spans="2:18" x14ac:dyDescent="0.2">
      <c r="B61" s="174">
        <f>'Sample Weights'!A14</f>
        <v>13</v>
      </c>
      <c r="C61" s="172">
        <f>'Sample Weights'!B14</f>
        <v>19</v>
      </c>
      <c r="D61" s="172" t="str">
        <f>'Sample Weights'!C14</f>
        <v>BLCG-28-3</v>
      </c>
      <c r="E61" s="172">
        <f>'Sample Weights'!D14</f>
        <v>2.3800000000000002E-2</v>
      </c>
      <c r="F61" s="172">
        <v>9.9900000000000003E-2</v>
      </c>
      <c r="G61" s="172">
        <v>1.1698999999999999</v>
      </c>
      <c r="H61" s="172" t="s">
        <v>518</v>
      </c>
      <c r="I61" s="172" t="s">
        <v>520</v>
      </c>
      <c r="J61" s="172">
        <v>0.16289999999999999</v>
      </c>
      <c r="K61" s="199">
        <v>183.72919999999999</v>
      </c>
      <c r="L61" s="199">
        <v>39.016800000000003</v>
      </c>
      <c r="M61" s="200">
        <f t="shared" si="3"/>
        <v>0.99345111820352716</v>
      </c>
      <c r="N61" s="201">
        <f t="shared" si="1"/>
        <v>182.52597918663946</v>
      </c>
      <c r="O61" s="201">
        <f t="shared" si="2"/>
        <v>3.7508458720829982</v>
      </c>
      <c r="P61" s="168">
        <f>AVERAGE(O61:O62)</f>
        <v>3.8306190076498847</v>
      </c>
      <c r="Q61" s="169">
        <f>(MAX(O61:O62)-MIN(O61:O62))/P61</f>
        <v>4.1650258304246082E-2</v>
      </c>
      <c r="R61" s="203" t="str">
        <f>IF(Q61&gt;C$20, "Repeat", "")</f>
        <v/>
      </c>
    </row>
    <row r="62" spans="2:18" x14ac:dyDescent="0.2">
      <c r="B62" s="174">
        <f>'Sample Weights'!A15</f>
        <v>14</v>
      </c>
      <c r="C62" s="172">
        <f>'Sample Weights'!B15</f>
        <v>19</v>
      </c>
      <c r="D62" s="172" t="str">
        <f>'Sample Weights'!C15</f>
        <v>BLCG-28-3</v>
      </c>
      <c r="E62" s="172">
        <f>'Sample Weights'!D15</f>
        <v>2.2100000000000002E-2</v>
      </c>
      <c r="F62" s="172">
        <v>0.10009999999999999</v>
      </c>
      <c r="G62" s="172">
        <v>1.1704000000000001</v>
      </c>
      <c r="H62" s="172" t="s">
        <v>466</v>
      </c>
      <c r="I62" s="172"/>
      <c r="J62" s="172">
        <v>0.16070000000000001</v>
      </c>
      <c r="K62" s="199">
        <v>183.31319999999999</v>
      </c>
      <c r="L62" s="199">
        <v>40.255400000000002</v>
      </c>
      <c r="M62" s="200">
        <f t="shared" si="3"/>
        <v>0.96410760161939557</v>
      </c>
      <c r="N62" s="201">
        <f t="shared" si="1"/>
        <v>176.73364959717657</v>
      </c>
      <c r="O62" s="201">
        <f t="shared" si="2"/>
        <v>3.9103921432167708</v>
      </c>
      <c r="P62" s="168"/>
      <c r="Q62" s="169"/>
      <c r="R62" s="203"/>
    </row>
    <row r="63" spans="2:18" x14ac:dyDescent="0.2">
      <c r="B63" s="174">
        <f>'Sample Weights'!A16</f>
        <v>15</v>
      </c>
      <c r="C63" s="172">
        <f>'Sample Weights'!B16</f>
        <v>160</v>
      </c>
      <c r="D63" s="172" t="str">
        <f>'Sample Weights'!C16</f>
        <v>KLNB-20-2</v>
      </c>
      <c r="E63" s="172">
        <f>'Sample Weights'!D16</f>
        <v>2.3199999999999998E-2</v>
      </c>
      <c r="F63" s="172">
        <v>9.7699999999999995E-2</v>
      </c>
      <c r="G63" s="172">
        <v>1.1662999999999999</v>
      </c>
      <c r="H63" s="172" t="s">
        <v>541</v>
      </c>
      <c r="I63" s="172"/>
      <c r="J63" s="172">
        <v>0.1605</v>
      </c>
      <c r="K63" s="199">
        <v>42.472299999999997</v>
      </c>
      <c r="L63" s="199">
        <v>38.978999999999999</v>
      </c>
      <c r="M63" s="200">
        <f t="shared" si="3"/>
        <v>0.96845887237821904</v>
      </c>
      <c r="N63" s="201">
        <f t="shared" si="1"/>
        <v>41.132675765309429</v>
      </c>
      <c r="O63" s="201">
        <f t="shared" si="2"/>
        <v>0.9112605023935233</v>
      </c>
      <c r="P63" s="168">
        <f>AVERAGE(O63:O64)</f>
        <v>0.91205544817547546</v>
      </c>
      <c r="Q63" s="169">
        <f>(MAX(O63:O64)-MIN(O63:O64))/P63</f>
        <v>1.7431961697994517E-3</v>
      </c>
      <c r="R63" s="203" t="str">
        <f>IF(Q63&gt;C$20, "Repeat", "")</f>
        <v/>
      </c>
    </row>
    <row r="64" spans="2:18" x14ac:dyDescent="0.2">
      <c r="B64" s="174">
        <f>'Sample Weights'!A17</f>
        <v>16</v>
      </c>
      <c r="C64" s="172">
        <f>'Sample Weights'!B17</f>
        <v>160</v>
      </c>
      <c r="D64" s="172" t="str">
        <f>'Sample Weights'!C17</f>
        <v>KLNB-20-2</v>
      </c>
      <c r="E64" s="172">
        <f>'Sample Weights'!D17</f>
        <v>2.0899999999999998E-2</v>
      </c>
      <c r="F64" s="172">
        <v>0.1004</v>
      </c>
      <c r="G64" s="172">
        <v>1.1691</v>
      </c>
      <c r="H64" s="172" t="s">
        <v>555</v>
      </c>
      <c r="I64" s="172"/>
      <c r="J64" s="172">
        <v>0.1618</v>
      </c>
      <c r="K64" s="199">
        <v>35.3354</v>
      </c>
      <c r="L64" s="199">
        <v>37.455100000000002</v>
      </c>
      <c r="M64" s="200">
        <f t="shared" si="3"/>
        <v>1.0388497413598783</v>
      </c>
      <c r="N64" s="201">
        <f t="shared" si="1"/>
        <v>36.708171150847846</v>
      </c>
      <c r="O64" s="201">
        <f t="shared" si="2"/>
        <v>0.91285039395742751</v>
      </c>
      <c r="P64" s="168"/>
      <c r="Q64" s="169"/>
      <c r="R64" s="203"/>
    </row>
    <row r="65" spans="2:19" x14ac:dyDescent="0.2">
      <c r="B65" s="341">
        <f>'Sample Weights'!A18</f>
        <v>17</v>
      </c>
      <c r="C65" s="342">
        <f>'Sample Weights'!B18</f>
        <v>282</v>
      </c>
      <c r="D65" s="342" t="str">
        <f>'Sample Weights'!C18</f>
        <v>QLKE-16-4</v>
      </c>
      <c r="E65" s="342">
        <f>'Sample Weights'!D18</f>
        <v>1.7600000000000001E-2</v>
      </c>
      <c r="F65" s="342">
        <v>0.1003</v>
      </c>
      <c r="G65" s="342">
        <v>1.1708000000000001</v>
      </c>
      <c r="H65" s="342" t="s">
        <v>520</v>
      </c>
      <c r="I65" s="342"/>
      <c r="J65" s="342">
        <v>0.1615</v>
      </c>
      <c r="K65" s="343">
        <v>94.295000000000002</v>
      </c>
      <c r="L65" s="343">
        <v>39.1785</v>
      </c>
      <c r="M65" s="344">
        <f t="shared" si="3"/>
        <v>0.99331730940937857</v>
      </c>
      <c r="N65" s="345">
        <f t="shared" si="1"/>
        <v>93.664855690757349</v>
      </c>
      <c r="O65" s="345">
        <f t="shared" si="2"/>
        <v>2.6425691827210431</v>
      </c>
      <c r="P65" s="346">
        <f>AVERAGE(O65:O66)</f>
        <v>2.9705787500921383</v>
      </c>
      <c r="Q65" s="347">
        <f>(MAX(O65:O66)-MIN(O65:O66))/P65</f>
        <v>0.22083882971351718</v>
      </c>
      <c r="R65" s="348" t="str">
        <f>IF(Q65&gt;C$20, "Repeat", "")</f>
        <v>Repeat</v>
      </c>
    </row>
    <row r="66" spans="2:19" x14ac:dyDescent="0.2">
      <c r="B66" s="341">
        <f>'Sample Weights'!A19</f>
        <v>18</v>
      </c>
      <c r="C66" s="342">
        <f>'Sample Weights'!B19</f>
        <v>282</v>
      </c>
      <c r="D66" s="342" t="str">
        <f>'Sample Weights'!C19</f>
        <v>QLKE-16-4</v>
      </c>
      <c r="E66" s="342">
        <f>'Sample Weights'!D19</f>
        <v>2.0400000000000001E-2</v>
      </c>
      <c r="F66" s="342">
        <v>0.10009999999999999</v>
      </c>
      <c r="G66" s="342">
        <v>1.1700999999999999</v>
      </c>
      <c r="H66" s="342" t="s">
        <v>573</v>
      </c>
      <c r="I66" s="342"/>
      <c r="J66" s="342">
        <v>0.161</v>
      </c>
      <c r="K66" s="343">
        <v>125.5814</v>
      </c>
      <c r="L66" s="343">
        <v>35.582000000000001</v>
      </c>
      <c r="M66" s="344">
        <f t="shared" si="3"/>
        <v>1.090648782525482</v>
      </c>
      <c r="N66" s="345">
        <f t="shared" si="1"/>
        <v>136.96520101784557</v>
      </c>
      <c r="O66" s="345">
        <f t="shared" si="2"/>
        <v>3.2985883174632336</v>
      </c>
      <c r="P66" s="346"/>
      <c r="Q66" s="347"/>
      <c r="R66" s="348"/>
    </row>
    <row r="67" spans="2:19" x14ac:dyDescent="0.2">
      <c r="B67" s="174">
        <f>'Sample Weights'!A20</f>
        <v>19</v>
      </c>
      <c r="C67" s="172">
        <f>'Sample Weights'!B20</f>
        <v>384</v>
      </c>
      <c r="D67" s="172" t="str">
        <f>'Sample Weights'!C20</f>
        <v>YALE-27-3</v>
      </c>
      <c r="E67" s="172">
        <f>'Sample Weights'!D20</f>
        <v>2.5399999999999999E-2</v>
      </c>
      <c r="F67" s="172">
        <v>0.10009999999999999</v>
      </c>
      <c r="G67" s="172">
        <v>1.1697</v>
      </c>
      <c r="H67" s="172" t="s">
        <v>581</v>
      </c>
      <c r="I67" s="172" t="s">
        <v>582</v>
      </c>
      <c r="J67" s="172">
        <v>0.16159999999999999</v>
      </c>
      <c r="K67" s="199">
        <v>111.6713</v>
      </c>
      <c r="L67" s="199">
        <v>34.642899999999997</v>
      </c>
      <c r="M67" s="200">
        <f t="shared" si="3"/>
        <v>1.1202111516969004</v>
      </c>
      <c r="N67" s="201">
        <f t="shared" si="1"/>
        <v>125.09543558449008</v>
      </c>
      <c r="O67" s="201">
        <f t="shared" si="2"/>
        <v>2.4245579446190288</v>
      </c>
      <c r="P67" s="168">
        <f>AVERAGE(O67:O68)</f>
        <v>2.4802245628787398</v>
      </c>
      <c r="Q67" s="169">
        <f>(MAX(O67:O68)-MIN(O67:O68))/P67</f>
        <v>4.4888369458852377E-2</v>
      </c>
      <c r="R67" s="203" t="str">
        <f>IF(Q67&gt;C$20, "Repeat", "")</f>
        <v/>
      </c>
    </row>
    <row r="68" spans="2:19" x14ac:dyDescent="0.2">
      <c r="B68" s="174">
        <f>'Sample Weights'!A21</f>
        <v>20</v>
      </c>
      <c r="C68" s="172">
        <f>'Sample Weights'!B21</f>
        <v>384</v>
      </c>
      <c r="D68" s="172" t="str">
        <f>'Sample Weights'!C21</f>
        <v>YALE-27-3</v>
      </c>
      <c r="E68" s="172">
        <f>'Sample Weights'!D21</f>
        <v>2.1100000000000001E-2</v>
      </c>
      <c r="F68" s="172">
        <v>0.1003</v>
      </c>
      <c r="G68" s="172">
        <v>1.1692</v>
      </c>
      <c r="H68" s="172" t="s">
        <v>593</v>
      </c>
      <c r="I68" s="172"/>
      <c r="J68" s="172">
        <v>0.16289999999999999</v>
      </c>
      <c r="K68" s="199">
        <v>110.413</v>
      </c>
      <c r="L68" s="199">
        <v>39.667700000000004</v>
      </c>
      <c r="M68" s="200">
        <f t="shared" si="3"/>
        <v>0.98055250122028315</v>
      </c>
      <c r="N68" s="201">
        <f t="shared" si="1"/>
        <v>108.26574331723512</v>
      </c>
      <c r="O68" s="201">
        <f t="shared" si="2"/>
        <v>2.5358911811384504</v>
      </c>
      <c r="P68" s="168"/>
      <c r="Q68" s="169"/>
      <c r="R68" s="203"/>
    </row>
    <row r="69" spans="2:19" x14ac:dyDescent="0.2">
      <c r="B69" s="174">
        <f>'Sample Weights'!A22</f>
        <v>21</v>
      </c>
      <c r="C69" s="172">
        <f>'Sample Weights'!B22</f>
        <v>263</v>
      </c>
      <c r="D69" s="172" t="str">
        <f>'Sample Weights'!C22</f>
        <v>PHLC-22-5</v>
      </c>
      <c r="E69" s="172">
        <f>'Sample Weights'!D22</f>
        <v>2.3800000000000002E-2</v>
      </c>
      <c r="F69" s="172">
        <v>0.10009999999999999</v>
      </c>
      <c r="G69" s="172">
        <v>1.1698</v>
      </c>
      <c r="H69" s="172" t="s">
        <v>582</v>
      </c>
      <c r="I69" s="172"/>
      <c r="J69" s="172">
        <v>0.16139999999999999</v>
      </c>
      <c r="K69" s="199">
        <v>16.352</v>
      </c>
      <c r="L69" s="199">
        <v>35.56</v>
      </c>
      <c r="M69" s="200">
        <f t="shared" si="3"/>
        <v>1.0912933039370609</v>
      </c>
      <c r="N69" s="201">
        <f t="shared" si="1"/>
        <v>17.84482810597882</v>
      </c>
      <c r="O69" s="201">
        <f t="shared" si="2"/>
        <v>0.42079798160720971</v>
      </c>
      <c r="P69" s="168">
        <f>AVERAGE(O69:O70)</f>
        <v>0.41446574932777874</v>
      </c>
      <c r="Q69" s="169">
        <f>(MAX(O69:O70)-MIN(O69:O70))/P69</f>
        <v>3.0556118519811142E-2</v>
      </c>
      <c r="R69" s="203" t="str">
        <f>IF(Q69&gt;C$20, "Repeat", "")</f>
        <v/>
      </c>
    </row>
    <row r="70" spans="2:19" x14ac:dyDescent="0.2">
      <c r="B70" s="174">
        <f>'Sample Weights'!A23</f>
        <v>22</v>
      </c>
      <c r="C70" s="172">
        <f>'Sample Weights'!B23</f>
        <v>263</v>
      </c>
      <c r="D70" s="172" t="str">
        <f>'Sample Weights'!C23</f>
        <v>PHLC-22-5</v>
      </c>
      <c r="E70" s="172">
        <f>'Sample Weights'!D23</f>
        <v>2.5600000000000001E-2</v>
      </c>
      <c r="F70" s="172">
        <v>9.7199999999999995E-2</v>
      </c>
      <c r="G70" s="172">
        <v>1.1668000000000001</v>
      </c>
      <c r="H70" s="172" t="s">
        <v>610</v>
      </c>
      <c r="I70" s="172"/>
      <c r="J70" s="172">
        <v>0.16300000000000001</v>
      </c>
      <c r="K70" s="199">
        <v>16.324300000000001</v>
      </c>
      <c r="L70" s="199">
        <v>32.694600000000001</v>
      </c>
      <c r="M70" s="200">
        <f t="shared" si="3"/>
        <v>1.1505980257084576</v>
      </c>
      <c r="N70" s="201">
        <f t="shared" si="1"/>
        <v>18.782707351072574</v>
      </c>
      <c r="O70" s="201">
        <f t="shared" si="2"/>
        <v>0.40813351704834777</v>
      </c>
      <c r="P70" s="168"/>
      <c r="Q70" s="169"/>
      <c r="R70" s="203"/>
    </row>
    <row r="71" spans="2:19" ht="15.75" customHeight="1" x14ac:dyDescent="0.2">
      <c r="B71" s="174">
        <f>'Sample Weights'!A24</f>
        <v>23</v>
      </c>
      <c r="C71" s="172" t="str">
        <f>'Sample Weights'!B24</f>
        <v>Nisqually-1</v>
      </c>
      <c r="D71" s="172">
        <f>'Sample Weights'!C24</f>
        <v>0</v>
      </c>
      <c r="E71" s="172">
        <f>'Sample Weights'!D24</f>
        <v>2.23E-2</v>
      </c>
      <c r="F71" s="172">
        <v>0.1004</v>
      </c>
      <c r="G71" s="172">
        <v>1.1728000000000001</v>
      </c>
      <c r="H71" s="172" t="s">
        <v>616</v>
      </c>
      <c r="I71" s="172"/>
      <c r="J71" s="172">
        <v>0.16200000000000001</v>
      </c>
      <c r="K71" s="199">
        <v>81.568700000000007</v>
      </c>
      <c r="L71" s="199">
        <v>34.671999999999997</v>
      </c>
      <c r="M71" s="200">
        <f t="shared" si="3"/>
        <v>1.1255867527053685</v>
      </c>
      <c r="N71" s="201">
        <f t="shared" si="1"/>
        <v>91.812648155398392</v>
      </c>
      <c r="O71" s="201">
        <f t="shared" si="2"/>
        <v>2.0493671224626353</v>
      </c>
      <c r="P71" s="168">
        <f>AVERAGE(O71:O72)</f>
        <v>2.0175832713076636</v>
      </c>
      <c r="Q71" s="169">
        <f>(MAX(O71:O72)-MIN(O71:O72))/P71</f>
        <v>3.1506854370745574E-2</v>
      </c>
      <c r="R71" s="203" t="str">
        <f>IF(Q71&gt;C$20, "Repeat", "")</f>
        <v/>
      </c>
    </row>
    <row r="72" spans="2:19" ht="15.75" customHeight="1" thickBot="1" x14ac:dyDescent="0.25">
      <c r="B72" s="176">
        <f>'Sample Weights'!A25</f>
        <v>24</v>
      </c>
      <c r="C72" s="178" t="str">
        <f>'Sample Weights'!B25</f>
        <v>Nisqually-1</v>
      </c>
      <c r="D72" s="178">
        <f>'Sample Weights'!C25</f>
        <v>0</v>
      </c>
      <c r="E72" s="178">
        <f>'Sample Weights'!D25</f>
        <v>2.3699999999999999E-2</v>
      </c>
      <c r="F72" s="178">
        <v>0.1004</v>
      </c>
      <c r="G72" s="178">
        <v>1.1695</v>
      </c>
      <c r="H72" s="178" t="s">
        <v>630</v>
      </c>
      <c r="I72" s="178" t="s">
        <v>630</v>
      </c>
      <c r="J72" s="178">
        <v>0.161</v>
      </c>
      <c r="K72" s="204">
        <v>82.002300000000005</v>
      </c>
      <c r="L72" s="204">
        <v>33.604399999999998</v>
      </c>
      <c r="M72" s="205">
        <f t="shared" si="3"/>
        <v>1.1577744940117638</v>
      </c>
      <c r="N72" s="206">
        <f t="shared" si="1"/>
        <v>94.940171390300861</v>
      </c>
      <c r="O72" s="206">
        <f t="shared" si="2"/>
        <v>1.9857994201526923</v>
      </c>
      <c r="P72" s="207"/>
      <c r="Q72" s="208"/>
      <c r="R72" s="209"/>
    </row>
    <row r="73" spans="2:19" x14ac:dyDescent="0.2">
      <c r="B73" s="102"/>
      <c r="C73" s="45"/>
      <c r="D73" s="27"/>
      <c r="F73" s="27"/>
      <c r="G73" s="27"/>
      <c r="H73" s="27"/>
      <c r="I73" s="27"/>
      <c r="J73" s="27"/>
      <c r="P73" s="47"/>
      <c r="Q73" s="47"/>
    </row>
    <row r="74" spans="2:19" x14ac:dyDescent="0.2">
      <c r="B74" s="102"/>
      <c r="C74" s="45"/>
      <c r="D74" s="27"/>
      <c r="F74" s="27"/>
      <c r="G74" s="27"/>
      <c r="H74" s="27"/>
      <c r="I74" s="27"/>
      <c r="J74" s="27"/>
      <c r="K74" s="165" t="s">
        <v>1200</v>
      </c>
      <c r="L74" s="16" t="s">
        <v>642</v>
      </c>
      <c r="P74" s="47"/>
      <c r="Q74" s="47"/>
    </row>
    <row r="75" spans="2:19" x14ac:dyDescent="0.2">
      <c r="B75" s="108" t="s">
        <v>643</v>
      </c>
      <c r="C75" s="45"/>
      <c r="D75" s="27"/>
      <c r="F75" s="27"/>
      <c r="G75" s="27"/>
      <c r="H75" s="27"/>
      <c r="I75" s="27"/>
      <c r="J75" s="27"/>
      <c r="K75">
        <f>MAX(K49:K72)</f>
        <v>245.4271</v>
      </c>
      <c r="L75" s="109">
        <f>AVERAGE(L49:L72)</f>
        <v>37.811195833333329</v>
      </c>
      <c r="P75" s="47"/>
      <c r="Q75" s="47"/>
    </row>
    <row r="76" spans="2:19" x14ac:dyDescent="0.2">
      <c r="B76" s="99" t="s">
        <v>367</v>
      </c>
      <c r="C76" s="50" t="s">
        <v>647</v>
      </c>
      <c r="D76" s="100"/>
      <c r="E76" s="101"/>
      <c r="F76" s="100"/>
      <c r="G76" s="46"/>
      <c r="H76" s="46"/>
      <c r="I76" s="100"/>
      <c r="J76" s="46"/>
      <c r="K76" s="165" t="s">
        <v>1201</v>
      </c>
      <c r="L76" s="45"/>
      <c r="M76" s="45"/>
      <c r="N76" s="45"/>
      <c r="P76" s="47"/>
      <c r="Q76" s="47"/>
    </row>
    <row r="77" spans="2:19" x14ac:dyDescent="0.2">
      <c r="B77" s="99" t="s">
        <v>369</v>
      </c>
      <c r="C77" s="45"/>
      <c r="D77" s="100"/>
      <c r="E77" s="101"/>
      <c r="F77" s="100"/>
      <c r="G77" s="46"/>
      <c r="H77" s="46"/>
      <c r="I77" s="100"/>
      <c r="J77" s="46"/>
      <c r="K77" s="45">
        <f>MIN(K49:K72)</f>
        <v>16.324300000000001</v>
      </c>
      <c r="L77" s="45"/>
      <c r="M77" s="45"/>
      <c r="N77" s="45"/>
      <c r="O77" s="45"/>
      <c r="P77" s="47"/>
      <c r="Q77" s="47"/>
    </row>
    <row r="78" spans="2:19" ht="16" thickBot="1" x14ac:dyDescent="0.25">
      <c r="B78" s="102"/>
      <c r="C78" s="45"/>
      <c r="D78" s="100"/>
      <c r="E78" s="101"/>
      <c r="F78" s="100">
        <v>43043</v>
      </c>
      <c r="G78" s="46"/>
      <c r="H78" s="46"/>
      <c r="I78" s="100">
        <v>43073</v>
      </c>
      <c r="J78" s="46"/>
      <c r="K78" s="45"/>
      <c r="L78" s="45"/>
      <c r="M78" s="45"/>
      <c r="N78" s="45"/>
      <c r="O78" s="45"/>
      <c r="P78" s="47"/>
      <c r="Q78" s="47"/>
    </row>
    <row r="79" spans="2:19" ht="16" thickBot="1" x14ac:dyDescent="0.25">
      <c r="B79" s="217" t="s">
        <v>370</v>
      </c>
      <c r="C79" s="218" t="s">
        <v>3</v>
      </c>
      <c r="D79" s="218" t="s">
        <v>4</v>
      </c>
      <c r="E79" s="218" t="s">
        <v>371</v>
      </c>
      <c r="F79" s="218" t="s">
        <v>372</v>
      </c>
      <c r="G79" s="218" t="s">
        <v>373</v>
      </c>
      <c r="H79" s="218" t="s">
        <v>374</v>
      </c>
      <c r="I79" s="218" t="s">
        <v>375</v>
      </c>
      <c r="J79" s="218" t="s">
        <v>376</v>
      </c>
      <c r="K79" s="218" t="s">
        <v>377</v>
      </c>
      <c r="L79" s="218" t="s">
        <v>378</v>
      </c>
      <c r="M79" s="218" t="s">
        <v>379</v>
      </c>
      <c r="N79" s="218" t="s">
        <v>380</v>
      </c>
      <c r="O79" s="218" t="s">
        <v>381</v>
      </c>
      <c r="P79" s="219" t="s">
        <v>382</v>
      </c>
      <c r="Q79" s="219" t="s">
        <v>383</v>
      </c>
      <c r="R79" s="220" t="s">
        <v>384</v>
      </c>
      <c r="S79" s="99"/>
    </row>
    <row r="80" spans="2:19" x14ac:dyDescent="0.2">
      <c r="B80" s="210">
        <f>'Sample Weights'!A2</f>
        <v>1</v>
      </c>
      <c r="C80" s="179">
        <f>'Sample Weights'!B2</f>
        <v>300</v>
      </c>
      <c r="D80" s="179" t="str">
        <f>'Sample Weights'!C2</f>
        <v>SKWA-24-4</v>
      </c>
      <c r="E80" s="179">
        <f>'Sample Weights'!E2</f>
        <v>2.0799999999999999E-2</v>
      </c>
      <c r="F80" s="179">
        <v>9.9500000000000005E-2</v>
      </c>
      <c r="G80" s="179">
        <v>1.1412</v>
      </c>
      <c r="H80" s="179" t="s">
        <v>664</v>
      </c>
      <c r="I80" s="179" t="s">
        <v>664</v>
      </c>
      <c r="J80" s="179">
        <v>0.16300000000000001</v>
      </c>
      <c r="K80" s="211">
        <v>20.759799999999998</v>
      </c>
      <c r="L80" s="211">
        <v>41.737900000000003</v>
      </c>
      <c r="M80" s="212">
        <f>(L$85/(F$85/C$15)/(F$85/C$15+(G$85-F$85)/C$16+J$85/C$17))/(L80/(F80/C$15)/(F80/C$15+(G80-F80)/C$16+J80/C$17))</f>
        <v>0.8738625007449432</v>
      </c>
      <c r="N80" s="213">
        <f t="shared" ref="N80:N95" si="4">K80*M80</f>
        <v>18.141210742964869</v>
      </c>
      <c r="O80" s="213">
        <f t="shared" ref="O80:O95" si="5">(N80-H$141)/H$140*(F80/C$15+(G80-F80)/C$16+J80/C$17)/E80</f>
        <v>0.47785184654402091</v>
      </c>
      <c r="P80" s="214">
        <f>AVERAGE(O80:O81)</f>
        <v>0.48094847050309053</v>
      </c>
      <c r="Q80" s="215">
        <f>(MAX(O80:O81)-MIN(O80:O81))/P80</f>
        <v>1.287715482629744E-2</v>
      </c>
      <c r="R80" s="216" t="str">
        <f>IF(Q80&gt;C$20, "Repeat", "")</f>
        <v/>
      </c>
    </row>
    <row r="81" spans="2:18" x14ac:dyDescent="0.2">
      <c r="B81" s="174">
        <f>'Sample Weights'!A3</f>
        <v>2</v>
      </c>
      <c r="C81" s="172">
        <f>'Sample Weights'!B3</f>
        <v>300</v>
      </c>
      <c r="D81" s="172" t="str">
        <f>'Sample Weights'!C3</f>
        <v>SKWA-24-4</v>
      </c>
      <c r="E81" s="172">
        <f>'Sample Weights'!E3</f>
        <v>2.0500000000000001E-2</v>
      </c>
      <c r="F81" s="172">
        <v>9.9400000000000002E-2</v>
      </c>
      <c r="G81" s="172">
        <v>1.1427</v>
      </c>
      <c r="H81" s="172" t="s">
        <v>688</v>
      </c>
      <c r="I81" s="172"/>
      <c r="J81" s="172">
        <v>0.1618</v>
      </c>
      <c r="K81" s="199">
        <v>19.096399999999999</v>
      </c>
      <c r="L81" s="199">
        <v>38.475099999999998</v>
      </c>
      <c r="M81" s="200">
        <f t="shared" ref="M81:M103" si="6">(L$85/(F$85/C$15)/(F$85/C$15+(G$85-F$85)/C$16+J$85/C$17))/(L81/(F81/C$15)/(F81/C$15+(G81-F81)/C$16+J81/C$17))</f>
        <v>0.94754231894746532</v>
      </c>
      <c r="N81" s="201">
        <f t="shared" si="4"/>
        <v>18.094647139548375</v>
      </c>
      <c r="O81" s="201">
        <f t="shared" si="5"/>
        <v>0.48404509446216015</v>
      </c>
      <c r="P81" s="168"/>
      <c r="Q81" s="169"/>
      <c r="R81" s="203"/>
    </row>
    <row r="82" spans="2:18" x14ac:dyDescent="0.2">
      <c r="B82" s="174">
        <f>'Sample Weights'!A4</f>
        <v>3</v>
      </c>
      <c r="C82" s="172">
        <f>'Sample Weights'!B4</f>
        <v>277</v>
      </c>
      <c r="D82" s="172" t="str">
        <f>'Sample Weights'!C4</f>
        <v>QFRS-16-2</v>
      </c>
      <c r="E82" s="172">
        <f>'Sample Weights'!E4</f>
        <v>2.12E-2</v>
      </c>
      <c r="F82" s="172">
        <v>9.9599999999999994E-2</v>
      </c>
      <c r="G82" s="172">
        <v>1.1389</v>
      </c>
      <c r="H82" s="172" t="s">
        <v>695</v>
      </c>
      <c r="I82" s="172"/>
      <c r="J82" s="172">
        <v>0.1613</v>
      </c>
      <c r="K82" s="199">
        <v>178.1765</v>
      </c>
      <c r="L82" s="199">
        <v>37.7348</v>
      </c>
      <c r="M82" s="200">
        <f t="shared" si="6"/>
        <v>0.96490834511306345</v>
      </c>
      <c r="N82" s="201">
        <f t="shared" si="4"/>
        <v>171.92399175303774</v>
      </c>
      <c r="O82" s="201">
        <f t="shared" si="5"/>
        <v>3.8711266659396952</v>
      </c>
      <c r="P82" s="168">
        <f>AVERAGE(O82:O83)</f>
        <v>3.8632229780168439</v>
      </c>
      <c r="Q82" s="169">
        <f>(MAX(O82:O83)-MIN(O82:O83))/P82</f>
        <v>4.0917586004359597E-3</v>
      </c>
      <c r="R82" s="203" t="str">
        <f>IF(Q82&gt;C$20, "Repeat", "")</f>
        <v/>
      </c>
    </row>
    <row r="83" spans="2:18" x14ac:dyDescent="0.2">
      <c r="B83" s="174">
        <f>'Sample Weights'!A5</f>
        <v>4</v>
      </c>
      <c r="C83" s="172">
        <f>'Sample Weights'!B5</f>
        <v>277</v>
      </c>
      <c r="D83" s="172" t="str">
        <f>'Sample Weights'!C5</f>
        <v>QFRS-16-2</v>
      </c>
      <c r="E83" s="172">
        <f>'Sample Weights'!E5</f>
        <v>2.12E-2</v>
      </c>
      <c r="F83" s="172">
        <v>9.9500000000000005E-2</v>
      </c>
      <c r="G83" s="172">
        <v>1.1428</v>
      </c>
      <c r="H83" s="172" t="s">
        <v>704</v>
      </c>
      <c r="I83" s="172"/>
      <c r="J83" s="172">
        <v>0.16009999999999999</v>
      </c>
      <c r="K83" s="199">
        <v>175.816</v>
      </c>
      <c r="L83" s="199">
        <v>37.539200000000001</v>
      </c>
      <c r="M83" s="200">
        <f t="shared" si="6"/>
        <v>0.97135758929324323</v>
      </c>
      <c r="N83" s="201">
        <f t="shared" si="4"/>
        <v>170.78020591918084</v>
      </c>
      <c r="O83" s="201">
        <f t="shared" si="5"/>
        <v>3.855319290093993</v>
      </c>
      <c r="P83" s="168"/>
      <c r="Q83" s="169"/>
      <c r="R83" s="203"/>
    </row>
    <row r="84" spans="2:18" x14ac:dyDescent="0.2">
      <c r="B84" s="174">
        <f>'Sample Weights'!A6</f>
        <v>5</v>
      </c>
      <c r="C84" s="172">
        <f>'Sample Weights'!B6</f>
        <v>330</v>
      </c>
      <c r="D84" s="172" t="str">
        <f>'Sample Weights'!C6</f>
        <v>SLMD-28-5</v>
      </c>
      <c r="E84" s="172">
        <f>'Sample Weights'!E6</f>
        <v>2.1700000000000001E-2</v>
      </c>
      <c r="F84" s="172">
        <v>9.9500000000000005E-2</v>
      </c>
      <c r="G84" s="172">
        <v>1.149</v>
      </c>
      <c r="H84" s="172" t="s">
        <v>709</v>
      </c>
      <c r="I84" s="172"/>
      <c r="J84" s="172">
        <v>0.16009999999999999</v>
      </c>
      <c r="K84" s="199">
        <v>73.953999999999994</v>
      </c>
      <c r="L84" s="199">
        <v>36.6282</v>
      </c>
      <c r="M84" s="200">
        <f t="shared" si="6"/>
        <v>1.0004286159779949</v>
      </c>
      <c r="N84" s="201">
        <f t="shared" si="4"/>
        <v>73.985697866036631</v>
      </c>
      <c r="O84" s="201">
        <f t="shared" si="5"/>
        <v>1.6766222772913275</v>
      </c>
      <c r="P84" s="168">
        <f>AVERAGE(O84:O85)</f>
        <v>1.6177524509408074</v>
      </c>
      <c r="Q84" s="169">
        <f>(MAX(O84:O85)-MIN(O84:O85))/P84</f>
        <v>7.2779770868261331E-2</v>
      </c>
      <c r="R84" s="203" t="str">
        <f>IF(Q84&gt;C$20, "Repeat", "")</f>
        <v/>
      </c>
    </row>
    <row r="85" spans="2:18" x14ac:dyDescent="0.2">
      <c r="B85" s="174">
        <f>'Sample Weights'!A7</f>
        <v>6</v>
      </c>
      <c r="C85" s="172">
        <f>'Sample Weights'!B7</f>
        <v>330</v>
      </c>
      <c r="D85" s="172" t="str">
        <f>'Sample Weights'!C7</f>
        <v>SLMD-28-5</v>
      </c>
      <c r="E85" s="172">
        <f>'Sample Weights'!E7</f>
        <v>2.0899999999999998E-2</v>
      </c>
      <c r="F85" s="172">
        <v>9.9400000000000002E-2</v>
      </c>
      <c r="G85" s="172">
        <v>1.1398999999999999</v>
      </c>
      <c r="H85" s="172" t="s">
        <v>717</v>
      </c>
      <c r="I85" s="172" t="s">
        <v>704</v>
      </c>
      <c r="J85" s="172">
        <v>0.16170000000000001</v>
      </c>
      <c r="K85" s="199">
        <v>66.384399999999999</v>
      </c>
      <c r="L85" s="202">
        <v>36.373699999999999</v>
      </c>
      <c r="M85" s="200">
        <f t="shared" si="6"/>
        <v>1</v>
      </c>
      <c r="N85" s="201">
        <f t="shared" si="4"/>
        <v>66.384399999999999</v>
      </c>
      <c r="O85" s="201">
        <f t="shared" si="5"/>
        <v>1.5588826245902874</v>
      </c>
      <c r="P85" s="168"/>
      <c r="Q85" s="169"/>
      <c r="R85" s="203"/>
    </row>
    <row r="86" spans="2:18" x14ac:dyDescent="0.2">
      <c r="B86" s="174">
        <f>'Sample Weights'!A8</f>
        <v>7</v>
      </c>
      <c r="C86" s="172">
        <f>'Sample Weights'!B8</f>
        <v>194</v>
      </c>
      <c r="D86" s="172" t="str">
        <f>'Sample Weights'!C8</f>
        <v>LILB-26-4</v>
      </c>
      <c r="E86" s="172">
        <f>'Sample Weights'!E8</f>
        <v>2.0500000000000001E-2</v>
      </c>
      <c r="F86" s="172">
        <v>9.9400000000000002E-2</v>
      </c>
      <c r="G86" s="172">
        <v>1.1400999999999999</v>
      </c>
      <c r="H86" s="172" t="s">
        <v>722</v>
      </c>
      <c r="I86" s="172" t="s">
        <v>722</v>
      </c>
      <c r="J86" s="172">
        <v>0.16070000000000001</v>
      </c>
      <c r="K86" s="199">
        <v>27.017700000000001</v>
      </c>
      <c r="L86" s="199">
        <v>37.6126</v>
      </c>
      <c r="M86" s="200">
        <f t="shared" si="6"/>
        <v>0.96670623776099751</v>
      </c>
      <c r="N86" s="201">
        <f t="shared" si="4"/>
        <v>26.118179119955304</v>
      </c>
      <c r="O86" s="201">
        <f t="shared" si="5"/>
        <v>0.66652266311058161</v>
      </c>
      <c r="P86" s="168">
        <f>AVERAGE(O86:O87)</f>
        <v>0.68775232412466081</v>
      </c>
      <c r="Q86" s="169">
        <f>(MAX(O86:O87)-MIN(O86:O87))/P86</f>
        <v>6.1736355572769235E-2</v>
      </c>
      <c r="R86" s="203" t="str">
        <f>IF(Q86&gt;C$20, "Repeat", "")</f>
        <v/>
      </c>
    </row>
    <row r="87" spans="2:18" x14ac:dyDescent="0.2">
      <c r="B87" s="174">
        <f>'Sample Weights'!A9</f>
        <v>8</v>
      </c>
      <c r="C87" s="172">
        <f>'Sample Weights'!B9</f>
        <v>194</v>
      </c>
      <c r="D87" s="172" t="str">
        <f>'Sample Weights'!C9</f>
        <v>LILB-26-4</v>
      </c>
      <c r="E87" s="172">
        <f>'Sample Weights'!E9</f>
        <v>2.0799999999999999E-2</v>
      </c>
      <c r="F87" s="172">
        <v>9.9199999999999997E-2</v>
      </c>
      <c r="G87" s="172">
        <v>1.1467000000000001</v>
      </c>
      <c r="H87" s="172" t="s">
        <v>731</v>
      </c>
      <c r="I87" s="172"/>
      <c r="J87" s="172">
        <v>0.16170000000000001</v>
      </c>
      <c r="K87" s="199">
        <v>29.281700000000001</v>
      </c>
      <c r="L87" s="199">
        <v>37.8367</v>
      </c>
      <c r="M87" s="200">
        <f t="shared" si="6"/>
        <v>0.96458674141600809</v>
      </c>
      <c r="N87" s="201">
        <f t="shared" si="4"/>
        <v>28.244739586121124</v>
      </c>
      <c r="O87" s="201">
        <f t="shared" si="5"/>
        <v>0.70898198513874011</v>
      </c>
      <c r="P87" s="168"/>
      <c r="Q87" s="169"/>
      <c r="R87" s="203"/>
    </row>
    <row r="88" spans="2:18" x14ac:dyDescent="0.2">
      <c r="B88" s="174">
        <f>'Sample Weights'!A10</f>
        <v>9</v>
      </c>
      <c r="C88" s="172">
        <f>'Sample Weights'!B10</f>
        <v>1</v>
      </c>
      <c r="D88" s="172" t="str">
        <f>'Sample Weights'!C10</f>
        <v>ALAA-20-1</v>
      </c>
      <c r="E88" s="172">
        <f>'Sample Weights'!E10</f>
        <v>2.12E-2</v>
      </c>
      <c r="F88" s="172">
        <v>9.9199999999999997E-2</v>
      </c>
      <c r="G88" s="172">
        <v>1.1432</v>
      </c>
      <c r="H88" s="172" t="s">
        <v>737</v>
      </c>
      <c r="I88" s="172"/>
      <c r="J88" s="172">
        <v>0.1608</v>
      </c>
      <c r="K88" s="199">
        <v>89.429400000000001</v>
      </c>
      <c r="L88" s="199">
        <v>38.704999999999998</v>
      </c>
      <c r="M88" s="200">
        <f t="shared" si="6"/>
        <v>0.93988657855884705</v>
      </c>
      <c r="N88" s="201">
        <f t="shared" si="4"/>
        <v>84.053492788570551</v>
      </c>
      <c r="O88" s="201">
        <f t="shared" si="5"/>
        <v>1.9324024342981099</v>
      </c>
      <c r="P88" s="168">
        <f>AVERAGE(O88:O89)</f>
        <v>1.9897243209432434</v>
      </c>
      <c r="Q88" s="169">
        <f>(MAX(O88:O89)-MIN(O88:O89))/P88</f>
        <v>5.7617918263128773E-2</v>
      </c>
      <c r="R88" s="203" t="str">
        <f>IF(Q88&gt;C$20, "Repeat", "")</f>
        <v/>
      </c>
    </row>
    <row r="89" spans="2:18" x14ac:dyDescent="0.2">
      <c r="B89" s="174">
        <f>'Sample Weights'!A11</f>
        <v>10</v>
      </c>
      <c r="C89" s="172">
        <f>'Sample Weights'!B11</f>
        <v>1</v>
      </c>
      <c r="D89" s="172" t="str">
        <f>'Sample Weights'!C11</f>
        <v>ALAA-20-1</v>
      </c>
      <c r="E89" s="172">
        <f>'Sample Weights'!E11</f>
        <v>2.0500000000000001E-2</v>
      </c>
      <c r="F89" s="172">
        <v>9.9199999999999997E-2</v>
      </c>
      <c r="G89" s="172">
        <v>1.1460999999999999</v>
      </c>
      <c r="H89" s="172" t="s">
        <v>744</v>
      </c>
      <c r="I89" s="172"/>
      <c r="J89" s="172">
        <v>0.15920000000000001</v>
      </c>
      <c r="K89" s="199">
        <v>89.194100000000006</v>
      </c>
      <c r="L89" s="199">
        <v>37.766100000000002</v>
      </c>
      <c r="M89" s="200">
        <f t="shared" si="6"/>
        <v>0.96466434829290704</v>
      </c>
      <c r="N89" s="201">
        <f t="shared" si="4"/>
        <v>86.042368348072387</v>
      </c>
      <c r="O89" s="201">
        <f t="shared" si="5"/>
        <v>2.0470462075883771</v>
      </c>
      <c r="P89" s="168"/>
      <c r="Q89" s="169"/>
      <c r="R89" s="203"/>
    </row>
    <row r="90" spans="2:18" x14ac:dyDescent="0.2">
      <c r="B90" s="174">
        <f>'Sample Weights'!A12</f>
        <v>11</v>
      </c>
      <c r="C90" s="172">
        <f>'Sample Weights'!B12</f>
        <v>297</v>
      </c>
      <c r="D90" s="172" t="str">
        <f>'Sample Weights'!C12</f>
        <v>SKNP-10-8</v>
      </c>
      <c r="E90" s="172">
        <f>'Sample Weights'!E12</f>
        <v>2.1000000000000001E-2</v>
      </c>
      <c r="F90" s="172">
        <v>9.9199999999999997E-2</v>
      </c>
      <c r="G90" s="172">
        <v>1.1425000000000001</v>
      </c>
      <c r="H90" s="172" t="s">
        <v>752</v>
      </c>
      <c r="I90" s="172"/>
      <c r="J90" s="172">
        <v>0.16239999999999999</v>
      </c>
      <c r="K90" s="199">
        <v>85.229399999999998</v>
      </c>
      <c r="L90" s="199">
        <v>38.017600000000002</v>
      </c>
      <c r="M90" s="200">
        <f t="shared" si="6"/>
        <v>0.95715293128226731</v>
      </c>
      <c r="N90" s="201">
        <f t="shared" si="4"/>
        <v>81.577570041428871</v>
      </c>
      <c r="O90" s="201">
        <f t="shared" si="5"/>
        <v>1.8958518665279547</v>
      </c>
      <c r="P90" s="168">
        <f>AVERAGE(O90:O91)</f>
        <v>1.8799111163313547</v>
      </c>
      <c r="Q90" s="169">
        <f>(MAX(O90:O91)-MIN(O90:O91))/P90</f>
        <v>1.6959046689088441E-2</v>
      </c>
      <c r="R90" s="203" t="str">
        <f>IF(Q90&gt;C$20, "Repeat", "")</f>
        <v/>
      </c>
    </row>
    <row r="91" spans="2:18" x14ac:dyDescent="0.2">
      <c r="B91" s="174">
        <f>'Sample Weights'!A13</f>
        <v>12</v>
      </c>
      <c r="C91" s="172">
        <f>'Sample Weights'!B13</f>
        <v>297</v>
      </c>
      <c r="D91" s="172" t="str">
        <f>'Sample Weights'!C13</f>
        <v>SKNP-10-8</v>
      </c>
      <c r="E91" s="172">
        <f>'Sample Weights'!E13</f>
        <v>2.1600000000000001E-2</v>
      </c>
      <c r="F91" s="172">
        <v>9.9299999999999999E-2</v>
      </c>
      <c r="G91" s="172">
        <v>1.141</v>
      </c>
      <c r="H91" s="172" t="s">
        <v>754</v>
      </c>
      <c r="I91" s="172" t="s">
        <v>752</v>
      </c>
      <c r="J91" s="172">
        <v>0.1605</v>
      </c>
      <c r="K91" s="199">
        <v>85.694000000000003</v>
      </c>
      <c r="L91" s="199">
        <v>37.653300000000002</v>
      </c>
      <c r="M91" s="200">
        <f t="shared" si="6"/>
        <v>0.96527419114537638</v>
      </c>
      <c r="N91" s="201">
        <f t="shared" si="4"/>
        <v>82.718206536011891</v>
      </c>
      <c r="O91" s="201">
        <f t="shared" si="5"/>
        <v>1.8639703661347549</v>
      </c>
      <c r="P91" s="168"/>
      <c r="Q91" s="169"/>
      <c r="R91" s="203"/>
    </row>
    <row r="92" spans="2:18" x14ac:dyDescent="0.2">
      <c r="B92" s="341">
        <f>'Sample Weights'!A14</f>
        <v>13</v>
      </c>
      <c r="C92" s="342">
        <f>'Sample Weights'!B14</f>
        <v>19</v>
      </c>
      <c r="D92" s="342" t="str">
        <f>'Sample Weights'!C14</f>
        <v>BLCG-28-3</v>
      </c>
      <c r="E92" s="342">
        <f>'Sample Weights'!E14</f>
        <v>2.0400000000000001E-2</v>
      </c>
      <c r="F92" s="342">
        <v>9.9400000000000002E-2</v>
      </c>
      <c r="G92" s="342">
        <v>1.1584000000000001</v>
      </c>
      <c r="H92" s="342" t="s">
        <v>756</v>
      </c>
      <c r="I92" s="342" t="s">
        <v>756</v>
      </c>
      <c r="J92" s="342">
        <v>0.16220000000000001</v>
      </c>
      <c r="K92" s="343">
        <v>149.1224</v>
      </c>
      <c r="L92" s="343">
        <v>38.373699999999999</v>
      </c>
      <c r="M92" s="344">
        <f t="shared" si="6"/>
        <v>0.96210628315753721</v>
      </c>
      <c r="N92" s="345">
        <f t="shared" si="4"/>
        <v>143.47159799953153</v>
      </c>
      <c r="O92" s="345">
        <f t="shared" si="5"/>
        <v>3.4224824881343783</v>
      </c>
      <c r="P92" s="346">
        <f>AVERAGE(O92:O93)</f>
        <v>3.2350530498203973</v>
      </c>
      <c r="Q92" s="347">
        <f>(MAX(O92:O93)-MIN(O92:O93))/P92</f>
        <v>0.11587410495440648</v>
      </c>
      <c r="R92" s="348" t="str">
        <f>IF(Q92&gt;C$20, "Repeat", "")</f>
        <v>Repeat</v>
      </c>
    </row>
    <row r="93" spans="2:18" x14ac:dyDescent="0.2">
      <c r="B93" s="341">
        <f>'Sample Weights'!A15</f>
        <v>14</v>
      </c>
      <c r="C93" s="342">
        <f>'Sample Weights'!B15</f>
        <v>19</v>
      </c>
      <c r="D93" s="342" t="str">
        <f>'Sample Weights'!C15</f>
        <v>BLCG-28-3</v>
      </c>
      <c r="E93" s="342">
        <f>'Sample Weights'!E15</f>
        <v>2.1299999999999999E-2</v>
      </c>
      <c r="F93" s="342">
        <v>9.9299999999999999E-2</v>
      </c>
      <c r="G93" s="342">
        <v>1.1427</v>
      </c>
      <c r="H93" s="342" t="s">
        <v>757</v>
      </c>
      <c r="I93" s="342"/>
      <c r="J93" s="342">
        <v>0.16009999999999999</v>
      </c>
      <c r="K93" s="343">
        <v>139.23400000000001</v>
      </c>
      <c r="L93" s="343">
        <v>37.518300000000004</v>
      </c>
      <c r="M93" s="344">
        <f t="shared" si="6"/>
        <v>0.96985559124947407</v>
      </c>
      <c r="N93" s="345">
        <f t="shared" si="4"/>
        <v>135.03687339202929</v>
      </c>
      <c r="O93" s="345">
        <f t="shared" si="5"/>
        <v>3.0476236115064168</v>
      </c>
      <c r="P93" s="346"/>
      <c r="Q93" s="347"/>
      <c r="R93" s="348"/>
    </row>
    <row r="94" spans="2:18" x14ac:dyDescent="0.2">
      <c r="B94" s="174">
        <f>'Sample Weights'!A16</f>
        <v>15</v>
      </c>
      <c r="C94" s="172">
        <f>'Sample Weights'!B16</f>
        <v>160</v>
      </c>
      <c r="D94" s="172" t="str">
        <f>'Sample Weights'!C16</f>
        <v>KLNB-20-2</v>
      </c>
      <c r="E94" s="172">
        <f>'Sample Weights'!E16</f>
        <v>2.1600000000000001E-2</v>
      </c>
      <c r="F94" s="172">
        <v>9.9199999999999997E-2</v>
      </c>
      <c r="G94" s="172">
        <v>1.1407</v>
      </c>
      <c r="H94" s="172" t="s">
        <v>758</v>
      </c>
      <c r="I94" s="172"/>
      <c r="J94" s="172">
        <v>0.16209999999999999</v>
      </c>
      <c r="K94" s="199">
        <v>29.988700000000001</v>
      </c>
      <c r="L94" s="199">
        <v>37.530500000000004</v>
      </c>
      <c r="M94" s="200">
        <f t="shared" si="6"/>
        <v>0.96803519296357898</v>
      </c>
      <c r="N94" s="201">
        <f t="shared" si="4"/>
        <v>29.030116991226883</v>
      </c>
      <c r="O94" s="201">
        <f t="shared" si="5"/>
        <v>0.69671092623752984</v>
      </c>
      <c r="P94" s="168">
        <f>AVERAGE(O94:O95)</f>
        <v>0.69022183889184707</v>
      </c>
      <c r="Q94" s="169">
        <f>(MAX(O94:O95)-MIN(O94:O95))/P94</f>
        <v>1.8802903588507332E-2</v>
      </c>
      <c r="R94" s="203" t="str">
        <f>IF(Q94&gt;C$20, "Repeat", "")</f>
        <v/>
      </c>
    </row>
    <row r="95" spans="2:18" x14ac:dyDescent="0.2">
      <c r="B95" s="174">
        <f>'Sample Weights'!A17</f>
        <v>16</v>
      </c>
      <c r="C95" s="172">
        <f>'Sample Weights'!B17</f>
        <v>160</v>
      </c>
      <c r="D95" s="172" t="str">
        <f>'Sample Weights'!C17</f>
        <v>KLNB-20-2</v>
      </c>
      <c r="E95" s="172">
        <f>'Sample Weights'!E17</f>
        <v>2.12E-2</v>
      </c>
      <c r="F95" s="172">
        <v>9.9500000000000005E-2</v>
      </c>
      <c r="G95" s="172">
        <v>1.1417999999999999</v>
      </c>
      <c r="H95" s="172" t="s">
        <v>761</v>
      </c>
      <c r="I95" s="172" t="s">
        <v>762</v>
      </c>
      <c r="J95" s="172">
        <v>0.16109999999999999</v>
      </c>
      <c r="K95" s="199">
        <v>27.198399999999999</v>
      </c>
      <c r="L95" s="199">
        <v>35.613300000000002</v>
      </c>
      <c r="M95" s="200">
        <f t="shared" si="6"/>
        <v>1.0236105806582412</v>
      </c>
      <c r="N95" s="201">
        <f t="shared" si="4"/>
        <v>27.840570016975107</v>
      </c>
      <c r="O95" s="201">
        <f t="shared" si="5"/>
        <v>0.6837327515461642</v>
      </c>
      <c r="P95" s="168"/>
      <c r="Q95" s="169"/>
      <c r="R95" s="203"/>
    </row>
    <row r="96" spans="2:18" x14ac:dyDescent="0.2">
      <c r="B96" s="174">
        <f>'Sample Weights'!A18</f>
        <v>17</v>
      </c>
      <c r="C96" s="172">
        <f>'Sample Weights'!B18</f>
        <v>282</v>
      </c>
      <c r="D96" s="172" t="str">
        <f>'Sample Weights'!C18</f>
        <v>QLKE-16-4</v>
      </c>
      <c r="E96" s="172" t="str">
        <f>'Sample Weights'!E18</f>
        <v xml:space="preserve">- </v>
      </c>
      <c r="F96" s="172"/>
      <c r="G96" s="172"/>
      <c r="H96" s="172"/>
      <c r="I96" s="172"/>
      <c r="J96" s="172"/>
      <c r="K96" s="199"/>
      <c r="L96" s="199"/>
      <c r="M96" s="200"/>
      <c r="N96" s="201"/>
      <c r="O96" s="201"/>
      <c r="P96" s="168"/>
      <c r="Q96" s="169"/>
      <c r="R96" s="203" t="str">
        <f>IF(Q96&gt;C$20, "Repeat", "")</f>
        <v/>
      </c>
    </row>
    <row r="97" spans="1:19" x14ac:dyDescent="0.2">
      <c r="B97" s="174">
        <f>'Sample Weights'!A19</f>
        <v>18</v>
      </c>
      <c r="C97" s="172">
        <f>'Sample Weights'!B19</f>
        <v>282</v>
      </c>
      <c r="D97" s="172" t="str">
        <f>'Sample Weights'!C19</f>
        <v>QLKE-16-4</v>
      </c>
      <c r="E97" s="172" t="str">
        <f>'Sample Weights'!E19</f>
        <v xml:space="preserve">- </v>
      </c>
      <c r="F97" s="172"/>
      <c r="G97" s="172"/>
      <c r="H97" s="172"/>
      <c r="I97" s="172"/>
      <c r="J97" s="172"/>
      <c r="K97" s="199"/>
      <c r="L97" s="199"/>
      <c r="M97" s="200"/>
      <c r="N97" s="201"/>
      <c r="O97" s="201"/>
      <c r="P97" s="168"/>
      <c r="Q97" s="169"/>
      <c r="R97" s="203"/>
    </row>
    <row r="98" spans="1:19" x14ac:dyDescent="0.2">
      <c r="B98" s="341">
        <f>'Sample Weights'!A20</f>
        <v>19</v>
      </c>
      <c r="C98" s="342">
        <f>'Sample Weights'!B20</f>
        <v>384</v>
      </c>
      <c r="D98" s="342" t="str">
        <f>'Sample Weights'!C20</f>
        <v>YALE-27-3</v>
      </c>
      <c r="E98" s="342">
        <f>'Sample Weights'!E20</f>
        <v>2.12E-2</v>
      </c>
      <c r="F98" s="342">
        <v>9.8900000000000002E-2</v>
      </c>
      <c r="G98" s="342">
        <v>1.1419999999999999</v>
      </c>
      <c r="H98" s="342" t="s">
        <v>763</v>
      </c>
      <c r="I98" s="342" t="s">
        <v>763</v>
      </c>
      <c r="J98" s="342">
        <v>0.16120000000000001</v>
      </c>
      <c r="K98" s="343">
        <v>74.923100000000005</v>
      </c>
      <c r="L98" s="343">
        <v>33.7866</v>
      </c>
      <c r="M98" s="344">
        <f t="shared" si="6"/>
        <v>1.0726328623824639</v>
      </c>
      <c r="N98" s="345">
        <f t="shared" ref="N98:N103" si="7">K98*M98</f>
        <v>80.364979211567587</v>
      </c>
      <c r="O98" s="345">
        <f>(N98-H$141)/H$140*(F98/C$15+(G98-F98)/C$16+J98/C$17)/E98</f>
        <v>1.8490985671590285</v>
      </c>
      <c r="P98" s="346">
        <f>AVERAGE(O98:O99)</f>
        <v>1.9468992714400604</v>
      </c>
      <c r="Q98" s="347">
        <f>(MAX(O98:O99)-MIN(O98:O99))/P98</f>
        <v>0.10046817081470458</v>
      </c>
      <c r="R98" s="348" t="str">
        <f>IF(Q98&gt;C$20, "Repeat", "")</f>
        <v>Repeat</v>
      </c>
    </row>
    <row r="99" spans="1:19" x14ac:dyDescent="0.2">
      <c r="B99" s="341">
        <f>'Sample Weights'!A21</f>
        <v>20</v>
      </c>
      <c r="C99" s="342">
        <f>'Sample Weights'!B21</f>
        <v>384</v>
      </c>
      <c r="D99" s="342" t="str">
        <f>'Sample Weights'!C21</f>
        <v>YALE-27-3</v>
      </c>
      <c r="E99" s="342">
        <f>'Sample Weights'!E21</f>
        <v>2.0799999999999999E-2</v>
      </c>
      <c r="F99" s="342">
        <v>9.9400000000000002E-2</v>
      </c>
      <c r="G99" s="342">
        <v>1.1527000000000001</v>
      </c>
      <c r="H99" s="342" t="s">
        <v>764</v>
      </c>
      <c r="I99" s="342"/>
      <c r="J99" s="342">
        <v>0.16139999999999999</v>
      </c>
      <c r="K99" s="343">
        <v>83.814599999999999</v>
      </c>
      <c r="L99" s="343">
        <v>35.529800000000002</v>
      </c>
      <c r="M99" s="344">
        <f t="shared" si="6"/>
        <v>1.0340336948029474</v>
      </c>
      <c r="N99" s="345">
        <f t="shared" si="7"/>
        <v>86.667120516431112</v>
      </c>
      <c r="O99" s="345">
        <f t="shared" ref="O99:O103" si="8">(N99-H$141)/H$140*(F99/C$15+(G99-F99)/C$16+J99/C$17)/E99</f>
        <v>2.0446999757210924</v>
      </c>
      <c r="P99" s="346"/>
      <c r="Q99" s="347"/>
      <c r="R99" s="348"/>
    </row>
    <row r="100" spans="1:19" x14ac:dyDescent="0.2">
      <c r="B100" s="341">
        <f>'Sample Weights'!A22</f>
        <v>21</v>
      </c>
      <c r="C100" s="342">
        <f>'Sample Weights'!B22</f>
        <v>263</v>
      </c>
      <c r="D100" s="342" t="str">
        <f>'Sample Weights'!C22</f>
        <v>PHLC-22-5</v>
      </c>
      <c r="E100" s="342">
        <f>'Sample Weights'!E22</f>
        <v>2.1499999999999998E-2</v>
      </c>
      <c r="F100" s="342">
        <v>9.9199999999999997E-2</v>
      </c>
      <c r="G100" s="342">
        <v>1.1402000000000001</v>
      </c>
      <c r="H100" s="342" t="s">
        <v>765</v>
      </c>
      <c r="I100" s="342"/>
      <c r="J100" s="342">
        <v>0.16139999999999999</v>
      </c>
      <c r="K100" s="343">
        <v>11.702299999999999</v>
      </c>
      <c r="L100" s="343">
        <v>33.9392</v>
      </c>
      <c r="M100" s="344">
        <f t="shared" si="6"/>
        <v>1.0696478564695393</v>
      </c>
      <c r="N100" s="345">
        <f t="shared" si="7"/>
        <v>12.51734011076349</v>
      </c>
      <c r="O100" s="345">
        <f t="shared" si="8"/>
        <v>0.33866526313575651</v>
      </c>
      <c r="P100" s="346">
        <f>AVERAGE(O100:O101)</f>
        <v>0.35654279454081234</v>
      </c>
      <c r="Q100" s="347">
        <f>(MAX(O100:O101)-MIN(O100:O101))/P100</f>
        <v>0.10028266832922599</v>
      </c>
      <c r="R100" s="348" t="str">
        <f>IF(Q100&gt;C$20, "Repeat", "")</f>
        <v>Repeat</v>
      </c>
    </row>
    <row r="101" spans="1:19" x14ac:dyDescent="0.2">
      <c r="B101" s="341">
        <f>'Sample Weights'!A23</f>
        <v>22</v>
      </c>
      <c r="C101" s="342">
        <f>'Sample Weights'!B23</f>
        <v>263</v>
      </c>
      <c r="D101" s="342" t="str">
        <f>'Sample Weights'!C23</f>
        <v>PHLC-22-5</v>
      </c>
      <c r="E101" s="342">
        <f>'Sample Weights'!E23</f>
        <v>2.0899999999999998E-2</v>
      </c>
      <c r="F101" s="342">
        <v>9.9400000000000002E-2</v>
      </c>
      <c r="G101" s="342">
        <v>1.1601999999999999</v>
      </c>
      <c r="H101" s="342" t="s">
        <v>766</v>
      </c>
      <c r="I101" s="342"/>
      <c r="J101" s="342">
        <v>0.1618</v>
      </c>
      <c r="K101" s="343">
        <v>12.002599999999999</v>
      </c>
      <c r="L101" s="343">
        <v>33.082900000000002</v>
      </c>
      <c r="M101" s="344">
        <f t="shared" si="6"/>
        <v>1.117317193266244</v>
      </c>
      <c r="N101" s="345">
        <f t="shared" si="7"/>
        <v>13.41071134389742</v>
      </c>
      <c r="O101" s="345">
        <f t="shared" si="8"/>
        <v>0.37442032594586816</v>
      </c>
      <c r="P101" s="346"/>
      <c r="Q101" s="347"/>
      <c r="R101" s="348"/>
    </row>
    <row r="102" spans="1:19" x14ac:dyDescent="0.2">
      <c r="B102" s="174">
        <f>'Sample Weights'!A24</f>
        <v>23</v>
      </c>
      <c r="C102" s="172" t="str">
        <f>'Sample Weights'!B24</f>
        <v>Nisqually-1</v>
      </c>
      <c r="D102" s="172">
        <f>'Sample Weights'!C24</f>
        <v>0</v>
      </c>
      <c r="E102" s="172">
        <f>'Sample Weights'!E24</f>
        <v>2.1700000000000001E-2</v>
      </c>
      <c r="F102" s="172">
        <v>9.9299999999999999E-2</v>
      </c>
      <c r="G102" s="172">
        <v>1.1459999999999999</v>
      </c>
      <c r="H102" s="172" t="s">
        <v>767</v>
      </c>
      <c r="I102" s="172"/>
      <c r="J102" s="172">
        <v>0.16070000000000001</v>
      </c>
      <c r="K102" s="199">
        <v>62.141800000000003</v>
      </c>
      <c r="L102" s="199">
        <v>33.416899999999998</v>
      </c>
      <c r="M102" s="200">
        <f t="shared" si="6"/>
        <v>1.0920937183703561</v>
      </c>
      <c r="N102" s="201">
        <f t="shared" si="7"/>
        <v>67.864669428227003</v>
      </c>
      <c r="O102" s="201">
        <f t="shared" si="8"/>
        <v>1.5400883646786923</v>
      </c>
      <c r="P102" s="168">
        <f>AVERAGE(O102:O103)</f>
        <v>1.5831041366729144</v>
      </c>
      <c r="Q102" s="169">
        <f>(MAX(O102:O103)-MIN(O102:O103))/P102</f>
        <v>5.4343578540101599E-2</v>
      </c>
      <c r="R102" s="203" t="str">
        <f>IF(Q102&gt;C$20, "Repeat", "")</f>
        <v/>
      </c>
    </row>
    <row r="103" spans="1:19" ht="16" thickBot="1" x14ac:dyDescent="0.25">
      <c r="B103" s="176">
        <f>'Sample Weights'!A25</f>
        <v>24</v>
      </c>
      <c r="C103" s="178" t="str">
        <f>'Sample Weights'!B25</f>
        <v>Nisqually-1</v>
      </c>
      <c r="D103" s="178">
        <f>'Sample Weights'!C25</f>
        <v>0</v>
      </c>
      <c r="E103" s="178">
        <f>'Sample Weights'!E25</f>
        <v>2.0799999999999999E-2</v>
      </c>
      <c r="F103" s="178">
        <v>9.9199999999999997E-2</v>
      </c>
      <c r="G103" s="178">
        <v>1.1499999999999999</v>
      </c>
      <c r="H103" s="221">
        <v>0.2326388888888889</v>
      </c>
      <c r="I103" s="221">
        <v>0.2326388888888889</v>
      </c>
      <c r="J103" s="178">
        <v>0.16120000000000001</v>
      </c>
      <c r="K103" s="204">
        <v>65.431399999999996</v>
      </c>
      <c r="L103" s="204">
        <v>34.956800000000001</v>
      </c>
      <c r="M103" s="205">
        <f t="shared" si="6"/>
        <v>1.0465113589859081</v>
      </c>
      <c r="N103" s="206">
        <f t="shared" si="7"/>
        <v>68.474703334350536</v>
      </c>
      <c r="O103" s="206">
        <f t="shared" si="8"/>
        <v>1.6261199086671365</v>
      </c>
      <c r="P103" s="207"/>
      <c r="Q103" s="208"/>
      <c r="R103" s="209"/>
    </row>
    <row r="104" spans="1:19" x14ac:dyDescent="0.2">
      <c r="B104" s="102"/>
      <c r="C104" s="45"/>
      <c r="D104" s="46"/>
      <c r="E104" s="45"/>
      <c r="F104" s="46"/>
      <c r="G104" s="46"/>
      <c r="H104" s="46"/>
      <c r="I104" s="46"/>
      <c r="J104" s="46"/>
      <c r="K104" s="45"/>
      <c r="L104" s="45"/>
      <c r="M104" s="45"/>
      <c r="N104" s="45"/>
      <c r="O104" s="45"/>
      <c r="P104" s="47"/>
      <c r="Q104" s="47"/>
    </row>
    <row r="105" spans="1:19" x14ac:dyDescent="0.2">
      <c r="B105" s="102"/>
      <c r="C105" s="45"/>
      <c r="D105" s="46"/>
      <c r="E105" s="45"/>
      <c r="F105" s="46"/>
      <c r="G105" s="46"/>
      <c r="H105" s="46"/>
      <c r="I105" s="46"/>
      <c r="J105" s="46"/>
      <c r="K105" s="165" t="s">
        <v>1200</v>
      </c>
      <c r="L105" s="16" t="s">
        <v>642</v>
      </c>
      <c r="M105" s="45"/>
      <c r="N105" s="45"/>
      <c r="O105" s="45"/>
      <c r="P105" s="47"/>
      <c r="Q105" s="47"/>
    </row>
    <row r="106" spans="1:19" x14ac:dyDescent="0.2">
      <c r="B106" s="44" t="s">
        <v>768</v>
      </c>
      <c r="C106" s="45"/>
      <c r="D106" s="46"/>
      <c r="E106" s="45"/>
      <c r="F106" s="46"/>
      <c r="G106" s="46"/>
      <c r="H106" s="46"/>
      <c r="I106" s="46"/>
      <c r="J106" s="46"/>
      <c r="K106" s="148">
        <f>MAX(K80:K103)</f>
        <v>178.1765</v>
      </c>
      <c r="L106" s="109">
        <f>AVERAGE(L80:L103)</f>
        <v>36.810372727272728</v>
      </c>
      <c r="M106" s="45"/>
      <c r="N106" s="45"/>
      <c r="O106" s="45"/>
      <c r="P106" s="47"/>
      <c r="Q106" s="47"/>
    </row>
    <row r="107" spans="1:19" ht="15.75" customHeight="1" x14ac:dyDescent="0.2">
      <c r="B107" s="99" t="s">
        <v>367</v>
      </c>
      <c r="C107" s="50" t="s">
        <v>769</v>
      </c>
      <c r="D107" s="46"/>
      <c r="E107" s="45"/>
      <c r="F107" s="110"/>
      <c r="G107" s="46"/>
      <c r="H107" s="46"/>
      <c r="I107" s="52"/>
      <c r="J107" s="46"/>
      <c r="K107" s="165" t="s">
        <v>1201</v>
      </c>
      <c r="L107" s="45"/>
      <c r="M107" s="45"/>
      <c r="N107" s="45"/>
      <c r="O107" s="45"/>
      <c r="P107" s="47"/>
      <c r="Q107" s="47"/>
    </row>
    <row r="108" spans="1:19" ht="15.75" customHeight="1" x14ac:dyDescent="0.2">
      <c r="B108" s="99" t="s">
        <v>369</v>
      </c>
      <c r="C108" s="45"/>
      <c r="D108" s="46"/>
      <c r="E108" s="45"/>
      <c r="F108" s="110"/>
      <c r="G108" s="46"/>
      <c r="H108" s="46"/>
      <c r="I108" s="52"/>
      <c r="J108" s="46"/>
      <c r="K108" s="45">
        <f>MIN(K80:K103)</f>
        <v>11.702299999999999</v>
      </c>
      <c r="L108" s="45"/>
      <c r="M108" s="45"/>
      <c r="N108" s="45"/>
      <c r="O108" s="45"/>
      <c r="P108" s="47"/>
      <c r="Q108" s="47"/>
    </row>
    <row r="109" spans="1:19" ht="15.75" customHeight="1" thickBot="1" x14ac:dyDescent="0.25">
      <c r="B109" s="110"/>
      <c r="C109" s="45"/>
      <c r="D109" s="46"/>
      <c r="E109" s="45"/>
      <c r="F109" s="110">
        <v>43073</v>
      </c>
      <c r="G109" s="46"/>
      <c r="H109" s="46"/>
      <c r="I109" s="52" t="s">
        <v>770</v>
      </c>
      <c r="J109" s="46"/>
      <c r="K109" s="45"/>
      <c r="L109" s="45"/>
      <c r="M109" s="45"/>
      <c r="N109" s="45"/>
      <c r="O109" s="45"/>
      <c r="P109" s="47"/>
      <c r="Q109" s="47"/>
    </row>
    <row r="110" spans="1:19" ht="15.75" customHeight="1" thickBot="1" x14ac:dyDescent="0.25">
      <c r="A110" s="102"/>
      <c r="B110" s="217" t="s">
        <v>370</v>
      </c>
      <c r="C110" s="218" t="s">
        <v>3</v>
      </c>
      <c r="D110" s="218" t="s">
        <v>4</v>
      </c>
      <c r="E110" s="218" t="s">
        <v>371</v>
      </c>
      <c r="F110" s="218" t="s">
        <v>372</v>
      </c>
      <c r="G110" s="218" t="s">
        <v>373</v>
      </c>
      <c r="H110" s="218" t="s">
        <v>374</v>
      </c>
      <c r="I110" s="218" t="s">
        <v>375</v>
      </c>
      <c r="J110" s="218" t="s">
        <v>376</v>
      </c>
      <c r="K110" s="218" t="s">
        <v>377</v>
      </c>
      <c r="L110" s="218" t="s">
        <v>378</v>
      </c>
      <c r="M110" s="218" t="s">
        <v>379</v>
      </c>
      <c r="N110" s="218" t="s">
        <v>380</v>
      </c>
      <c r="O110" s="218" t="s">
        <v>381</v>
      </c>
      <c r="P110" s="219" t="s">
        <v>382</v>
      </c>
      <c r="Q110" s="219" t="s">
        <v>383</v>
      </c>
      <c r="R110" s="220" t="s">
        <v>384</v>
      </c>
      <c r="S110" s="99"/>
    </row>
    <row r="111" spans="1:19" x14ac:dyDescent="0.2">
      <c r="B111" s="233">
        <v>25</v>
      </c>
      <c r="C111" s="234">
        <f>'Sample Weights'!B26</f>
        <v>381</v>
      </c>
      <c r="D111" s="234" t="str">
        <f>'Sample Weights'!C26</f>
        <v>YALD-27-5</v>
      </c>
      <c r="E111" s="235">
        <f>'Sample Weights'!D26</f>
        <v>2.3800000000000002E-2</v>
      </c>
      <c r="F111" s="234">
        <v>0.1014</v>
      </c>
      <c r="G111" s="234">
        <v>1.1696</v>
      </c>
      <c r="H111" s="234" t="s">
        <v>771</v>
      </c>
      <c r="I111" s="234" t="s">
        <v>772</v>
      </c>
      <c r="J111" s="234">
        <v>0.1608</v>
      </c>
      <c r="K111" s="211">
        <v>138.93170000000001</v>
      </c>
      <c r="L111" s="211">
        <v>41.794800000000002</v>
      </c>
      <c r="M111" s="236">
        <f>(L$121/(F$121/C$15)/(F$121/C$15+(G$121-F$121)/C$16+J$121/C$17))/(L111/(F111/C$15)/(F111/C$15+(G111-F111)/C$16+J111/C$17))</f>
        <v>0.8992677360208764</v>
      </c>
      <c r="N111" s="237">
        <f t="shared" ref="N111:N134" si="9">K111*M111</f>
        <v>124.9367953205316</v>
      </c>
      <c r="O111" s="237">
        <f t="shared" ref="O111:O134" si="10">(N111-H$141)/H$140*(F111/C$15+(G111-F111)/C$16+J111/C$17)/E111</f>
        <v>2.5832925829108242</v>
      </c>
      <c r="P111" s="238">
        <f>AVERAGE(O111:O112)</f>
        <v>1.9588273834274805</v>
      </c>
      <c r="Q111" s="239">
        <f>(MAX(O111:O112)-MIN(O111:O112))/P111</f>
        <v>0.63759084109869713</v>
      </c>
      <c r="R111" s="360" t="str">
        <f>IF(Q111&gt;C$20, "Repeat", "")</f>
        <v>Repeat</v>
      </c>
      <c r="S111" s="111" t="s">
        <v>774</v>
      </c>
    </row>
    <row r="112" spans="1:19" x14ac:dyDescent="0.2">
      <c r="B112" s="230">
        <v>26</v>
      </c>
      <c r="C112" s="222">
        <f>'Sample Weights'!B27</f>
        <v>381</v>
      </c>
      <c r="D112" s="222" t="str">
        <f>'Sample Weights'!C27</f>
        <v>YALD-27-5</v>
      </c>
      <c r="E112" s="223">
        <f>'Sample Weights'!D27</f>
        <v>2.35E-2</v>
      </c>
      <c r="F112" s="222">
        <v>0.1014</v>
      </c>
      <c r="G112" s="222">
        <v>1.1641999999999999</v>
      </c>
      <c r="H112" s="222" t="s">
        <v>771</v>
      </c>
      <c r="I112" s="222"/>
      <c r="J112" s="222">
        <v>0.16159999999999999</v>
      </c>
      <c r="K112" s="199">
        <v>63.813200000000002</v>
      </c>
      <c r="L112" s="199">
        <v>38.224600000000002</v>
      </c>
      <c r="M112" s="224">
        <f t="shared" ref="M112:M134" si="11">(L$121/(F$121/C$15)/(F$121/C$15+(G$121-F$121)/C$16+J$121/C$17))/(L112/(F112/C$15)/(F112/C$15+(G112-F112)/C$16+J112/C$17))</f>
        <v>0.97952964812142163</v>
      </c>
      <c r="N112" s="225">
        <f t="shared" si="9"/>
        <v>62.506921341501908</v>
      </c>
      <c r="O112" s="225">
        <f t="shared" si="10"/>
        <v>1.3343621839441369</v>
      </c>
      <c r="P112" s="226"/>
      <c r="Q112" s="169"/>
      <c r="R112" s="203"/>
    </row>
    <row r="113" spans="2:19" x14ac:dyDescent="0.2">
      <c r="B113" s="341">
        <v>27</v>
      </c>
      <c r="C113" s="342">
        <f>'Sample Weights'!B28</f>
        <v>99</v>
      </c>
      <c r="D113" s="342" t="str">
        <f>'Sample Weights'!C28</f>
        <v>HARC-26-2</v>
      </c>
      <c r="E113" s="343">
        <f>'Sample Weights'!D28</f>
        <v>2.6100000000000002E-2</v>
      </c>
      <c r="F113" s="342">
        <v>0.10150000000000001</v>
      </c>
      <c r="G113" s="342">
        <v>1.1661999999999999</v>
      </c>
      <c r="H113" s="342" t="s">
        <v>777</v>
      </c>
      <c r="I113" s="342"/>
      <c r="J113" s="342">
        <v>0.16250000000000001</v>
      </c>
      <c r="K113" s="343">
        <v>48.251100000000001</v>
      </c>
      <c r="L113" s="343">
        <v>35.7712</v>
      </c>
      <c r="M113" s="344">
        <f t="shared" si="11"/>
        <v>1.0498759019392609</v>
      </c>
      <c r="N113" s="345">
        <f t="shared" si="9"/>
        <v>50.657667132061476</v>
      </c>
      <c r="O113" s="345">
        <f t="shared" si="10"/>
        <v>0.98606585834438631</v>
      </c>
      <c r="P113" s="346">
        <f>AVERAGE(O113:O114)</f>
        <v>1.103167325482046</v>
      </c>
      <c r="Q113" s="347">
        <f>(MAX(O113:O114)-MIN(O113:O114))/P113</f>
        <v>0.2123004632801109</v>
      </c>
      <c r="R113" s="348" t="str">
        <f>IF(Q113&gt;C$20, "Repeat", "")</f>
        <v>Repeat</v>
      </c>
      <c r="S113" s="111" t="s">
        <v>779</v>
      </c>
    </row>
    <row r="114" spans="2:19" x14ac:dyDescent="0.2">
      <c r="B114" s="341">
        <v>28</v>
      </c>
      <c r="C114" s="342">
        <f>'Sample Weights'!B29</f>
        <v>99</v>
      </c>
      <c r="D114" s="342" t="str">
        <f>'Sample Weights'!C29</f>
        <v>HARC-26-2</v>
      </c>
      <c r="E114" s="343">
        <f>'Sample Weights'!D29</f>
        <v>2.6700000000000002E-2</v>
      </c>
      <c r="F114" s="342">
        <v>0.1013</v>
      </c>
      <c r="G114" s="342">
        <v>1.1677999999999999</v>
      </c>
      <c r="H114" s="342" t="s">
        <v>772</v>
      </c>
      <c r="I114" s="342"/>
      <c r="J114" s="342">
        <v>0.1633</v>
      </c>
      <c r="K114" s="343">
        <v>59.0411</v>
      </c>
      <c r="L114" s="343">
        <v>34.1999</v>
      </c>
      <c r="M114" s="344">
        <f t="shared" si="11"/>
        <v>1.0977548111004654</v>
      </c>
      <c r="N114" s="345">
        <f t="shared" si="9"/>
        <v>64.812651577663686</v>
      </c>
      <c r="O114" s="345">
        <f t="shared" si="10"/>
        <v>1.2202687926197056</v>
      </c>
      <c r="P114" s="346"/>
      <c r="Q114" s="347"/>
      <c r="R114" s="348"/>
    </row>
    <row r="115" spans="2:19" x14ac:dyDescent="0.2">
      <c r="B115" s="174">
        <v>29</v>
      </c>
      <c r="C115" s="172">
        <f>'Sample Weights'!B30</f>
        <v>59</v>
      </c>
      <c r="D115" s="172" t="str">
        <f>'Sample Weights'!C30</f>
        <v>DEND-17-1</v>
      </c>
      <c r="E115" s="228">
        <f>'Sample Weights'!D30</f>
        <v>2.5100000000000001E-2</v>
      </c>
      <c r="F115" s="172">
        <v>0.10150000000000001</v>
      </c>
      <c r="G115" s="172">
        <v>1.1706000000000001</v>
      </c>
      <c r="H115" s="172" t="s">
        <v>780</v>
      </c>
      <c r="I115" s="172"/>
      <c r="J115" s="172">
        <v>0.1628</v>
      </c>
      <c r="K115" s="199">
        <v>34.754300000000001</v>
      </c>
      <c r="L115" s="199">
        <v>37.901200000000003</v>
      </c>
      <c r="M115" s="229">
        <f t="shared" si="11"/>
        <v>0.99442900916468835</v>
      </c>
      <c r="N115" s="201">
        <f t="shared" si="9"/>
        <v>34.560684113212332</v>
      </c>
      <c r="O115" s="201">
        <f t="shared" si="10"/>
        <v>0.72023812819256383</v>
      </c>
      <c r="P115" s="168">
        <f>AVERAGE(O115:O116)</f>
        <v>0.71205011404222485</v>
      </c>
      <c r="Q115" s="169">
        <f>(MAX(O115:O116)-MIN(O115:O116))/P115</f>
        <v>2.2998421006792724E-2</v>
      </c>
      <c r="R115" s="203" t="str">
        <f>IF(Q115&gt;C$20, "Repeat", "")</f>
        <v/>
      </c>
    </row>
    <row r="116" spans="2:19" x14ac:dyDescent="0.2">
      <c r="B116" s="174">
        <v>30</v>
      </c>
      <c r="C116" s="172">
        <f>'Sample Weights'!B31</f>
        <v>59</v>
      </c>
      <c r="D116" s="172" t="str">
        <f>'Sample Weights'!C31</f>
        <v>DEND-17-1</v>
      </c>
      <c r="E116" s="228">
        <f>'Sample Weights'!D31</f>
        <v>2.5999999999999999E-2</v>
      </c>
      <c r="F116" s="172">
        <v>0.1017</v>
      </c>
      <c r="G116" s="172">
        <v>1.1589</v>
      </c>
      <c r="H116" s="172" t="s">
        <v>781</v>
      </c>
      <c r="I116" s="172" t="s">
        <v>782</v>
      </c>
      <c r="J116" s="172">
        <v>0.16220000000000001</v>
      </c>
      <c r="K116" s="199">
        <v>37.007100000000001</v>
      </c>
      <c r="L116" s="199">
        <v>39.126800000000003</v>
      </c>
      <c r="M116" s="229">
        <f t="shared" si="11"/>
        <v>0.9561133426084808</v>
      </c>
      <c r="N116" s="201">
        <f t="shared" si="9"/>
        <v>35.382982081246311</v>
      </c>
      <c r="O116" s="201">
        <f t="shared" si="10"/>
        <v>0.70386209989188597</v>
      </c>
      <c r="P116" s="168"/>
      <c r="Q116" s="169"/>
      <c r="R116" s="203"/>
    </row>
    <row r="117" spans="2:19" x14ac:dyDescent="0.2">
      <c r="B117" s="174">
        <v>31</v>
      </c>
      <c r="C117" s="172">
        <f>'Sample Weights'!B32</f>
        <v>91</v>
      </c>
      <c r="D117" s="172" t="str">
        <f>'Sample Weights'!C32</f>
        <v>HALS-30-4</v>
      </c>
      <c r="E117" s="228">
        <f>'Sample Weights'!D32</f>
        <v>2.2599999999999999E-2</v>
      </c>
      <c r="F117" s="172">
        <v>0.1003</v>
      </c>
      <c r="G117" s="172">
        <v>1.1606000000000001</v>
      </c>
      <c r="H117" s="172" t="s">
        <v>783</v>
      </c>
      <c r="I117" s="172" t="s">
        <v>784</v>
      </c>
      <c r="J117" s="172">
        <v>0.1633</v>
      </c>
      <c r="K117" s="199">
        <v>102.1382</v>
      </c>
      <c r="L117" s="199">
        <v>41.642400000000002</v>
      </c>
      <c r="M117" s="229">
        <f t="shared" si="11"/>
        <v>0.88759791279713007</v>
      </c>
      <c r="N117" s="201">
        <f t="shared" si="9"/>
        <v>90.657653136855828</v>
      </c>
      <c r="O117" s="201">
        <f t="shared" si="10"/>
        <v>1.9799239750956696</v>
      </c>
      <c r="P117" s="168">
        <f>AVERAGE(O117:O118)</f>
        <v>2.0143423414352259</v>
      </c>
      <c r="Q117" s="169">
        <f>(MAX(O117:O118)-MIN(O117:O118))/P117</f>
        <v>3.4173303744420333E-2</v>
      </c>
      <c r="R117" s="203" t="str">
        <f>IF(Q117&gt;C$20, "Repeat", "")</f>
        <v/>
      </c>
    </row>
    <row r="118" spans="2:19" x14ac:dyDescent="0.2">
      <c r="B118" s="174">
        <v>32</v>
      </c>
      <c r="C118" s="172">
        <f>'Sample Weights'!B33</f>
        <v>91</v>
      </c>
      <c r="D118" s="172" t="str">
        <f>'Sample Weights'!C33</f>
        <v>HALS-30-4</v>
      </c>
      <c r="E118" s="228">
        <f>'Sample Weights'!D33</f>
        <v>2.52E-2</v>
      </c>
      <c r="F118" s="172">
        <v>0.1013</v>
      </c>
      <c r="G118" s="172">
        <v>1.1611</v>
      </c>
      <c r="H118" s="172" t="s">
        <v>782</v>
      </c>
      <c r="I118" s="172"/>
      <c r="J118" s="172">
        <v>0.16200000000000001</v>
      </c>
      <c r="K118" s="199">
        <v>116.8334</v>
      </c>
      <c r="L118" s="199">
        <v>41.494799999999998</v>
      </c>
      <c r="M118" s="229">
        <f t="shared" si="11"/>
        <v>0.89943920825714962</v>
      </c>
      <c r="N118" s="201">
        <f t="shared" si="9"/>
        <v>105.08454079399087</v>
      </c>
      <c r="O118" s="201">
        <f t="shared" si="10"/>
        <v>2.0487607077747825</v>
      </c>
      <c r="P118" s="168"/>
      <c r="Q118" s="169"/>
      <c r="R118" s="203"/>
    </row>
    <row r="119" spans="2:19" x14ac:dyDescent="0.2">
      <c r="B119" s="174">
        <v>33</v>
      </c>
      <c r="C119" s="172">
        <f>'Sample Weights'!B34</f>
        <v>122</v>
      </c>
      <c r="D119" s="172" t="str">
        <f>'Sample Weights'!C34</f>
        <v>HOMD-21-4</v>
      </c>
      <c r="E119" s="228">
        <f>'Sample Weights'!D34</f>
        <v>2.4400000000000002E-2</v>
      </c>
      <c r="F119" s="172">
        <v>0.1012</v>
      </c>
      <c r="G119" s="172">
        <v>1.1692</v>
      </c>
      <c r="H119" s="172" t="s">
        <v>786</v>
      </c>
      <c r="I119" s="172"/>
      <c r="J119" s="172">
        <v>0.16170000000000001</v>
      </c>
      <c r="K119" s="199">
        <v>79.0946</v>
      </c>
      <c r="L119" s="199">
        <v>39.118499999999997</v>
      </c>
      <c r="M119" s="229">
        <f t="shared" si="11"/>
        <v>0.95902989258660587</v>
      </c>
      <c r="N119" s="201">
        <f t="shared" si="9"/>
        <v>75.854085742180558</v>
      </c>
      <c r="O119" s="201">
        <f t="shared" si="10"/>
        <v>1.5531641157176497</v>
      </c>
      <c r="P119" s="168">
        <f>AVERAGE(O119:O120)</f>
        <v>1.5586131409272339</v>
      </c>
      <c r="Q119" s="169">
        <f>(MAX(O119:O120)-MIN(O119:O120))/P119</f>
        <v>6.992145859032804E-3</v>
      </c>
      <c r="R119" s="203" t="str">
        <f>IF(Q119&gt;C$20, "Repeat", "")</f>
        <v/>
      </c>
    </row>
    <row r="120" spans="2:19" x14ac:dyDescent="0.2">
      <c r="B120" s="174">
        <v>34</v>
      </c>
      <c r="C120" s="172">
        <f>'Sample Weights'!B35</f>
        <v>122</v>
      </c>
      <c r="D120" s="172" t="str">
        <f>'Sample Weights'!C35</f>
        <v>HOMD-21-4</v>
      </c>
      <c r="E120" s="228">
        <f>'Sample Weights'!D35</f>
        <v>2.3E-2</v>
      </c>
      <c r="F120" s="172">
        <v>0.1012</v>
      </c>
      <c r="G120" s="172">
        <v>1.1669</v>
      </c>
      <c r="H120" s="172" t="s">
        <v>787</v>
      </c>
      <c r="I120" s="172"/>
      <c r="J120" s="172">
        <v>0.16300000000000001</v>
      </c>
      <c r="K120" s="199">
        <v>71.174099999999996</v>
      </c>
      <c r="L120" s="199">
        <v>37.076799999999999</v>
      </c>
      <c r="M120" s="229">
        <f t="shared" si="11"/>
        <v>1.0107054553276973</v>
      </c>
      <c r="N120" s="201">
        <f t="shared" si="9"/>
        <v>71.936051148039056</v>
      </c>
      <c r="O120" s="201">
        <f t="shared" si="10"/>
        <v>1.5640621661368181</v>
      </c>
      <c r="P120" s="168"/>
      <c r="Q120" s="169"/>
      <c r="R120" s="203"/>
    </row>
    <row r="121" spans="2:19" x14ac:dyDescent="0.2">
      <c r="B121" s="174">
        <v>35</v>
      </c>
      <c r="C121" s="172">
        <f>'Sample Weights'!B36</f>
        <v>152</v>
      </c>
      <c r="D121" s="172" t="str">
        <f>'Sample Weights'!C36</f>
        <v>KIMB-16-2</v>
      </c>
      <c r="E121" s="228">
        <f>'Sample Weights'!D36</f>
        <v>2.47E-2</v>
      </c>
      <c r="F121" s="172">
        <v>0.10100000000000001</v>
      </c>
      <c r="G121" s="172">
        <v>1.1618999999999999</v>
      </c>
      <c r="H121" s="172" t="s">
        <v>788</v>
      </c>
      <c r="I121" s="172"/>
      <c r="J121" s="172">
        <v>0.16109999999999999</v>
      </c>
      <c r="K121" s="199">
        <v>67.231700000000004</v>
      </c>
      <c r="L121" s="202">
        <v>37.216799999999999</v>
      </c>
      <c r="M121" s="229">
        <f t="shared" si="11"/>
        <v>1</v>
      </c>
      <c r="N121" s="201">
        <f t="shared" si="9"/>
        <v>67.231700000000004</v>
      </c>
      <c r="O121" s="201">
        <f t="shared" si="10"/>
        <v>1.3582902675537225</v>
      </c>
      <c r="P121" s="168">
        <f>AVERAGE(O121:O122)</f>
        <v>1.4224272867169971</v>
      </c>
      <c r="Q121" s="169">
        <f>(MAX(O121:O122)-MIN(O121:O122))/P121</f>
        <v>9.0179680553379576E-2</v>
      </c>
      <c r="R121" s="203" t="str">
        <f>IF(Q121&gt;C$20, "Repeat", "")</f>
        <v/>
      </c>
    </row>
    <row r="122" spans="2:19" x14ac:dyDescent="0.2">
      <c r="B122" s="174">
        <v>36</v>
      </c>
      <c r="C122" s="172">
        <f>'Sample Weights'!B37</f>
        <v>152</v>
      </c>
      <c r="D122" s="172" t="str">
        <f>'Sample Weights'!C37</f>
        <v>KIMB-16-2</v>
      </c>
      <c r="E122" s="228">
        <f>'Sample Weights'!D37</f>
        <v>2.3199999999999998E-2</v>
      </c>
      <c r="F122" s="172">
        <v>0.1011</v>
      </c>
      <c r="G122" s="172">
        <v>1.1636</v>
      </c>
      <c r="H122" s="172" t="s">
        <v>789</v>
      </c>
      <c r="I122" s="172" t="s">
        <v>789</v>
      </c>
      <c r="J122" s="172">
        <v>0.16300000000000001</v>
      </c>
      <c r="K122" s="199">
        <v>62.683700000000002</v>
      </c>
      <c r="L122" s="199">
        <v>33.907899999999998</v>
      </c>
      <c r="M122" s="229">
        <f t="shared" si="11"/>
        <v>1.1012227599641455</v>
      </c>
      <c r="N122" s="201">
        <f t="shared" si="9"/>
        <v>69.028717118764519</v>
      </c>
      <c r="O122" s="201">
        <f t="shared" si="10"/>
        <v>1.4865643058802718</v>
      </c>
      <c r="P122" s="168"/>
      <c r="Q122" s="169"/>
      <c r="R122" s="203"/>
    </row>
    <row r="123" spans="2:19" x14ac:dyDescent="0.2">
      <c r="B123" s="174">
        <v>37</v>
      </c>
      <c r="C123" s="172">
        <f>'Sample Weights'!B38</f>
        <v>93</v>
      </c>
      <c r="D123" s="172" t="str">
        <f>'Sample Weights'!C38</f>
        <v>HARB-26-1</v>
      </c>
      <c r="E123" s="228">
        <f>'Sample Weights'!D38</f>
        <v>2.1999999999999999E-2</v>
      </c>
      <c r="F123" s="172">
        <v>0.1011</v>
      </c>
      <c r="G123" s="172">
        <v>1.1577</v>
      </c>
      <c r="H123" s="172" t="s">
        <v>790</v>
      </c>
      <c r="I123" s="172"/>
      <c r="J123" s="172">
        <v>0.16200000000000001</v>
      </c>
      <c r="K123" s="199">
        <v>61.057099999999998</v>
      </c>
      <c r="L123" s="199">
        <v>30.640799999999999</v>
      </c>
      <c r="M123" s="229">
        <f t="shared" si="11"/>
        <v>1.2123922510170457</v>
      </c>
      <c r="N123" s="201">
        <f t="shared" si="9"/>
        <v>74.025154909572862</v>
      </c>
      <c r="O123" s="201">
        <f t="shared" si="10"/>
        <v>1.6678197986623828</v>
      </c>
      <c r="P123" s="168">
        <f>AVERAGE(O123:O124)</f>
        <v>1.7063856849961758</v>
      </c>
      <c r="Q123" s="169">
        <f>(MAX(O123:O124)-MIN(O123:O124))/P123</f>
        <v>4.5201839974272323E-2</v>
      </c>
      <c r="R123" s="203" t="str">
        <f>IF(Q123&gt;C$20, "Repeat", "")</f>
        <v/>
      </c>
    </row>
    <row r="124" spans="2:19" x14ac:dyDescent="0.2">
      <c r="B124" s="174">
        <v>38</v>
      </c>
      <c r="C124" s="172">
        <f>'Sample Weights'!B39</f>
        <v>93</v>
      </c>
      <c r="D124" s="172" t="str">
        <f>'Sample Weights'!C39</f>
        <v>HARB-26-1</v>
      </c>
      <c r="E124" s="228">
        <f>'Sample Weights'!D39</f>
        <v>2.01E-2</v>
      </c>
      <c r="F124" s="172">
        <v>0.1014</v>
      </c>
      <c r="G124" s="172">
        <v>1.1659999999999999</v>
      </c>
      <c r="H124" s="172" t="s">
        <v>791</v>
      </c>
      <c r="I124" s="172"/>
      <c r="J124" s="172">
        <v>0.1613</v>
      </c>
      <c r="K124" s="199">
        <v>71.561000000000007</v>
      </c>
      <c r="L124" s="199">
        <v>38.228700000000003</v>
      </c>
      <c r="M124" s="229">
        <f t="shared" si="11"/>
        <v>0.98065099608761908</v>
      </c>
      <c r="N124" s="201">
        <f t="shared" si="9"/>
        <v>70.176365931026112</v>
      </c>
      <c r="O124" s="201">
        <f t="shared" si="10"/>
        <v>1.744951571329969</v>
      </c>
      <c r="P124" s="168"/>
      <c r="Q124" s="169"/>
      <c r="R124" s="203"/>
    </row>
    <row r="125" spans="2:19" x14ac:dyDescent="0.2">
      <c r="B125" s="174">
        <v>39</v>
      </c>
      <c r="C125" s="172">
        <f>'Sample Weights'!B40</f>
        <v>27</v>
      </c>
      <c r="D125" s="172" t="str">
        <f>'Sample Weights'!C40</f>
        <v>CHKC-19-2</v>
      </c>
      <c r="E125" s="228">
        <f>'Sample Weights'!D40</f>
        <v>2.4799999999999999E-2</v>
      </c>
      <c r="F125" s="172">
        <v>0.1013</v>
      </c>
      <c r="G125" s="172">
        <v>1.1653</v>
      </c>
      <c r="H125" s="172" t="s">
        <v>792</v>
      </c>
      <c r="I125" s="172"/>
      <c r="J125" s="172">
        <v>0.16200000000000001</v>
      </c>
      <c r="K125" s="199">
        <v>29.910900000000002</v>
      </c>
      <c r="L125" s="199">
        <v>38.824800000000003</v>
      </c>
      <c r="M125" s="229">
        <f t="shared" si="11"/>
        <v>0.96445748202728876</v>
      </c>
      <c r="N125" s="201">
        <f t="shared" si="9"/>
        <v>28.847791299170034</v>
      </c>
      <c r="O125" s="201">
        <f t="shared" si="10"/>
        <v>0.6152251788645603</v>
      </c>
      <c r="P125" s="168">
        <f>AVERAGE(O125:O126)</f>
        <v>0.59416851508811563</v>
      </c>
      <c r="Q125" s="169">
        <f>(MAX(O125:O126)-MIN(O125:O126))/P125</f>
        <v>7.0877750139022241E-2</v>
      </c>
      <c r="R125" s="203" t="str">
        <f>IF(Q125&gt;C$20, "Repeat", "")</f>
        <v/>
      </c>
    </row>
    <row r="126" spans="2:19" x14ac:dyDescent="0.2">
      <c r="B126" s="174">
        <v>40</v>
      </c>
      <c r="C126" s="172">
        <f>'Sample Weights'!B41</f>
        <v>27</v>
      </c>
      <c r="D126" s="172" t="str">
        <f>'Sample Weights'!C41</f>
        <v>CHKC-19-2</v>
      </c>
      <c r="E126" s="228">
        <f>'Sample Weights'!D41</f>
        <v>2.1600000000000001E-2</v>
      </c>
      <c r="F126" s="172">
        <v>0.1009</v>
      </c>
      <c r="G126" s="172">
        <v>1.1598999999999999</v>
      </c>
      <c r="H126" s="172" t="s">
        <v>793</v>
      </c>
      <c r="I126" s="172"/>
      <c r="J126" s="172">
        <v>0.16170000000000001</v>
      </c>
      <c r="K126" s="199">
        <v>21.829899999999999</v>
      </c>
      <c r="L126" s="199">
        <v>35.310499999999998</v>
      </c>
      <c r="M126" s="229">
        <f t="shared" si="11"/>
        <v>1.0516140212459257</v>
      </c>
      <c r="N126" s="201">
        <f t="shared" si="9"/>
        <v>22.956628922396433</v>
      </c>
      <c r="O126" s="201">
        <f t="shared" si="10"/>
        <v>0.57311185131167097</v>
      </c>
      <c r="P126" s="168"/>
      <c r="Q126" s="169"/>
      <c r="R126" s="203"/>
    </row>
    <row r="127" spans="2:19" x14ac:dyDescent="0.2">
      <c r="B127" s="174">
        <v>41</v>
      </c>
      <c r="C127" s="172">
        <f>'Sample Weights'!B42</f>
        <v>22</v>
      </c>
      <c r="D127" s="172" t="str">
        <f>'Sample Weights'!C42</f>
        <v>CARS-29-3</v>
      </c>
      <c r="E127" s="228">
        <f>'Sample Weights'!D42</f>
        <v>2.3E-2</v>
      </c>
      <c r="F127" s="172">
        <v>0.1002</v>
      </c>
      <c r="G127" s="172">
        <v>1.1708000000000001</v>
      </c>
      <c r="H127" s="172" t="s">
        <v>794</v>
      </c>
      <c r="I127" s="172"/>
      <c r="J127" s="172">
        <v>0.1615</v>
      </c>
      <c r="K127" s="199">
        <v>212.66399999999999</v>
      </c>
      <c r="L127" s="199">
        <v>32.4724</v>
      </c>
      <c r="M127" s="229">
        <f t="shared" si="11"/>
        <v>1.1451338123593677</v>
      </c>
      <c r="N127" s="201">
        <f t="shared" si="9"/>
        <v>243.52873707159256</v>
      </c>
      <c r="O127" s="201">
        <f t="shared" si="10"/>
        <v>5.1576232211312405</v>
      </c>
      <c r="P127" s="168">
        <f>AVERAGE(O127:O128)</f>
        <v>5.1845809065551709</v>
      </c>
      <c r="Q127" s="169">
        <f>(MAX(O127:O128)-MIN(O127:O128))/P127</f>
        <v>1.0399176292088202E-2</v>
      </c>
      <c r="R127" s="203" t="str">
        <f>IF(Q127&gt;C$20, "Repeat", "")</f>
        <v/>
      </c>
    </row>
    <row r="128" spans="2:19" x14ac:dyDescent="0.2">
      <c r="B128" s="174">
        <v>42</v>
      </c>
      <c r="C128" s="172">
        <f>'Sample Weights'!B43</f>
        <v>22</v>
      </c>
      <c r="D128" s="172" t="str">
        <f>'Sample Weights'!C43</f>
        <v>CARS-29-3</v>
      </c>
      <c r="E128" s="228">
        <f>'Sample Weights'!D43</f>
        <v>2.41E-2</v>
      </c>
      <c r="F128" s="172">
        <v>0.1011</v>
      </c>
      <c r="G128" s="172">
        <v>1.1682999999999999</v>
      </c>
      <c r="H128" s="172" t="s">
        <v>796</v>
      </c>
      <c r="I128" s="172" t="s">
        <v>792</v>
      </c>
      <c r="J128" s="172">
        <v>0.16259999999999999</v>
      </c>
      <c r="K128" s="199">
        <v>234.3005</v>
      </c>
      <c r="L128" s="199">
        <v>33.979700000000001</v>
      </c>
      <c r="M128" s="229">
        <f t="shared" si="11"/>
        <v>1.1027055288261571</v>
      </c>
      <c r="N128" s="201">
        <f t="shared" si="9"/>
        <v>258.36445675673303</v>
      </c>
      <c r="O128" s="201">
        <f t="shared" si="10"/>
        <v>5.2115385919791022</v>
      </c>
      <c r="P128" s="168"/>
      <c r="Q128" s="169"/>
      <c r="R128" s="203"/>
    </row>
    <row r="129" spans="2:18" x14ac:dyDescent="0.2">
      <c r="B129" s="174">
        <v>43</v>
      </c>
      <c r="C129" s="172">
        <f>'Sample Weights'!B44</f>
        <v>28</v>
      </c>
      <c r="D129" s="172" t="str">
        <f>'Sample Weights'!C44</f>
        <v>CHKC-19-3</v>
      </c>
      <c r="E129" s="228">
        <f>'Sample Weights'!D44</f>
        <v>2.64E-2</v>
      </c>
      <c r="F129" s="172">
        <v>0.1013</v>
      </c>
      <c r="G129" s="172">
        <v>1.1634</v>
      </c>
      <c r="H129" s="172" t="s">
        <v>797</v>
      </c>
      <c r="I129" s="172" t="s">
        <v>798</v>
      </c>
      <c r="J129" s="172">
        <v>0.1623</v>
      </c>
      <c r="K129" s="199">
        <v>96.135199999999998</v>
      </c>
      <c r="L129" s="199">
        <v>32.694000000000003</v>
      </c>
      <c r="M129" s="229">
        <f t="shared" si="11"/>
        <v>1.1437911262374076</v>
      </c>
      <c r="N129" s="201">
        <f t="shared" si="9"/>
        <v>109.95858867905842</v>
      </c>
      <c r="O129" s="201">
        <f t="shared" si="10"/>
        <v>2.0478375096562975</v>
      </c>
      <c r="P129" s="168">
        <f>AVERAGE(O129:O130)</f>
        <v>2.102855588280276</v>
      </c>
      <c r="Q129" s="169">
        <f>(MAX(O129:O130)-MIN(O129:O130))/P129</f>
        <v>5.2327015635888E-2</v>
      </c>
      <c r="R129" s="203" t="str">
        <f>IF(Q129&gt;C$20, "Repeat", "")</f>
        <v/>
      </c>
    </row>
    <row r="130" spans="2:18" x14ac:dyDescent="0.2">
      <c r="B130" s="174">
        <v>44</v>
      </c>
      <c r="C130" s="172">
        <f>'Sample Weights'!B45</f>
        <v>28</v>
      </c>
      <c r="D130" s="172" t="str">
        <f>'Sample Weights'!C45</f>
        <v>CHKC-19-3</v>
      </c>
      <c r="E130" s="228">
        <f>'Sample Weights'!D45</f>
        <v>2.1899999999999999E-2</v>
      </c>
      <c r="F130" s="172">
        <v>0.1013</v>
      </c>
      <c r="G130" s="172">
        <v>1.1646000000000001</v>
      </c>
      <c r="H130" s="172" t="s">
        <v>799</v>
      </c>
      <c r="I130" s="172"/>
      <c r="J130" s="172">
        <v>0.1615</v>
      </c>
      <c r="K130" s="199">
        <v>100.408</v>
      </c>
      <c r="L130" s="199">
        <v>39.259700000000002</v>
      </c>
      <c r="M130" s="229">
        <f t="shared" si="11"/>
        <v>0.95300610702843946</v>
      </c>
      <c r="N130" s="201">
        <f t="shared" si="9"/>
        <v>95.689437194511555</v>
      </c>
      <c r="O130" s="201">
        <f t="shared" si="10"/>
        <v>2.157873666904254</v>
      </c>
      <c r="P130" s="168"/>
      <c r="Q130" s="169"/>
      <c r="R130" s="203"/>
    </row>
    <row r="131" spans="2:18" x14ac:dyDescent="0.2">
      <c r="B131" s="174">
        <v>45</v>
      </c>
      <c r="C131" s="172">
        <f>'Sample Weights'!B46</f>
        <v>321</v>
      </c>
      <c r="D131" s="172" t="str">
        <f>'Sample Weights'!C46</f>
        <v>SLMB-28-1</v>
      </c>
      <c r="E131" s="228">
        <f>'Sample Weights'!D46</f>
        <v>2.3599999999999999E-2</v>
      </c>
      <c r="F131" s="172">
        <v>0.1012</v>
      </c>
      <c r="G131" s="172">
        <v>1.1634</v>
      </c>
      <c r="H131" s="172" t="s">
        <v>800</v>
      </c>
      <c r="I131" s="172"/>
      <c r="J131" s="172">
        <v>0.16200000000000001</v>
      </c>
      <c r="K131" s="199">
        <v>143.6371</v>
      </c>
      <c r="L131" s="199">
        <v>39.438200000000002</v>
      </c>
      <c r="M131" s="229">
        <f t="shared" si="11"/>
        <v>0.94710622627309271</v>
      </c>
      <c r="N131" s="201">
        <f t="shared" si="9"/>
        <v>136.03959173381085</v>
      </c>
      <c r="O131" s="201">
        <f t="shared" si="10"/>
        <v>2.8193416597353242</v>
      </c>
      <c r="P131" s="168">
        <f>AVERAGE(O131:O132)</f>
        <v>2.8779472995352018</v>
      </c>
      <c r="Q131" s="169">
        <f>(MAX(O131:O132)-MIN(O131:O132))/P131</f>
        <v>4.0727389142492167E-2</v>
      </c>
      <c r="R131" s="203" t="str">
        <f>IF(Q131&gt;C$20, "Repeat", "")</f>
        <v/>
      </c>
    </row>
    <row r="132" spans="2:18" x14ac:dyDescent="0.2">
      <c r="B132" s="174">
        <v>46</v>
      </c>
      <c r="C132" s="172">
        <f>'Sample Weights'!B47</f>
        <v>321</v>
      </c>
      <c r="D132" s="172" t="str">
        <f>'Sample Weights'!C47</f>
        <v>SLMB-28-1</v>
      </c>
      <c r="E132" s="228">
        <f>'Sample Weights'!D47</f>
        <v>2.1000000000000001E-2</v>
      </c>
      <c r="F132" s="172">
        <v>0.10150000000000001</v>
      </c>
      <c r="G132" s="172">
        <v>1.1639999999999999</v>
      </c>
      <c r="H132" s="172" t="s">
        <v>801</v>
      </c>
      <c r="I132" s="172" t="s">
        <v>799</v>
      </c>
      <c r="J132" s="172">
        <v>0.16189999999999999</v>
      </c>
      <c r="K132" s="199">
        <v>139.99119999999999</v>
      </c>
      <c r="L132" s="199">
        <v>41.703800000000001</v>
      </c>
      <c r="M132" s="229">
        <f t="shared" si="11"/>
        <v>0.89870081549247993</v>
      </c>
      <c r="N132" s="201">
        <f t="shared" si="9"/>
        <v>125.81020560177085</v>
      </c>
      <c r="O132" s="201">
        <f t="shared" si="10"/>
        <v>2.9365529393350789</v>
      </c>
      <c r="P132" s="168"/>
      <c r="Q132" s="169"/>
      <c r="R132" s="203"/>
    </row>
    <row r="133" spans="2:18" ht="15.75" customHeight="1" x14ac:dyDescent="0.2">
      <c r="B133" s="174">
        <v>47</v>
      </c>
      <c r="C133" s="172" t="str">
        <f>'Sample Weights'!B48</f>
        <v>Nisqually-1</v>
      </c>
      <c r="D133" s="172">
        <f>'Sample Weights'!C48</f>
        <v>0</v>
      </c>
      <c r="E133" s="228">
        <f>'Sample Weights'!D48</f>
        <v>2.1700000000000001E-2</v>
      </c>
      <c r="F133" s="172">
        <v>0.10059999999999999</v>
      </c>
      <c r="G133" s="172">
        <v>1.1737</v>
      </c>
      <c r="H133" s="172" t="s">
        <v>802</v>
      </c>
      <c r="I133" s="172"/>
      <c r="J133" s="172">
        <v>0.16200000000000001</v>
      </c>
      <c r="K133" s="199">
        <v>77.074799999999996</v>
      </c>
      <c r="L133" s="199">
        <v>36.049999999999997</v>
      </c>
      <c r="M133" s="229">
        <f t="shared" si="11"/>
        <v>1.0382366833456866</v>
      </c>
      <c r="N133" s="201">
        <f t="shared" si="9"/>
        <v>80.021884721532118</v>
      </c>
      <c r="O133" s="201">
        <f t="shared" si="10"/>
        <v>1.845397511125261</v>
      </c>
      <c r="P133" s="168">
        <f>AVERAGE(O133:O134)</f>
        <v>1.8253372293443848</v>
      </c>
      <c r="Q133" s="169">
        <f>(MAX(O133:O134)-MIN(O133:O134))/P133</f>
        <v>2.1979808945310673E-2</v>
      </c>
      <c r="R133" s="203" t="str">
        <f>IF(Q133&gt;C$20, "Repeat", "")</f>
        <v/>
      </c>
    </row>
    <row r="134" spans="2:18" ht="16" thickBot="1" x14ac:dyDescent="0.25">
      <c r="B134" s="176">
        <v>48</v>
      </c>
      <c r="C134" s="178" t="str">
        <f>'Sample Weights'!B49</f>
        <v>Nisqually-1</v>
      </c>
      <c r="D134" s="178">
        <f>'Sample Weights'!C49</f>
        <v>0</v>
      </c>
      <c r="E134" s="231">
        <f>'Sample Weights'!D49</f>
        <v>2.24E-2</v>
      </c>
      <c r="F134" s="178">
        <v>0.1007</v>
      </c>
      <c r="G134" s="178">
        <v>1.1688000000000001</v>
      </c>
      <c r="H134" s="178" t="s">
        <v>803</v>
      </c>
      <c r="I134" s="178" t="s">
        <v>800</v>
      </c>
      <c r="J134" s="178">
        <v>0.16089999999999999</v>
      </c>
      <c r="K134" s="204">
        <v>86.0184</v>
      </c>
      <c r="L134" s="204">
        <v>39.514000000000003</v>
      </c>
      <c r="M134" s="232">
        <f t="shared" si="11"/>
        <v>0.94402725178600455</v>
      </c>
      <c r="N134" s="206">
        <f t="shared" si="9"/>
        <v>81.203713755029256</v>
      </c>
      <c r="O134" s="206">
        <f t="shared" si="10"/>
        <v>1.8052769475635086</v>
      </c>
      <c r="P134" s="207"/>
      <c r="Q134" s="208"/>
      <c r="R134" s="209"/>
    </row>
    <row r="135" spans="2:18" x14ac:dyDescent="0.2">
      <c r="B135" s="112"/>
      <c r="C135" s="45"/>
      <c r="D135" s="46"/>
      <c r="E135" s="45"/>
      <c r="F135" s="46"/>
      <c r="G135" s="46"/>
      <c r="H135" s="46"/>
      <c r="I135" s="46"/>
      <c r="J135" s="46"/>
      <c r="K135" s="45"/>
      <c r="L135" s="45"/>
      <c r="M135" s="113"/>
      <c r="N135" s="45"/>
      <c r="O135" s="45"/>
      <c r="P135" s="47"/>
      <c r="Q135" s="47"/>
    </row>
    <row r="136" spans="2:18" x14ac:dyDescent="0.2">
      <c r="B136" s="112"/>
      <c r="C136" s="45"/>
      <c r="D136" s="46"/>
      <c r="E136" s="45"/>
      <c r="F136" s="46"/>
      <c r="G136" s="46"/>
      <c r="H136" s="46"/>
      <c r="I136" s="46"/>
      <c r="J136" s="46"/>
      <c r="K136" s="165" t="s">
        <v>1200</v>
      </c>
      <c r="L136" s="16" t="s">
        <v>642</v>
      </c>
      <c r="M136" s="113"/>
      <c r="N136" s="45"/>
      <c r="O136" s="45"/>
      <c r="P136" s="47"/>
      <c r="Q136" s="47"/>
    </row>
    <row r="137" spans="2:18" x14ac:dyDescent="0.2">
      <c r="B137" s="114" t="s">
        <v>804</v>
      </c>
      <c r="C137" s="45"/>
      <c r="D137" s="46"/>
      <c r="E137" s="45"/>
      <c r="F137" s="46"/>
      <c r="G137" s="46"/>
      <c r="H137" s="46"/>
      <c r="I137" s="46"/>
      <c r="J137" s="46"/>
      <c r="K137" s="148">
        <f>MAX(K111:K134)</f>
        <v>234.3005</v>
      </c>
      <c r="L137" s="109">
        <f>AVERAGE(L111:L134)</f>
        <v>37.31634583333333</v>
      </c>
      <c r="M137" s="45"/>
      <c r="N137" s="45"/>
      <c r="O137" s="45"/>
      <c r="P137" s="47"/>
      <c r="Q137" s="47"/>
    </row>
    <row r="138" spans="2:18" ht="15.75" customHeight="1" x14ac:dyDescent="0.2">
      <c r="B138" s="44"/>
      <c r="C138" s="45"/>
      <c r="D138" s="46"/>
      <c r="E138" s="45"/>
      <c r="F138" s="46"/>
      <c r="G138" s="46"/>
      <c r="H138" s="46"/>
      <c r="I138" s="46"/>
      <c r="J138" s="46"/>
      <c r="K138" s="165" t="s">
        <v>1201</v>
      </c>
      <c r="M138" s="45"/>
      <c r="N138" s="45"/>
      <c r="O138" s="45"/>
      <c r="P138" s="47"/>
      <c r="Q138" s="47"/>
    </row>
    <row r="139" spans="2:18" ht="15.75" customHeight="1" x14ac:dyDescent="0.2">
      <c r="B139" s="102"/>
      <c r="C139" s="419" t="s">
        <v>341</v>
      </c>
      <c r="D139" s="415"/>
      <c r="E139" s="416"/>
      <c r="F139" s="46"/>
      <c r="G139" s="417" t="s">
        <v>805</v>
      </c>
      <c r="H139" s="418"/>
      <c r="I139" s="46"/>
      <c r="J139" s="46"/>
      <c r="K139" s="45">
        <f>MIN(K111:K134)</f>
        <v>21.829899999999999</v>
      </c>
      <c r="L139" s="45"/>
      <c r="M139" s="45"/>
      <c r="N139" s="45"/>
      <c r="O139" s="45"/>
      <c r="P139" s="47"/>
      <c r="Q139" s="47"/>
    </row>
    <row r="140" spans="2:18" x14ac:dyDescent="0.2">
      <c r="B140" s="102"/>
      <c r="C140" s="115" t="s">
        <v>348</v>
      </c>
      <c r="D140" s="116"/>
      <c r="E140" s="117">
        <v>51.6</v>
      </c>
      <c r="F140" s="46"/>
      <c r="G140" s="118" t="s">
        <v>806</v>
      </c>
      <c r="H140" s="153">
        <f>SLOPE(H145:H152,G145:G152)</f>
        <v>2473.6370357773594</v>
      </c>
      <c r="I140" s="46"/>
      <c r="J140" s="46"/>
      <c r="K140" s="45"/>
      <c r="L140" s="45"/>
      <c r="M140" s="45"/>
      <c r="N140" s="45"/>
      <c r="O140" s="45"/>
      <c r="P140" s="47"/>
      <c r="Q140" s="47"/>
    </row>
    <row r="141" spans="2:18" ht="15.75" customHeight="1" x14ac:dyDescent="0.2">
      <c r="B141" s="102"/>
      <c r="C141" s="119" t="s">
        <v>349</v>
      </c>
      <c r="D141" s="120"/>
      <c r="E141" s="121">
        <v>51.606900000000003</v>
      </c>
      <c r="F141" s="46"/>
      <c r="G141" s="122" t="s">
        <v>807</v>
      </c>
      <c r="H141" s="154">
        <f>INTERCEPT(H145:H152,G145:G152)</f>
        <v>-2.984560099063458</v>
      </c>
      <c r="I141" s="46"/>
      <c r="J141" s="46"/>
      <c r="K141" s="45"/>
      <c r="L141" s="45"/>
      <c r="M141" s="45"/>
      <c r="N141" s="45"/>
      <c r="O141" s="45"/>
      <c r="P141" s="47"/>
      <c r="Q141" s="47"/>
    </row>
    <row r="142" spans="2:18" ht="15.75" customHeight="1" x14ac:dyDescent="0.2">
      <c r="B142" s="102"/>
      <c r="C142" s="123" t="s">
        <v>350</v>
      </c>
      <c r="D142" s="124"/>
      <c r="E142" s="158">
        <f>E140/E141</f>
        <v>0.9998662969486638</v>
      </c>
      <c r="F142" s="46"/>
      <c r="G142" s="125" t="s">
        <v>808</v>
      </c>
      <c r="H142" s="155">
        <f>RSQ(H145:H152,G145:G152)</f>
        <v>0.9998038243730879</v>
      </c>
      <c r="I142" s="46"/>
      <c r="J142" s="46"/>
      <c r="K142" s="45"/>
      <c r="L142" s="45"/>
      <c r="M142" s="45"/>
      <c r="N142" s="45"/>
      <c r="O142" s="45"/>
      <c r="P142" s="47"/>
      <c r="Q142" s="47"/>
    </row>
    <row r="143" spans="2:18" ht="15.75" customHeight="1" thickBot="1" x14ac:dyDescent="0.25">
      <c r="B143" s="102"/>
      <c r="C143" s="45"/>
      <c r="D143" s="46"/>
      <c r="E143" s="45"/>
      <c r="F143" s="46"/>
      <c r="G143" s="46"/>
      <c r="H143" s="46"/>
      <c r="I143" s="46"/>
      <c r="J143" s="46"/>
      <c r="K143" s="45"/>
      <c r="L143" s="45"/>
      <c r="M143" s="45"/>
      <c r="N143" s="45"/>
      <c r="O143" s="45"/>
      <c r="P143" s="47"/>
      <c r="Q143" s="47"/>
    </row>
    <row r="144" spans="2:18" ht="15.75" customHeight="1" thickBot="1" x14ac:dyDescent="0.25">
      <c r="B144" s="102"/>
      <c r="F144" s="217" t="s">
        <v>809</v>
      </c>
      <c r="G144" s="218" t="s">
        <v>810</v>
      </c>
      <c r="H144" s="220" t="s">
        <v>377</v>
      </c>
      <c r="I144" s="46"/>
      <c r="J144" s="46"/>
      <c r="K144" s="45"/>
      <c r="L144" s="45"/>
      <c r="M144" s="45"/>
      <c r="N144" s="47"/>
      <c r="O144" s="47"/>
    </row>
    <row r="145" spans="1:19" x14ac:dyDescent="0.2">
      <c r="B145" s="102"/>
      <c r="F145" s="210" t="s">
        <v>811</v>
      </c>
      <c r="G145" s="245">
        <f t="shared" ref="G145:G153" si="12">E33</f>
        <v>0.24999658282120132</v>
      </c>
      <c r="H145" s="246">
        <v>618.3492</v>
      </c>
      <c r="I145" s="46"/>
      <c r="J145" s="46"/>
      <c r="K145" s="45"/>
      <c r="L145" s="45"/>
      <c r="M145" s="45"/>
      <c r="N145" s="47"/>
      <c r="O145" s="47"/>
    </row>
    <row r="146" spans="1:19" x14ac:dyDescent="0.2">
      <c r="B146" s="102"/>
      <c r="F146" s="174" t="s">
        <v>812</v>
      </c>
      <c r="G146" s="240">
        <f t="shared" si="12"/>
        <v>0.12483918032678502</v>
      </c>
      <c r="H146" s="241">
        <v>302.66320000000002</v>
      </c>
      <c r="I146" s="46"/>
      <c r="J146" s="46"/>
      <c r="K146" s="45"/>
      <c r="L146" s="45"/>
      <c r="M146" s="45"/>
      <c r="N146" s="47"/>
      <c r="O146" s="47"/>
    </row>
    <row r="147" spans="1:19" x14ac:dyDescent="0.2">
      <c r="B147" s="102"/>
      <c r="F147" s="174" t="s">
        <v>813</v>
      </c>
      <c r="G147" s="240">
        <f t="shared" si="12"/>
        <v>6.2374691161516664E-2</v>
      </c>
      <c r="H147" s="241">
        <v>146.04079999999999</v>
      </c>
      <c r="I147" s="46"/>
      <c r="J147" s="46"/>
      <c r="K147" s="45"/>
      <c r="L147" s="45"/>
      <c r="M147" s="45"/>
      <c r="N147" s="47"/>
      <c r="O147" s="47"/>
    </row>
    <row r="148" spans="1:19" x14ac:dyDescent="0.2">
      <c r="B148" s="102"/>
      <c r="F148" s="174" t="s">
        <v>814</v>
      </c>
      <c r="G148" s="240">
        <f t="shared" si="12"/>
        <v>3.1171920107946748E-2</v>
      </c>
      <c r="H148" s="241">
        <v>72.6524</v>
      </c>
      <c r="I148" s="46"/>
      <c r="J148" s="46"/>
      <c r="K148" s="45"/>
      <c r="L148" s="45"/>
      <c r="M148" s="45"/>
      <c r="N148" s="47"/>
      <c r="O148" s="47"/>
    </row>
    <row r="149" spans="1:19" ht="15.75" customHeight="1" x14ac:dyDescent="0.2">
      <c r="B149" s="102"/>
      <c r="F149" s="174" t="s">
        <v>815</v>
      </c>
      <c r="G149" s="240">
        <f t="shared" si="12"/>
        <v>1.5570882382434178E-2</v>
      </c>
      <c r="H149" s="241">
        <v>36.039700000000003</v>
      </c>
      <c r="I149" s="46"/>
      <c r="J149" s="46"/>
      <c r="K149" s="45"/>
      <c r="L149" s="45"/>
      <c r="M149" s="45"/>
      <c r="N149" s="47"/>
      <c r="O149" s="47"/>
    </row>
    <row r="150" spans="1:19" x14ac:dyDescent="0.2">
      <c r="B150" s="102"/>
      <c r="F150" s="174" t="s">
        <v>816</v>
      </c>
      <c r="G150" s="240">
        <f t="shared" si="12"/>
        <v>7.7848579334601469E-3</v>
      </c>
      <c r="H150" s="241">
        <v>18.137799999999999</v>
      </c>
      <c r="I150" s="46"/>
      <c r="J150" s="46"/>
      <c r="K150" s="45"/>
      <c r="L150" s="45"/>
      <c r="M150" s="45"/>
      <c r="N150" s="47"/>
      <c r="O150" s="47"/>
    </row>
    <row r="151" spans="1:19" x14ac:dyDescent="0.2">
      <c r="B151" s="102"/>
      <c r="F151" s="174" t="s">
        <v>818</v>
      </c>
      <c r="G151" s="240">
        <f t="shared" si="12"/>
        <v>3.8946085743789063E-3</v>
      </c>
      <c r="H151" s="241">
        <v>8.7852999999999994</v>
      </c>
      <c r="I151" s="46"/>
      <c r="J151" s="46"/>
      <c r="K151" s="45"/>
      <c r="L151" s="45"/>
      <c r="M151" s="45"/>
      <c r="N151" s="47"/>
      <c r="O151" s="47"/>
    </row>
    <row r="152" spans="1:19" x14ac:dyDescent="0.2">
      <c r="B152" s="102"/>
      <c r="F152" s="174" t="s">
        <v>819</v>
      </c>
      <c r="G152" s="240">
        <f t="shared" si="12"/>
        <v>1.9485964212275608E-3</v>
      </c>
      <c r="H152" s="241">
        <v>4.2907000000000002</v>
      </c>
      <c r="I152" s="46"/>
      <c r="J152" s="46"/>
      <c r="K152" s="45"/>
      <c r="L152" s="45"/>
      <c r="M152" s="45"/>
      <c r="N152" s="47"/>
      <c r="O152" s="47"/>
    </row>
    <row r="153" spans="1:19" ht="16" thickBot="1" x14ac:dyDescent="0.25">
      <c r="B153" s="102"/>
      <c r="F153" s="242" t="s">
        <v>820</v>
      </c>
      <c r="G153" s="243">
        <f t="shared" si="12"/>
        <v>9.7367552529158542E-4</v>
      </c>
      <c r="H153" s="244">
        <v>2.0743999999999998</v>
      </c>
      <c r="I153" s="46"/>
      <c r="J153" s="46"/>
      <c r="K153" s="45"/>
      <c r="L153" s="45"/>
      <c r="M153" s="45"/>
      <c r="N153" s="47"/>
      <c r="O153" s="47"/>
    </row>
    <row r="154" spans="1:19" x14ac:dyDescent="0.2">
      <c r="B154" s="102"/>
      <c r="C154" s="45"/>
      <c r="D154" s="46"/>
      <c r="E154" s="45"/>
      <c r="F154" s="46"/>
      <c r="G154" s="46"/>
      <c r="H154" s="46"/>
      <c r="I154" s="46"/>
      <c r="J154" s="46"/>
      <c r="K154" s="45"/>
      <c r="L154" s="45"/>
      <c r="M154" s="45"/>
      <c r="N154" s="45"/>
      <c r="O154" s="45"/>
      <c r="P154" s="47"/>
      <c r="Q154" s="47"/>
    </row>
    <row r="155" spans="1:19" x14ac:dyDescent="0.2">
      <c r="B155" s="102"/>
      <c r="C155" s="45"/>
      <c r="D155" s="126"/>
      <c r="E155" s="127"/>
      <c r="F155" s="128"/>
      <c r="G155" s="128"/>
      <c r="H155" s="46"/>
      <c r="I155" s="46"/>
      <c r="J155" s="46"/>
      <c r="K155" s="45"/>
      <c r="L155" s="45"/>
      <c r="M155" s="45"/>
      <c r="N155" s="45"/>
      <c r="O155" s="45"/>
      <c r="P155" s="47"/>
      <c r="Q155" s="47"/>
    </row>
    <row r="156" spans="1:19" x14ac:dyDescent="0.2">
      <c r="B156" s="44" t="s">
        <v>821</v>
      </c>
      <c r="C156" s="45"/>
      <c r="D156" s="129"/>
      <c r="E156" s="129"/>
      <c r="F156" s="128"/>
      <c r="G156" s="128"/>
      <c r="H156" s="46"/>
      <c r="I156" s="46"/>
      <c r="J156" s="46"/>
      <c r="K156" s="45"/>
      <c r="L156" s="45"/>
      <c r="M156" s="45"/>
      <c r="N156" s="45"/>
      <c r="O156" s="45"/>
      <c r="P156" s="47"/>
      <c r="Q156" s="47"/>
    </row>
    <row r="157" spans="1:19" ht="15.75" customHeight="1" x14ac:dyDescent="0.2">
      <c r="B157" s="99" t="s">
        <v>367</v>
      </c>
      <c r="C157" s="50" t="s">
        <v>822</v>
      </c>
      <c r="D157" s="129"/>
      <c r="E157" s="129"/>
      <c r="F157" s="130"/>
      <c r="G157" s="128"/>
      <c r="H157" s="46"/>
      <c r="I157" s="52"/>
      <c r="J157" s="46"/>
      <c r="K157" s="45"/>
      <c r="L157" s="45"/>
      <c r="M157" s="45"/>
      <c r="N157" s="45"/>
      <c r="O157" s="45"/>
      <c r="P157" s="47"/>
      <c r="Q157" s="47"/>
    </row>
    <row r="158" spans="1:19" ht="15.75" customHeight="1" x14ac:dyDescent="0.2">
      <c r="B158" s="99" t="s">
        <v>369</v>
      </c>
      <c r="C158" s="45"/>
      <c r="D158" s="129"/>
      <c r="E158" s="129"/>
      <c r="F158" s="130"/>
      <c r="G158" s="128"/>
      <c r="H158" s="46"/>
      <c r="I158" s="52"/>
      <c r="J158" s="46"/>
      <c r="K158" s="45"/>
      <c r="L158" s="45"/>
      <c r="M158" s="45"/>
      <c r="N158" s="45"/>
      <c r="O158" s="45"/>
      <c r="P158" s="47"/>
      <c r="Q158" s="47"/>
    </row>
    <row r="159" spans="1:19" ht="15.75" customHeight="1" thickBot="1" x14ac:dyDescent="0.25">
      <c r="B159" s="102"/>
      <c r="C159" s="45"/>
      <c r="D159" s="46"/>
      <c r="E159" s="45"/>
      <c r="F159" s="52" t="s">
        <v>823</v>
      </c>
      <c r="G159" s="46"/>
      <c r="H159" s="46"/>
      <c r="I159" s="52" t="s">
        <v>824</v>
      </c>
      <c r="J159" s="46"/>
      <c r="K159" s="45"/>
      <c r="L159" s="45"/>
      <c r="M159" s="45"/>
      <c r="N159" s="45"/>
      <c r="O159" s="45"/>
      <c r="P159" s="47"/>
      <c r="Q159" s="47"/>
    </row>
    <row r="160" spans="1:19" ht="15.75" customHeight="1" thickBot="1" x14ac:dyDescent="0.25">
      <c r="A160" s="102"/>
      <c r="B160" s="217" t="s">
        <v>370</v>
      </c>
      <c r="C160" s="218" t="s">
        <v>3</v>
      </c>
      <c r="D160" s="218" t="s">
        <v>4</v>
      </c>
      <c r="E160" s="218" t="s">
        <v>371</v>
      </c>
      <c r="F160" s="218" t="s">
        <v>372</v>
      </c>
      <c r="G160" s="218" t="s">
        <v>373</v>
      </c>
      <c r="H160" s="218" t="s">
        <v>374</v>
      </c>
      <c r="I160" s="218" t="s">
        <v>375</v>
      </c>
      <c r="J160" s="218" t="s">
        <v>376</v>
      </c>
      <c r="K160" s="218" t="s">
        <v>377</v>
      </c>
      <c r="L160" s="218" t="s">
        <v>378</v>
      </c>
      <c r="M160" s="218" t="s">
        <v>379</v>
      </c>
      <c r="N160" s="218" t="s">
        <v>380</v>
      </c>
      <c r="O160" s="218" t="s">
        <v>381</v>
      </c>
      <c r="P160" s="219" t="s">
        <v>382</v>
      </c>
      <c r="Q160" s="219" t="s">
        <v>383</v>
      </c>
      <c r="R160" s="220" t="s">
        <v>384</v>
      </c>
      <c r="S160" s="99"/>
    </row>
    <row r="161" spans="2:18" x14ac:dyDescent="0.2">
      <c r="B161" s="210">
        <v>49</v>
      </c>
      <c r="C161" s="179">
        <f>'Sample Weights'!B50</f>
        <v>89</v>
      </c>
      <c r="D161" s="179" t="str">
        <f>'Sample Weights'!C50</f>
        <v>HALS-30-1</v>
      </c>
      <c r="E161" s="247">
        <f>'Sample Weights'!D50</f>
        <v>2.7E-2</v>
      </c>
      <c r="F161" s="179">
        <v>9.9699999999999997E-2</v>
      </c>
      <c r="G161" s="179">
        <v>1.1825000000000001</v>
      </c>
      <c r="H161" s="179" t="s">
        <v>825</v>
      </c>
      <c r="I161" s="179" t="s">
        <v>419</v>
      </c>
      <c r="J161" s="179">
        <v>0.1628</v>
      </c>
      <c r="K161" s="211">
        <v>105.0339</v>
      </c>
      <c r="L161" s="211">
        <v>34.439300000000003</v>
      </c>
      <c r="M161" s="212">
        <f>(L$183/(F$183/C$15)/(F$183/C$15+(G$183-F$183)/C$16+J$183/C$17))/(L161/(F161/C$15)/(F161/C$15+(G161-F161)/C$16+J161/C$17))</f>
        <v>1.0688981483959403</v>
      </c>
      <c r="N161" s="213">
        <f t="shared" ref="N161:N184" si="13">K161*M161</f>
        <v>112.27054122880436</v>
      </c>
      <c r="O161" s="213">
        <f t="shared" ref="O161:O184" si="14">(N161-H$141)/H$140*(F161/C$15+(G161-F161)/C$16+J161/C$17)/E161</f>
        <v>2.0741603909677679</v>
      </c>
      <c r="P161" s="214">
        <f>AVERAGE(O161:O162)</f>
        <v>2.0717998245629783</v>
      </c>
      <c r="Q161" s="215">
        <f>(MAX(O161:O162)-MIN(O161:O162))/P161</f>
        <v>2.27875915115242E-3</v>
      </c>
      <c r="R161" s="216" t="str">
        <f>IF(Q161&gt;C$20, "Repeat", "")</f>
        <v/>
      </c>
    </row>
    <row r="162" spans="2:18" x14ac:dyDescent="0.2">
      <c r="B162" s="174">
        <v>50</v>
      </c>
      <c r="C162" s="172">
        <f>'Sample Weights'!B51</f>
        <v>89</v>
      </c>
      <c r="D162" s="172" t="str">
        <f>'Sample Weights'!C51</f>
        <v>HALS-30-1</v>
      </c>
      <c r="E162" s="228">
        <f>'Sample Weights'!D51</f>
        <v>2.3900000000000001E-2</v>
      </c>
      <c r="F162" s="172">
        <v>9.9599999999999994E-2</v>
      </c>
      <c r="G162" s="172">
        <v>1.1798999999999999</v>
      </c>
      <c r="H162" s="172" t="s">
        <v>419</v>
      </c>
      <c r="I162" s="172"/>
      <c r="J162" s="172">
        <v>0.16200000000000001</v>
      </c>
      <c r="K162" s="199">
        <v>106.8545</v>
      </c>
      <c r="L162" s="199">
        <v>39.5762</v>
      </c>
      <c r="M162" s="200">
        <f t="shared" ref="M162:M184" si="15">(L$183/(F$183/C$15)/(F$183/C$15+(G$183-F$183)/C$16+J$183/C$17))/(L162/(F162/C$15)/(F162/C$15+(G162-F162)/C$16+J162/C$17))</f>
        <v>0.92697920092875907</v>
      </c>
      <c r="N162" s="201">
        <f t="shared" si="13"/>
        <v>99.051899025642086</v>
      </c>
      <c r="O162" s="201">
        <f t="shared" si="14"/>
        <v>2.0694392581581891</v>
      </c>
      <c r="P162" s="168"/>
      <c r="Q162" s="169"/>
      <c r="R162" s="203"/>
    </row>
    <row r="163" spans="2:18" x14ac:dyDescent="0.2">
      <c r="B163" s="174">
        <v>51</v>
      </c>
      <c r="C163" s="172">
        <f>'Sample Weights'!B52</f>
        <v>81</v>
      </c>
      <c r="D163" s="172" t="str">
        <f>'Sample Weights'!C52</f>
        <v>FNYI-28-3</v>
      </c>
      <c r="E163" s="228">
        <f>'Sample Weights'!D52</f>
        <v>2.4199999999999999E-2</v>
      </c>
      <c r="F163" s="172">
        <v>9.9699999999999997E-2</v>
      </c>
      <c r="G163" s="172">
        <v>1.179</v>
      </c>
      <c r="H163" s="172" t="s">
        <v>826</v>
      </c>
      <c r="I163" s="172"/>
      <c r="J163" s="172">
        <v>0.1633</v>
      </c>
      <c r="K163" s="199">
        <v>35.176900000000003</v>
      </c>
      <c r="L163" s="199">
        <v>35.906300000000002</v>
      </c>
      <c r="M163" s="200">
        <f t="shared" si="15"/>
        <v>1.0227236414586245</v>
      </c>
      <c r="N163" s="201">
        <f t="shared" si="13"/>
        <v>35.976247263225893</v>
      </c>
      <c r="O163" s="201">
        <f t="shared" si="14"/>
        <v>0.7803632986665946</v>
      </c>
      <c r="P163" s="168">
        <f>AVERAGE(O163:O164)</f>
        <v>0.80029517142092566</v>
      </c>
      <c r="Q163" s="169">
        <f>(MAX(O163:O164)-MIN(O163:O164))/P163</f>
        <v>4.9811303294363063E-2</v>
      </c>
      <c r="R163" s="203" t="str">
        <f>IF(Q163&gt;C$20, "Repeat", "")</f>
        <v/>
      </c>
    </row>
    <row r="164" spans="2:18" x14ac:dyDescent="0.2">
      <c r="B164" s="174">
        <v>52</v>
      </c>
      <c r="C164" s="172">
        <f>'Sample Weights'!B53</f>
        <v>81</v>
      </c>
      <c r="D164" s="172" t="str">
        <f>'Sample Weights'!C53</f>
        <v>FNYI-28-3</v>
      </c>
      <c r="E164" s="228">
        <f>'Sample Weights'!D53</f>
        <v>2.35E-2</v>
      </c>
      <c r="F164" s="172">
        <v>9.9500000000000005E-2</v>
      </c>
      <c r="G164" s="172">
        <v>1.1815</v>
      </c>
      <c r="H164" s="172" t="s">
        <v>827</v>
      </c>
      <c r="I164" s="172"/>
      <c r="J164" s="172">
        <v>0.16189999999999999</v>
      </c>
      <c r="K164" s="199">
        <v>35.850200000000001</v>
      </c>
      <c r="L164" s="199">
        <v>35.809699999999999</v>
      </c>
      <c r="M164" s="200">
        <f t="shared" si="15"/>
        <v>1.0246571767573973</v>
      </c>
      <c r="N164" s="201">
        <f t="shared" si="13"/>
        <v>36.734164718188048</v>
      </c>
      <c r="O164" s="201">
        <f t="shared" si="14"/>
        <v>0.8202270441752566</v>
      </c>
      <c r="P164" s="168"/>
      <c r="Q164" s="169"/>
      <c r="R164" s="203"/>
    </row>
    <row r="165" spans="2:18" x14ac:dyDescent="0.2">
      <c r="B165" s="174">
        <v>53</v>
      </c>
      <c r="C165" s="172">
        <f>'Sample Weights'!B54</f>
        <v>328</v>
      </c>
      <c r="D165" s="172" t="str">
        <f>'Sample Weights'!C54</f>
        <v>SLMD-28-1</v>
      </c>
      <c r="E165" s="228">
        <f>'Sample Weights'!D54</f>
        <v>2.6100000000000002E-2</v>
      </c>
      <c r="F165" s="172">
        <v>9.9199999999999997E-2</v>
      </c>
      <c r="G165" s="172">
        <v>1.1803999999999999</v>
      </c>
      <c r="H165" s="172" t="s">
        <v>828</v>
      </c>
      <c r="I165" s="172"/>
      <c r="J165" s="172">
        <v>0.16089999999999999</v>
      </c>
      <c r="K165" s="199">
        <v>67.264200000000002</v>
      </c>
      <c r="L165" s="199">
        <v>35.1432</v>
      </c>
      <c r="M165" s="200">
        <f t="shared" si="15"/>
        <v>1.039508857576674</v>
      </c>
      <c r="N165" s="201">
        <f t="shared" si="13"/>
        <v>69.921731697808923</v>
      </c>
      <c r="O165" s="201">
        <f t="shared" si="14"/>
        <v>1.3537322963689384</v>
      </c>
      <c r="P165" s="168">
        <f>AVERAGE(O165:O166)</f>
        <v>1.3764743314048529</v>
      </c>
      <c r="Q165" s="169">
        <f>(MAX(O165:O166)-MIN(O165:O166))/P165</f>
        <v>3.3043892671363553E-2</v>
      </c>
      <c r="R165" s="203" t="str">
        <f>IF(Q165&gt;C$20, "Repeat", "")</f>
        <v/>
      </c>
    </row>
    <row r="166" spans="2:18" x14ac:dyDescent="0.2">
      <c r="B166" s="174">
        <v>54</v>
      </c>
      <c r="C166" s="172">
        <f>'Sample Weights'!B55</f>
        <v>328</v>
      </c>
      <c r="D166" s="172" t="str">
        <f>'Sample Weights'!C55</f>
        <v>SLMD-28-1</v>
      </c>
      <c r="E166" s="228">
        <f>'Sample Weights'!D55</f>
        <v>2.1700000000000001E-2</v>
      </c>
      <c r="F166" s="172">
        <v>9.98E-2</v>
      </c>
      <c r="G166" s="172">
        <v>1.1887000000000001</v>
      </c>
      <c r="H166" s="172" t="s">
        <v>449</v>
      </c>
      <c r="I166" s="172" t="s">
        <v>443</v>
      </c>
      <c r="J166" s="172">
        <v>0.16189999999999999</v>
      </c>
      <c r="K166" s="199">
        <v>56.823</v>
      </c>
      <c r="L166" s="199">
        <v>35.501600000000003</v>
      </c>
      <c r="M166" s="200">
        <f t="shared" si="15"/>
        <v>1.0424421813869023</v>
      </c>
      <c r="N166" s="201">
        <f t="shared" si="13"/>
        <v>59.234692072947951</v>
      </c>
      <c r="O166" s="201">
        <f t="shared" si="14"/>
        <v>1.3992163664407673</v>
      </c>
      <c r="P166" s="168"/>
      <c r="Q166" s="169"/>
      <c r="R166" s="203"/>
    </row>
    <row r="167" spans="2:18" x14ac:dyDescent="0.2">
      <c r="B167" s="174">
        <v>55</v>
      </c>
      <c r="C167" s="172">
        <f>'Sample Weights'!B56</f>
        <v>306</v>
      </c>
      <c r="D167" s="172" t="str">
        <f>'Sample Weights'!C56</f>
        <v>SKWC-24-3</v>
      </c>
      <c r="E167" s="228">
        <f>'Sample Weights'!D56</f>
        <v>2.1299999999999999E-2</v>
      </c>
      <c r="F167" s="172">
        <v>0.1</v>
      </c>
      <c r="G167" s="172">
        <v>1.1819</v>
      </c>
      <c r="H167" s="172" t="s">
        <v>829</v>
      </c>
      <c r="I167" s="172" t="s">
        <v>829</v>
      </c>
      <c r="J167" s="172">
        <v>0.16320000000000001</v>
      </c>
      <c r="K167" s="199">
        <v>15.146100000000001</v>
      </c>
      <c r="L167" s="199">
        <v>33.403300000000002</v>
      </c>
      <c r="M167" s="200">
        <f t="shared" si="15"/>
        <v>1.1051006904227705</v>
      </c>
      <c r="N167" s="201">
        <f t="shared" si="13"/>
        <v>16.737965567212324</v>
      </c>
      <c r="O167" s="201">
        <f t="shared" si="14"/>
        <v>0.44980534574780245</v>
      </c>
      <c r="P167" s="168">
        <f>AVERAGE(O167:O168)</f>
        <v>0.44572185049173441</v>
      </c>
      <c r="Q167" s="169">
        <f>(MAX(O167:O168)-MIN(O167:O168))/P167</f>
        <v>1.8323065165250389E-2</v>
      </c>
      <c r="R167" s="203" t="str">
        <f>IF(Q167&gt;C$20, "Repeat", "")</f>
        <v/>
      </c>
    </row>
    <row r="168" spans="2:18" x14ac:dyDescent="0.2">
      <c r="B168" s="174">
        <v>56</v>
      </c>
      <c r="C168" s="172">
        <f>'Sample Weights'!B57</f>
        <v>306</v>
      </c>
      <c r="D168" s="172" t="str">
        <f>'Sample Weights'!C57</f>
        <v>SKWC-24-3</v>
      </c>
      <c r="E168" s="228">
        <f>'Sample Weights'!D57</f>
        <v>2.24E-2</v>
      </c>
      <c r="F168" s="172">
        <v>9.9599999999999994E-2</v>
      </c>
      <c r="G168" s="172">
        <v>1.1839</v>
      </c>
      <c r="H168" s="172" t="s">
        <v>465</v>
      </c>
      <c r="I168" s="172"/>
      <c r="J168" s="172">
        <v>0.16209999999999999</v>
      </c>
      <c r="K168" s="199">
        <v>18.260000000000002</v>
      </c>
      <c r="L168" s="199">
        <v>38.708399999999997</v>
      </c>
      <c r="M168" s="200">
        <f t="shared" si="15"/>
        <v>0.95073698855840394</v>
      </c>
      <c r="N168" s="201">
        <f t="shared" si="13"/>
        <v>17.360457411076457</v>
      </c>
      <c r="O168" s="201">
        <f t="shared" si="14"/>
        <v>0.44163835523566641</v>
      </c>
      <c r="P168" s="168"/>
      <c r="Q168" s="169"/>
      <c r="R168" s="203"/>
    </row>
    <row r="169" spans="2:18" x14ac:dyDescent="0.2">
      <c r="B169" s="174">
        <v>57</v>
      </c>
      <c r="C169" s="172">
        <f>'Sample Weights'!B58</f>
        <v>193</v>
      </c>
      <c r="D169" s="172" t="str">
        <f>'Sample Weights'!C58</f>
        <v>LILB-26-3</v>
      </c>
      <c r="E169" s="228">
        <f>'Sample Weights'!D58</f>
        <v>2.0899999999999998E-2</v>
      </c>
      <c r="F169" s="172">
        <v>9.9199999999999997E-2</v>
      </c>
      <c r="G169" s="172">
        <v>1.1827000000000001</v>
      </c>
      <c r="H169" s="172" t="s">
        <v>830</v>
      </c>
      <c r="I169" s="172"/>
      <c r="J169" s="172">
        <v>0.15920000000000001</v>
      </c>
      <c r="K169" s="199">
        <v>18.782399999999999</v>
      </c>
      <c r="L169" s="199">
        <v>36.039499999999997</v>
      </c>
      <c r="M169" s="200">
        <f t="shared" si="15"/>
        <v>1.0145772532018316</v>
      </c>
      <c r="N169" s="201">
        <f t="shared" si="13"/>
        <v>19.056195800538081</v>
      </c>
      <c r="O169" s="201">
        <f t="shared" si="14"/>
        <v>0.51154384868584868</v>
      </c>
      <c r="P169" s="168">
        <f>AVERAGE(O169:O170)</f>
        <v>0.51494172640558022</v>
      </c>
      <c r="Q169" s="169">
        <f>(MAX(O169:O170)-MIN(O169:O170))/P169</f>
        <v>1.3197134920293303E-2</v>
      </c>
      <c r="R169" s="203" t="str">
        <f>IF(Q169&gt;C$20, "Repeat", "")</f>
        <v/>
      </c>
    </row>
    <row r="170" spans="2:18" x14ac:dyDescent="0.2">
      <c r="B170" s="174">
        <v>58</v>
      </c>
      <c r="C170" s="172">
        <f>'Sample Weights'!B59</f>
        <v>193</v>
      </c>
      <c r="D170" s="172" t="str">
        <f>'Sample Weights'!C59</f>
        <v>LILB-26-3</v>
      </c>
      <c r="E170" s="228">
        <f>'Sample Weights'!D59</f>
        <v>2.3900000000000001E-2</v>
      </c>
      <c r="F170" s="172">
        <v>9.9400000000000002E-2</v>
      </c>
      <c r="G170" s="172">
        <v>1.1833</v>
      </c>
      <c r="H170" s="172" t="s">
        <v>831</v>
      </c>
      <c r="I170" s="172"/>
      <c r="J170" s="172">
        <v>0.1618</v>
      </c>
      <c r="K170" s="199">
        <v>22.71</v>
      </c>
      <c r="L170" s="199">
        <v>37.032600000000002</v>
      </c>
      <c r="M170" s="200">
        <f t="shared" si="15"/>
        <v>0.99114255559198405</v>
      </c>
      <c r="N170" s="201">
        <f t="shared" si="13"/>
        <v>22.508847437493959</v>
      </c>
      <c r="O170" s="201">
        <f t="shared" si="14"/>
        <v>0.51833960412531188</v>
      </c>
      <c r="P170" s="168"/>
      <c r="Q170" s="169"/>
      <c r="R170" s="203"/>
    </row>
    <row r="171" spans="2:18" x14ac:dyDescent="0.2">
      <c r="B171" s="174">
        <v>59</v>
      </c>
      <c r="C171" s="172">
        <f>'Sample Weights'!B60</f>
        <v>378</v>
      </c>
      <c r="D171" s="172" t="str">
        <f>'Sample Weights'!C60</f>
        <v>YALD-27-2</v>
      </c>
      <c r="E171" s="228">
        <f>'Sample Weights'!D60</f>
        <v>2.4E-2</v>
      </c>
      <c r="F171" s="172">
        <v>9.9699999999999997E-2</v>
      </c>
      <c r="G171" s="172">
        <v>1.1834</v>
      </c>
      <c r="H171" s="172" t="s">
        <v>481</v>
      </c>
      <c r="I171" s="172"/>
      <c r="J171" s="172">
        <v>0.16239999999999999</v>
      </c>
      <c r="K171" s="199">
        <v>43.7258</v>
      </c>
      <c r="L171" s="199">
        <v>37.483499999999999</v>
      </c>
      <c r="M171" s="200">
        <f t="shared" si="15"/>
        <v>0.98256908590660819</v>
      </c>
      <c r="N171" s="201">
        <f t="shared" si="13"/>
        <v>42.963619336535167</v>
      </c>
      <c r="O171" s="201">
        <f t="shared" si="14"/>
        <v>0.9307126189732996</v>
      </c>
      <c r="P171" s="168">
        <f>AVERAGE(O171:O172)</f>
        <v>0.93365608211227369</v>
      </c>
      <c r="Q171" s="169">
        <f>(MAX(O171:O172)-MIN(O171:O172))/P171</f>
        <v>6.3052406456024961E-3</v>
      </c>
      <c r="R171" s="203" t="str">
        <f>IF(Q171&gt;C$20, "Repeat", "")</f>
        <v/>
      </c>
    </row>
    <row r="172" spans="2:18" x14ac:dyDescent="0.2">
      <c r="B172" s="174">
        <v>60</v>
      </c>
      <c r="C172" s="172">
        <f>'Sample Weights'!B61</f>
        <v>378</v>
      </c>
      <c r="D172" s="172" t="str">
        <f>'Sample Weights'!C61</f>
        <v>YALD-27-2</v>
      </c>
      <c r="E172" s="228">
        <f>'Sample Weights'!D61</f>
        <v>2.41E-2</v>
      </c>
      <c r="F172" s="172">
        <v>0.10009999999999999</v>
      </c>
      <c r="G172" s="172">
        <v>1.1798999999999999</v>
      </c>
      <c r="H172" s="172" t="s">
        <v>832</v>
      </c>
      <c r="I172" s="172" t="s">
        <v>831</v>
      </c>
      <c r="J172" s="172">
        <v>0.16200000000000001</v>
      </c>
      <c r="K172" s="199">
        <v>44.334800000000001</v>
      </c>
      <c r="L172" s="199">
        <v>37.509599999999999</v>
      </c>
      <c r="M172" s="200">
        <f t="shared" si="15"/>
        <v>0.98299159126016988</v>
      </c>
      <c r="N172" s="201">
        <f t="shared" si="13"/>
        <v>43.580735600201379</v>
      </c>
      <c r="O172" s="201">
        <f t="shared" si="14"/>
        <v>0.93659954525124789</v>
      </c>
      <c r="P172" s="168"/>
      <c r="Q172" s="169"/>
      <c r="R172" s="203"/>
    </row>
    <row r="173" spans="2:18" x14ac:dyDescent="0.2">
      <c r="B173" s="174">
        <v>61</v>
      </c>
      <c r="C173" s="172">
        <f>'Sample Weights'!B62</f>
        <v>385</v>
      </c>
      <c r="D173" s="172" t="str">
        <f>'Sample Weights'!C62</f>
        <v>YALE-27-4</v>
      </c>
      <c r="E173" s="228">
        <f>'Sample Weights'!D62</f>
        <v>2.76E-2</v>
      </c>
      <c r="F173" s="172">
        <v>9.9000000000000005E-2</v>
      </c>
      <c r="G173" s="172">
        <v>1.1837</v>
      </c>
      <c r="H173" s="172" t="s">
        <v>833</v>
      </c>
      <c r="I173" s="172" t="s">
        <v>833</v>
      </c>
      <c r="J173" s="172">
        <v>0.16</v>
      </c>
      <c r="K173" s="199">
        <v>69.403599999999997</v>
      </c>
      <c r="L173" s="199">
        <v>34.814</v>
      </c>
      <c r="M173" s="200">
        <f t="shared" si="15"/>
        <v>1.0493978843997371</v>
      </c>
      <c r="N173" s="201">
        <f t="shared" si="13"/>
        <v>72.831991009725598</v>
      </c>
      <c r="O173" s="201">
        <f t="shared" si="14"/>
        <v>1.3340260765945062</v>
      </c>
      <c r="P173" s="168">
        <f>AVERAGE(O173:O174)</f>
        <v>1.3396813455225534</v>
      </c>
      <c r="Q173" s="169">
        <f>(MAX(O173:O174)-MIN(O173:O174))/P173</f>
        <v>8.4427075840805398E-3</v>
      </c>
      <c r="R173" s="203" t="str">
        <f>IF(Q173&gt;C$20, "Repeat", "")</f>
        <v/>
      </c>
    </row>
    <row r="174" spans="2:18" x14ac:dyDescent="0.2">
      <c r="B174" s="174">
        <v>62</v>
      </c>
      <c r="C174" s="172">
        <f>'Sample Weights'!B63</f>
        <v>385</v>
      </c>
      <c r="D174" s="172" t="str">
        <f>'Sample Weights'!C63</f>
        <v>YALE-27-4</v>
      </c>
      <c r="E174" s="228">
        <f>'Sample Weights'!D63</f>
        <v>2.3300000000000001E-2</v>
      </c>
      <c r="F174" s="172">
        <v>0.10009999999999999</v>
      </c>
      <c r="G174" s="172">
        <v>1.1798999999999999</v>
      </c>
      <c r="H174" s="172" t="s">
        <v>509</v>
      </c>
      <c r="I174" s="172"/>
      <c r="J174" s="172">
        <v>0.16239999999999999</v>
      </c>
      <c r="K174" s="199">
        <v>61.074199999999998</v>
      </c>
      <c r="L174" s="199">
        <v>36.523699999999998</v>
      </c>
      <c r="M174" s="200">
        <f t="shared" si="15"/>
        <v>1.0097320341720271</v>
      </c>
      <c r="N174" s="201">
        <f t="shared" si="13"/>
        <v>61.668576201429211</v>
      </c>
      <c r="O174" s="201">
        <f t="shared" si="14"/>
        <v>1.3453366144506007</v>
      </c>
      <c r="P174" s="168"/>
      <c r="Q174" s="169"/>
      <c r="R174" s="203"/>
    </row>
    <row r="175" spans="2:18" x14ac:dyDescent="0.2">
      <c r="B175" s="174">
        <v>63</v>
      </c>
      <c r="C175" s="172">
        <f>'Sample Weights'!B64</f>
        <v>320</v>
      </c>
      <c r="D175" s="172" t="str">
        <f>'Sample Weights'!C64</f>
        <v>SKWF-24-5</v>
      </c>
      <c r="E175" s="228">
        <f>'Sample Weights'!D64</f>
        <v>2.1499999999999998E-2</v>
      </c>
      <c r="F175" s="172">
        <v>9.9699999999999997E-2</v>
      </c>
      <c r="G175" s="172">
        <v>1.1819</v>
      </c>
      <c r="H175" s="172" t="s">
        <v>834</v>
      </c>
      <c r="I175" s="172"/>
      <c r="J175" s="172">
        <v>0.16320000000000001</v>
      </c>
      <c r="K175" s="199">
        <v>64.645399999999995</v>
      </c>
      <c r="L175" s="199">
        <v>39.012799999999999</v>
      </c>
      <c r="M175" s="200">
        <f t="shared" si="15"/>
        <v>0.94334647233832103</v>
      </c>
      <c r="N175" s="201">
        <f t="shared" si="13"/>
        <v>60.983010042899693</v>
      </c>
      <c r="O175" s="201">
        <f t="shared" si="14"/>
        <v>1.4452901692108266</v>
      </c>
      <c r="P175" s="168">
        <f>AVERAGE(O175:O176)</f>
        <v>1.4231551504706239</v>
      </c>
      <c r="Q175" s="169">
        <f>(MAX(O175:O176)-MIN(O175:O176))/P175</f>
        <v>3.1106965017669068E-2</v>
      </c>
      <c r="R175" s="203" t="str">
        <f>IF(Q175&gt;C$20, "Repeat", "")</f>
        <v/>
      </c>
    </row>
    <row r="176" spans="2:18" x14ac:dyDescent="0.2">
      <c r="B176" s="174">
        <v>64</v>
      </c>
      <c r="C176" s="172">
        <f>'Sample Weights'!B65</f>
        <v>320</v>
      </c>
      <c r="D176" s="172" t="str">
        <f>'Sample Weights'!C65</f>
        <v>SKWF-24-5</v>
      </c>
      <c r="E176" s="228">
        <f>'Sample Weights'!D65</f>
        <v>2.2800000000000001E-2</v>
      </c>
      <c r="F176" s="172">
        <v>0.1</v>
      </c>
      <c r="G176" s="172">
        <v>1.1841999999999999</v>
      </c>
      <c r="H176" s="172" t="s">
        <v>835</v>
      </c>
      <c r="I176" s="172"/>
      <c r="J176" s="172">
        <v>0.16159999999999999</v>
      </c>
      <c r="K176" s="199">
        <v>65.645899999999997</v>
      </c>
      <c r="L176" s="199">
        <v>38.679900000000004</v>
      </c>
      <c r="M176" s="200">
        <f t="shared" si="15"/>
        <v>0.95525963166081451</v>
      </c>
      <c r="N176" s="201">
        <f t="shared" si="13"/>
        <v>62.708878254042659</v>
      </c>
      <c r="O176" s="201">
        <f t="shared" si="14"/>
        <v>1.4010201317304214</v>
      </c>
      <c r="P176" s="168"/>
      <c r="Q176" s="169"/>
      <c r="R176" s="203"/>
    </row>
    <row r="177" spans="1:19" x14ac:dyDescent="0.2">
      <c r="B177" s="174">
        <v>65</v>
      </c>
      <c r="C177" s="172">
        <f>'Sample Weights'!B66</f>
        <v>159</v>
      </c>
      <c r="D177" s="172" t="str">
        <f>'Sample Weights'!C66</f>
        <v>KLNA-20-5</v>
      </c>
      <c r="E177" s="228">
        <f>'Sample Weights'!D66</f>
        <v>2.24E-2</v>
      </c>
      <c r="F177" s="172">
        <v>0.1</v>
      </c>
      <c r="G177" s="172">
        <v>1.1772</v>
      </c>
      <c r="H177" s="172" t="s">
        <v>541</v>
      </c>
      <c r="I177" s="172"/>
      <c r="J177" s="172">
        <v>0.16239999999999999</v>
      </c>
      <c r="K177" s="199">
        <v>91.036799999999999</v>
      </c>
      <c r="L177" s="199">
        <v>36.021099999999997</v>
      </c>
      <c r="M177" s="200">
        <f t="shared" si="15"/>
        <v>1.020659596452167</v>
      </c>
      <c r="N177" s="201">
        <f t="shared" si="13"/>
        <v>92.917583550296641</v>
      </c>
      <c r="O177" s="201">
        <f t="shared" si="14"/>
        <v>2.0714223248682457</v>
      </c>
      <c r="P177" s="168">
        <f>AVERAGE(O177:O178)</f>
        <v>1.9836122473230593</v>
      </c>
      <c r="Q177" s="169">
        <f>(MAX(O177:O178)-MIN(O177:O178))/P177</f>
        <v>8.8535526702548342E-2</v>
      </c>
      <c r="R177" s="203" t="str">
        <f>IF(Q177&gt;C$20, "Repeat", "")</f>
        <v/>
      </c>
    </row>
    <row r="178" spans="1:19" x14ac:dyDescent="0.2">
      <c r="B178" s="174">
        <v>66</v>
      </c>
      <c r="C178" s="172">
        <f>'Sample Weights'!B67</f>
        <v>159</v>
      </c>
      <c r="D178" s="172" t="str">
        <f>'Sample Weights'!C67</f>
        <v>KLNA-20-5</v>
      </c>
      <c r="E178" s="228">
        <f>'Sample Weights'!D67</f>
        <v>2.4199999999999999E-2</v>
      </c>
      <c r="F178" s="172">
        <v>0.1</v>
      </c>
      <c r="G178" s="172">
        <v>1.1792</v>
      </c>
      <c r="H178" s="172" t="s">
        <v>836</v>
      </c>
      <c r="I178" s="172" t="s">
        <v>518</v>
      </c>
      <c r="J178" s="172">
        <v>0.16250000000000001</v>
      </c>
      <c r="K178" s="199">
        <v>96.034999999999997</v>
      </c>
      <c r="L178" s="199">
        <v>38.569699999999997</v>
      </c>
      <c r="M178" s="200">
        <f t="shared" si="15"/>
        <v>0.95474036673499629</v>
      </c>
      <c r="N178" s="201">
        <f t="shared" si="13"/>
        <v>91.688491119395366</v>
      </c>
      <c r="O178" s="201">
        <f t="shared" si="14"/>
        <v>1.8958021697778731</v>
      </c>
      <c r="P178" s="168"/>
      <c r="Q178" s="169"/>
      <c r="R178" s="203"/>
    </row>
    <row r="179" spans="1:19" x14ac:dyDescent="0.2">
      <c r="B179" s="174">
        <v>67</v>
      </c>
      <c r="C179" s="172">
        <f>'Sample Weights'!B68</f>
        <v>32</v>
      </c>
      <c r="D179" s="172" t="str">
        <f>'Sample Weights'!C68</f>
        <v>CHKD-19-3</v>
      </c>
      <c r="E179" s="228">
        <f>'Sample Weights'!D68</f>
        <v>2.4E-2</v>
      </c>
      <c r="F179" s="172">
        <v>0.1</v>
      </c>
      <c r="G179" s="172">
        <v>1.1836</v>
      </c>
      <c r="H179" s="172" t="s">
        <v>837</v>
      </c>
      <c r="I179" s="172" t="s">
        <v>837</v>
      </c>
      <c r="J179" s="172">
        <v>0.1537</v>
      </c>
      <c r="K179" s="199">
        <v>200.72839999999999</v>
      </c>
      <c r="L179" s="199">
        <v>38.450099999999999</v>
      </c>
      <c r="M179" s="200">
        <f t="shared" si="15"/>
        <v>0.95666178311866612</v>
      </c>
      <c r="N179" s="201">
        <f t="shared" si="13"/>
        <v>192.02918906655685</v>
      </c>
      <c r="O179" s="201">
        <f t="shared" si="14"/>
        <v>3.9333296919181984</v>
      </c>
      <c r="P179" s="168">
        <f>AVERAGE(O179:O180)</f>
        <v>3.9529602114954994</v>
      </c>
      <c r="Q179" s="169">
        <f>(MAX(O179:O180)-MIN(O179:O180))/P179</f>
        <v>9.932060292544195E-3</v>
      </c>
      <c r="R179" s="203" t="str">
        <f>IF(Q179&gt;C$20, "Repeat", "")</f>
        <v/>
      </c>
    </row>
    <row r="180" spans="1:19" x14ac:dyDescent="0.2">
      <c r="B180" s="174">
        <v>68</v>
      </c>
      <c r="C180" s="172">
        <f>'Sample Weights'!B69</f>
        <v>32</v>
      </c>
      <c r="D180" s="172" t="str">
        <f>'Sample Weights'!C69</f>
        <v>CHKD-19-3</v>
      </c>
      <c r="E180" s="228">
        <f>'Sample Weights'!D69</f>
        <v>2.29E-2</v>
      </c>
      <c r="F180" s="172">
        <v>0.1</v>
      </c>
      <c r="G180" s="172">
        <v>1.1789000000000001</v>
      </c>
      <c r="H180" s="172" t="s">
        <v>520</v>
      </c>
      <c r="I180" s="172"/>
      <c r="J180" s="172">
        <v>0.16239999999999999</v>
      </c>
      <c r="K180" s="199">
        <v>189.41730000000001</v>
      </c>
      <c r="L180" s="199">
        <v>37.734299999999998</v>
      </c>
      <c r="M180" s="200">
        <f t="shared" si="15"/>
        <v>0.97560140492337999</v>
      </c>
      <c r="N180" s="201">
        <f t="shared" si="13"/>
        <v>184.79578399679335</v>
      </c>
      <c r="O180" s="201">
        <f t="shared" si="14"/>
        <v>3.9725907310727999</v>
      </c>
      <c r="P180" s="168"/>
      <c r="Q180" s="169"/>
      <c r="R180" s="203"/>
    </row>
    <row r="181" spans="1:19" x14ac:dyDescent="0.2">
      <c r="B181" s="174">
        <v>69</v>
      </c>
      <c r="C181" s="172">
        <f>'Sample Weights'!B70</f>
        <v>183</v>
      </c>
      <c r="D181" s="172" t="str">
        <f>'Sample Weights'!C70</f>
        <v>LAFY-30-1</v>
      </c>
      <c r="E181" s="228">
        <f>'Sample Weights'!D70</f>
        <v>2.4299999999999999E-2</v>
      </c>
      <c r="F181" s="172">
        <v>0.1</v>
      </c>
      <c r="G181" s="172">
        <v>1.19</v>
      </c>
      <c r="H181" s="172" t="s">
        <v>573</v>
      </c>
      <c r="I181" s="172"/>
      <c r="J181" s="172">
        <v>0.16159999999999999</v>
      </c>
      <c r="K181" s="199">
        <v>178.08850000000001</v>
      </c>
      <c r="L181" s="199">
        <v>34.9861</v>
      </c>
      <c r="M181" s="200">
        <f t="shared" si="15"/>
        <v>1.0608304983771979</v>
      </c>
      <c r="N181" s="201">
        <f t="shared" si="13"/>
        <v>188.92171221024762</v>
      </c>
      <c r="O181" s="201">
        <f t="shared" si="14"/>
        <v>3.8572242449115324</v>
      </c>
      <c r="P181" s="168">
        <f>AVERAGE(O181:O182)</f>
        <v>3.7836355602150675</v>
      </c>
      <c r="Q181" s="169">
        <f>(MAX(O181:O182)-MIN(O181:O182))/P181</f>
        <v>3.8898399978184978E-2</v>
      </c>
      <c r="R181" s="203" t="str">
        <f>IF(Q181&gt;C$20, "Repeat", "")</f>
        <v/>
      </c>
    </row>
    <row r="182" spans="1:19" x14ac:dyDescent="0.2">
      <c r="B182" s="174">
        <v>70</v>
      </c>
      <c r="C182" s="172">
        <f>'Sample Weights'!B71</f>
        <v>183</v>
      </c>
      <c r="D182" s="172" t="str">
        <f>'Sample Weights'!C71</f>
        <v>LAFY-30-1</v>
      </c>
      <c r="E182" s="228">
        <f>'Sample Weights'!D71</f>
        <v>2.35E-2</v>
      </c>
      <c r="F182" s="172">
        <v>9.9299999999999999E-2</v>
      </c>
      <c r="G182" s="172">
        <v>1.1772</v>
      </c>
      <c r="H182" s="172" t="s">
        <v>838</v>
      </c>
      <c r="I182" s="172"/>
      <c r="J182" s="172">
        <v>0.16170000000000001</v>
      </c>
      <c r="K182" s="199">
        <v>185.84870000000001</v>
      </c>
      <c r="L182" s="199">
        <v>38.255099999999999</v>
      </c>
      <c r="M182" s="200">
        <f t="shared" si="15"/>
        <v>0.95394530714398162</v>
      </c>
      <c r="N182" s="201">
        <f t="shared" si="13"/>
        <v>177.28949520380971</v>
      </c>
      <c r="O182" s="201">
        <f t="shared" si="14"/>
        <v>3.7100468755186027</v>
      </c>
      <c r="P182" s="168"/>
      <c r="Q182" s="169"/>
      <c r="R182" s="203"/>
    </row>
    <row r="183" spans="1:19" ht="15.75" customHeight="1" x14ac:dyDescent="0.2">
      <c r="B183" s="174">
        <v>71</v>
      </c>
      <c r="C183" s="172" t="str">
        <f>'Sample Weights'!B72</f>
        <v>Nisqually-1</v>
      </c>
      <c r="D183" s="172">
        <f>'Sample Weights'!C72</f>
        <v>0</v>
      </c>
      <c r="E183" s="228">
        <f>'Sample Weights'!D72</f>
        <v>2.35E-2</v>
      </c>
      <c r="F183" s="172">
        <v>0.1</v>
      </c>
      <c r="G183" s="172">
        <v>1.1795</v>
      </c>
      <c r="H183" s="172" t="s">
        <v>839</v>
      </c>
      <c r="I183" s="172"/>
      <c r="J183" s="172">
        <v>0.16139999999999999</v>
      </c>
      <c r="K183" s="199">
        <v>92.361999999999995</v>
      </c>
      <c r="L183" s="202">
        <v>36.811900000000001</v>
      </c>
      <c r="M183" s="200">
        <f t="shared" si="15"/>
        <v>1</v>
      </c>
      <c r="N183" s="201">
        <f t="shared" si="13"/>
        <v>92.361999999999995</v>
      </c>
      <c r="O183" s="201">
        <f t="shared" si="14"/>
        <v>1.965512736375485</v>
      </c>
      <c r="P183" s="168">
        <f>AVERAGE(O183:O184)</f>
        <v>1.9611931172966592</v>
      </c>
      <c r="Q183" s="169">
        <f>(MAX(O183:O184)-MIN(O183:O184))/P183</f>
        <v>4.4050930433408358E-3</v>
      </c>
      <c r="R183" s="203" t="str">
        <f>IF(Q183&gt;C$20, "Repeat", "")</f>
        <v/>
      </c>
    </row>
    <row r="184" spans="1:19" ht="16" thickBot="1" x14ac:dyDescent="0.25">
      <c r="B184" s="176">
        <v>72</v>
      </c>
      <c r="C184" s="178" t="str">
        <f>'Sample Weights'!B73</f>
        <v>Nisqually-1</v>
      </c>
      <c r="D184" s="178">
        <f>'Sample Weights'!C73</f>
        <v>0</v>
      </c>
      <c r="E184" s="231">
        <f>'Sample Weights'!D73</f>
        <v>2.1700000000000001E-2</v>
      </c>
      <c r="F184" s="178">
        <v>0.10009999999999999</v>
      </c>
      <c r="G184" s="178">
        <v>1.1848000000000001</v>
      </c>
      <c r="H184" s="178" t="s">
        <v>839</v>
      </c>
      <c r="I184" s="178" t="s">
        <v>581</v>
      </c>
      <c r="J184" s="178">
        <v>0.16220000000000001</v>
      </c>
      <c r="K184" s="204">
        <v>87.369399999999999</v>
      </c>
      <c r="L184" s="204">
        <v>38.372500000000002</v>
      </c>
      <c r="M184" s="205">
        <f t="shared" si="15"/>
        <v>0.96462050538107424</v>
      </c>
      <c r="N184" s="206">
        <f t="shared" si="13"/>
        <v>84.278314782841221</v>
      </c>
      <c r="O184" s="206">
        <f t="shared" si="14"/>
        <v>1.9568734982178335</v>
      </c>
      <c r="P184" s="207"/>
      <c r="Q184" s="208"/>
      <c r="R184" s="209"/>
    </row>
    <row r="185" spans="1:19" x14ac:dyDescent="0.2">
      <c r="B185" s="45"/>
      <c r="C185" s="46"/>
      <c r="D185" s="45"/>
      <c r="E185" s="45"/>
      <c r="F185" s="46"/>
      <c r="G185" s="46"/>
      <c r="H185" s="46"/>
      <c r="I185" s="46"/>
      <c r="J185" s="46"/>
      <c r="K185" s="45"/>
      <c r="L185" s="45"/>
      <c r="M185" s="45"/>
      <c r="N185" s="45"/>
      <c r="O185" s="47"/>
      <c r="P185" s="47"/>
    </row>
    <row r="186" spans="1:19" x14ac:dyDescent="0.2">
      <c r="B186" s="102"/>
      <c r="C186" s="45"/>
      <c r="D186" s="46"/>
      <c r="E186" s="45"/>
      <c r="F186" s="46"/>
      <c r="G186" s="46"/>
      <c r="H186" s="46"/>
      <c r="I186" s="46"/>
      <c r="J186" s="46"/>
      <c r="K186" s="165" t="s">
        <v>1200</v>
      </c>
      <c r="L186" s="16" t="s">
        <v>642</v>
      </c>
      <c r="M186" s="45"/>
      <c r="N186" s="45"/>
      <c r="O186" s="45"/>
      <c r="P186" s="47"/>
      <c r="Q186" s="47"/>
    </row>
    <row r="187" spans="1:19" x14ac:dyDescent="0.2">
      <c r="B187" s="44" t="s">
        <v>840</v>
      </c>
      <c r="C187" s="45"/>
      <c r="D187" s="46"/>
      <c r="E187" s="45"/>
      <c r="F187" s="46"/>
      <c r="G187" s="46"/>
      <c r="H187" s="46"/>
      <c r="I187" s="46"/>
      <c r="J187" s="46"/>
      <c r="K187" s="148">
        <f>MAX(K161:K184)</f>
        <v>200.72839999999999</v>
      </c>
      <c r="L187" s="109">
        <f>AVERAGE(L161:L184)</f>
        <v>36.866016666666667</v>
      </c>
      <c r="M187" s="45"/>
      <c r="N187" s="45"/>
      <c r="O187" s="45"/>
      <c r="P187" s="47"/>
      <c r="Q187" s="47"/>
    </row>
    <row r="188" spans="1:19" ht="15.75" customHeight="1" x14ac:dyDescent="0.2">
      <c r="B188" s="99" t="s">
        <v>367</v>
      </c>
      <c r="C188" s="50" t="s">
        <v>841</v>
      </c>
      <c r="D188" s="46"/>
      <c r="E188" s="45"/>
      <c r="F188" s="52"/>
      <c r="G188" s="46"/>
      <c r="H188" s="46"/>
      <c r="I188" s="52"/>
      <c r="J188" s="46"/>
      <c r="K188" s="165" t="s">
        <v>1201</v>
      </c>
      <c r="L188" s="45"/>
      <c r="M188" s="45"/>
      <c r="N188" s="45"/>
      <c r="O188" s="45"/>
      <c r="P188" s="47"/>
      <c r="Q188" s="47"/>
    </row>
    <row r="189" spans="1:19" ht="15.75" customHeight="1" x14ac:dyDescent="0.2">
      <c r="B189" s="99" t="s">
        <v>369</v>
      </c>
      <c r="C189" s="45"/>
      <c r="D189" s="46"/>
      <c r="E189" s="45"/>
      <c r="F189" s="52"/>
      <c r="G189" s="46"/>
      <c r="H189" s="46"/>
      <c r="I189" s="52"/>
      <c r="J189" s="46"/>
      <c r="K189" s="45">
        <f>MIN(K161:K184)</f>
        <v>15.146100000000001</v>
      </c>
      <c r="L189" s="45"/>
      <c r="M189" s="45"/>
      <c r="N189" s="45"/>
      <c r="O189" s="45"/>
      <c r="P189" s="47"/>
      <c r="Q189" s="47"/>
    </row>
    <row r="190" spans="1:19" ht="15.75" customHeight="1" thickBot="1" x14ac:dyDescent="0.25">
      <c r="B190" s="102"/>
      <c r="C190" s="45"/>
      <c r="D190" s="46"/>
      <c r="E190" s="45"/>
      <c r="F190" s="52" t="s">
        <v>824</v>
      </c>
      <c r="G190" s="46"/>
      <c r="H190" s="46"/>
      <c r="I190" s="52" t="s">
        <v>842</v>
      </c>
      <c r="J190" s="46"/>
      <c r="K190" s="45"/>
      <c r="L190" s="45"/>
      <c r="M190" s="45"/>
      <c r="N190" s="45"/>
      <c r="O190" s="45"/>
      <c r="P190" s="47"/>
      <c r="Q190" s="47"/>
    </row>
    <row r="191" spans="1:19" ht="15.75" customHeight="1" thickBot="1" x14ac:dyDescent="0.25">
      <c r="A191" s="102"/>
      <c r="B191" s="256" t="s">
        <v>370</v>
      </c>
      <c r="C191" s="257" t="s">
        <v>3</v>
      </c>
      <c r="D191" s="257" t="s">
        <v>4</v>
      </c>
      <c r="E191" s="257" t="s">
        <v>371</v>
      </c>
      <c r="F191" s="257" t="s">
        <v>372</v>
      </c>
      <c r="G191" s="257" t="s">
        <v>373</v>
      </c>
      <c r="H191" s="257" t="s">
        <v>374</v>
      </c>
      <c r="I191" s="257" t="s">
        <v>375</v>
      </c>
      <c r="J191" s="257" t="s">
        <v>376</v>
      </c>
      <c r="K191" s="257" t="s">
        <v>377</v>
      </c>
      <c r="L191" s="257" t="s">
        <v>378</v>
      </c>
      <c r="M191" s="257" t="s">
        <v>379</v>
      </c>
      <c r="N191" s="257" t="s">
        <v>380</v>
      </c>
      <c r="O191" s="257" t="s">
        <v>381</v>
      </c>
      <c r="P191" s="258" t="s">
        <v>382</v>
      </c>
      <c r="Q191" s="258" t="s">
        <v>383</v>
      </c>
      <c r="R191" s="259" t="s">
        <v>384</v>
      </c>
      <c r="S191" s="99"/>
    </row>
    <row r="192" spans="1:19" x14ac:dyDescent="0.2">
      <c r="B192" s="260">
        <v>73</v>
      </c>
      <c r="C192" s="261">
        <f>'Sample Weights'!B74</f>
        <v>5</v>
      </c>
      <c r="D192" s="261" t="str">
        <f>'Sample Weights'!C74</f>
        <v>ALAA-20-5</v>
      </c>
      <c r="E192" s="262">
        <f>'Sample Weights'!D74</f>
        <v>2.3800000000000002E-2</v>
      </c>
      <c r="F192" s="261">
        <v>9.9699999999999997E-2</v>
      </c>
      <c r="G192" s="261">
        <v>1.175</v>
      </c>
      <c r="H192" s="261" t="s">
        <v>843</v>
      </c>
      <c r="I192" s="261" t="s">
        <v>843</v>
      </c>
      <c r="J192" s="261">
        <v>0.1615</v>
      </c>
      <c r="K192" s="263">
        <v>142.3674</v>
      </c>
      <c r="L192" s="263">
        <v>36.629300000000001</v>
      </c>
      <c r="M192" s="264">
        <f>(L$194/(F$194/C$15)/(F$194/C$15+(G$194-F$194)/C$16+J$194/C$17))/(L192/(F192/C$15)/(F192/C$15+(G192-F192)/C$16+J192/C$17))</f>
        <v>1.0263514401390361</v>
      </c>
      <c r="N192" s="265">
        <f t="shared" ref="N192:N217" si="16">K192*M192</f>
        <v>146.11898601885022</v>
      </c>
      <c r="O192" s="265">
        <f t="shared" ref="O192:O213" si="17">(N192-H$141)/H$140*(F192/C$15+(G192-F192)/C$16+J192/C$17)/E192</f>
        <v>3.0244832421156418</v>
      </c>
      <c r="P192" s="266">
        <f>AVERAGE(O192:O193)</f>
        <v>3.1428487421187512</v>
      </c>
      <c r="Q192" s="267">
        <f>(MAX(O192:O193)-MIN(O192:O193))/P192</f>
        <v>7.532370133938647E-2</v>
      </c>
      <c r="R192" s="268" t="str">
        <f>IF(Q192&gt;C$20, "Repeat", "")</f>
        <v/>
      </c>
    </row>
    <row r="193" spans="2:19" x14ac:dyDescent="0.2">
      <c r="B193" s="174">
        <v>74</v>
      </c>
      <c r="C193" s="172">
        <f>'Sample Weights'!B75</f>
        <v>5</v>
      </c>
      <c r="D193" s="172" t="str">
        <f>'Sample Weights'!C75</f>
        <v>ALAA-20-5</v>
      </c>
      <c r="E193" s="228">
        <f>'Sample Weights'!D75</f>
        <v>2.2200000000000001E-2</v>
      </c>
      <c r="F193" s="172">
        <v>9.9500000000000005E-2</v>
      </c>
      <c r="G193" s="172">
        <v>1.1819999999999999</v>
      </c>
      <c r="H193" s="172" t="s">
        <v>844</v>
      </c>
      <c r="I193" s="172" t="s">
        <v>844</v>
      </c>
      <c r="J193" s="172">
        <v>0.16039999999999999</v>
      </c>
      <c r="K193" s="199">
        <v>142.2578</v>
      </c>
      <c r="L193" s="199">
        <v>36.670200000000001</v>
      </c>
      <c r="M193" s="200">
        <f t="shared" ref="M193:M217" si="18">(L$194/(F$194/C$15)/(F$194/C$15+(G$194-F$194)/C$16+J$194/C$17))/(L193/(F193/C$15)/(F193/C$15+(G193-F193)/C$16+J193/C$17))</f>
        <v>1.028113709545297</v>
      </c>
      <c r="N193" s="248">
        <f t="shared" si="16"/>
        <v>146.25719446975296</v>
      </c>
      <c r="O193" s="248">
        <f t="shared" si="17"/>
        <v>3.2612142421218611</v>
      </c>
      <c r="P193" s="168"/>
      <c r="Q193" s="169"/>
      <c r="R193" s="203"/>
    </row>
    <row r="194" spans="2:19" x14ac:dyDescent="0.2">
      <c r="B194" s="174">
        <v>75</v>
      </c>
      <c r="C194" s="172">
        <f>'Sample Weights'!B76</f>
        <v>339</v>
      </c>
      <c r="D194" s="172" t="str">
        <f>'Sample Weights'!C76</f>
        <v>SQMC-25-4</v>
      </c>
      <c r="E194" s="228">
        <f>'Sample Weights'!D76</f>
        <v>2.0299999999999999E-2</v>
      </c>
      <c r="F194" s="172">
        <v>9.9400000000000002E-2</v>
      </c>
      <c r="G194" s="172">
        <v>1.1866000000000001</v>
      </c>
      <c r="H194" s="172" t="s">
        <v>845</v>
      </c>
      <c r="I194" s="172" t="s">
        <v>845</v>
      </c>
      <c r="J194" s="172">
        <v>0.1628</v>
      </c>
      <c r="K194" s="199">
        <v>25.020099999999999</v>
      </c>
      <c r="L194" s="202">
        <v>37.842799999999997</v>
      </c>
      <c r="M194" s="200">
        <f t="shared" si="18"/>
        <v>1</v>
      </c>
      <c r="N194" s="248">
        <f t="shared" si="16"/>
        <v>25.020099999999999</v>
      </c>
      <c r="O194" s="248">
        <f t="shared" si="17"/>
        <v>0.67242175582997732</v>
      </c>
      <c r="P194" s="168">
        <f>AVERAGE(O194:O195)</f>
        <v>0.64273286792694218</v>
      </c>
      <c r="Q194" s="169">
        <f>(MAX(O194:O195)-MIN(O194:O195))/P194</f>
        <v>9.238328825097443E-2</v>
      </c>
      <c r="R194" s="203" t="str">
        <f>IF(Q194&gt;C$20, "Repeat", "")</f>
        <v/>
      </c>
    </row>
    <row r="195" spans="2:19" x14ac:dyDescent="0.2">
      <c r="B195" s="174">
        <v>76</v>
      </c>
      <c r="C195" s="172">
        <f>'Sample Weights'!B77</f>
        <v>339</v>
      </c>
      <c r="D195" s="172" t="str">
        <f>'Sample Weights'!C77</f>
        <v>SQMC-25-4</v>
      </c>
      <c r="E195" s="228">
        <f>'Sample Weights'!D77</f>
        <v>2.12E-2</v>
      </c>
      <c r="F195" s="172">
        <v>9.9599999999999994E-2</v>
      </c>
      <c r="G195" s="172">
        <v>1.181</v>
      </c>
      <c r="H195" s="172" t="s">
        <v>846</v>
      </c>
      <c r="I195" s="172" t="s">
        <v>846</v>
      </c>
      <c r="J195" s="172">
        <v>0.1628</v>
      </c>
      <c r="K195" s="199">
        <v>24.260899999999999</v>
      </c>
      <c r="L195" s="199">
        <v>38.497300000000003</v>
      </c>
      <c r="M195" s="200">
        <f t="shared" si="18"/>
        <v>0.98075286482610069</v>
      </c>
      <c r="N195" s="248">
        <f t="shared" si="16"/>
        <v>23.793947178259547</v>
      </c>
      <c r="O195" s="248">
        <f t="shared" si="17"/>
        <v>0.61304398002390714</v>
      </c>
      <c r="P195" s="168"/>
      <c r="Q195" s="169"/>
      <c r="R195" s="203"/>
    </row>
    <row r="196" spans="2:19" x14ac:dyDescent="0.2">
      <c r="B196" s="174">
        <v>77</v>
      </c>
      <c r="C196" s="172">
        <f>'Sample Weights'!B78</f>
        <v>309</v>
      </c>
      <c r="D196" s="172" t="str">
        <f>'Sample Weights'!C78</f>
        <v>SKWD-24-3</v>
      </c>
      <c r="E196" s="228">
        <f>'Sample Weights'!D78</f>
        <v>2.3699999999999999E-2</v>
      </c>
      <c r="F196" s="172">
        <v>0.10009999999999999</v>
      </c>
      <c r="G196" s="172">
        <v>1.1812</v>
      </c>
      <c r="H196" s="172" t="s">
        <v>847</v>
      </c>
      <c r="I196" s="172" t="s">
        <v>847</v>
      </c>
      <c r="J196" s="172">
        <v>0.16320000000000001</v>
      </c>
      <c r="K196" s="199">
        <v>9.8486999999999991</v>
      </c>
      <c r="L196" s="199">
        <v>36.369300000000003</v>
      </c>
      <c r="M196" s="200">
        <f t="shared" si="18"/>
        <v>1.0437550161459068</v>
      </c>
      <c r="N196" s="248">
        <f t="shared" si="16"/>
        <v>10.279630027516191</v>
      </c>
      <c r="O196" s="248">
        <f t="shared" si="17"/>
        <v>0.2717330372567785</v>
      </c>
      <c r="P196" s="168">
        <f>AVERAGE(O196:O197)</f>
        <v>0.27954858304034685</v>
      </c>
      <c r="Q196" s="169">
        <f>(MAX(O196:O197)-MIN(O196:O197))/P196</f>
        <v>5.5915474144545022E-2</v>
      </c>
      <c r="R196" s="203" t="str">
        <f>IF(Q196&gt;C$20, "Repeat", "")</f>
        <v/>
      </c>
    </row>
    <row r="197" spans="2:19" x14ac:dyDescent="0.2">
      <c r="B197" s="174">
        <v>78</v>
      </c>
      <c r="C197" s="172">
        <f>'Sample Weights'!B79</f>
        <v>309</v>
      </c>
      <c r="D197" s="172" t="str">
        <f>'Sample Weights'!C79</f>
        <v>SKWD-24-3</v>
      </c>
      <c r="E197" s="228">
        <f>'Sample Weights'!D79</f>
        <v>2.35E-2</v>
      </c>
      <c r="F197" s="172">
        <v>0.10009999999999999</v>
      </c>
      <c r="G197" s="172">
        <v>1.1862999999999999</v>
      </c>
      <c r="H197" s="172" t="s">
        <v>848</v>
      </c>
      <c r="I197" s="172" t="s">
        <v>848</v>
      </c>
      <c r="J197" s="172">
        <v>0.1608</v>
      </c>
      <c r="K197" s="199">
        <v>10.3842</v>
      </c>
      <c r="L197" s="199">
        <v>36.306600000000003</v>
      </c>
      <c r="M197" s="200">
        <f t="shared" si="18"/>
        <v>1.048389711831248</v>
      </c>
      <c r="N197" s="248">
        <f t="shared" si="16"/>
        <v>10.886688445598045</v>
      </c>
      <c r="O197" s="248">
        <f t="shared" si="17"/>
        <v>0.28736412882391521</v>
      </c>
      <c r="P197" s="168"/>
      <c r="Q197" s="169"/>
      <c r="R197" s="203"/>
    </row>
    <row r="198" spans="2:19" x14ac:dyDescent="0.2">
      <c r="B198" s="174">
        <v>79</v>
      </c>
      <c r="C198" s="172">
        <f>'Sample Weights'!B80</f>
        <v>376</v>
      </c>
      <c r="D198" s="172" t="str">
        <f>'Sample Weights'!C80</f>
        <v>WLOW-15-5</v>
      </c>
      <c r="E198" s="228">
        <f>'Sample Weights'!D80</f>
        <v>2.1499999999999998E-2</v>
      </c>
      <c r="F198" s="172">
        <v>0.1002</v>
      </c>
      <c r="G198" s="172">
        <v>1.1865000000000001</v>
      </c>
      <c r="H198" s="172" t="s">
        <v>849</v>
      </c>
      <c r="I198" s="172" t="s">
        <v>849</v>
      </c>
      <c r="J198" s="172">
        <v>0.1633</v>
      </c>
      <c r="K198" s="199">
        <v>20.7681</v>
      </c>
      <c r="L198" s="199">
        <v>40.180399999999999</v>
      </c>
      <c r="M198" s="200">
        <f t="shared" si="18"/>
        <v>0.94961717143810787</v>
      </c>
      <c r="N198" s="248">
        <f t="shared" si="16"/>
        <v>19.721744378143768</v>
      </c>
      <c r="O198" s="248">
        <f t="shared" si="17"/>
        <v>0.5148891035027785</v>
      </c>
      <c r="P198" s="168">
        <f>AVERAGE(O198:O199)</f>
        <v>0.49846493811838799</v>
      </c>
      <c r="Q198" s="169">
        <f>(MAX(O198:O199)-MIN(O198:O199))/P198</f>
        <v>6.589897956068351E-2</v>
      </c>
      <c r="R198" s="203" t="str">
        <f>IF(Q198&gt;C$20, "Repeat", "")</f>
        <v/>
      </c>
    </row>
    <row r="199" spans="2:19" x14ac:dyDescent="0.2">
      <c r="B199" s="174">
        <v>80</v>
      </c>
      <c r="C199" s="172">
        <f>'Sample Weights'!B81</f>
        <v>376</v>
      </c>
      <c r="D199" s="172" t="str">
        <f>'Sample Weights'!C81</f>
        <v>WLOW-15-5</v>
      </c>
      <c r="E199" s="228">
        <f>'Sample Weights'!D81</f>
        <v>2.07E-2</v>
      </c>
      <c r="F199" s="172">
        <v>0.1004</v>
      </c>
      <c r="G199" s="172">
        <v>1.1846000000000001</v>
      </c>
      <c r="H199" s="172" t="s">
        <v>850</v>
      </c>
      <c r="I199" s="172" t="s">
        <v>850</v>
      </c>
      <c r="J199" s="172">
        <v>0.16250000000000001</v>
      </c>
      <c r="K199" s="199">
        <v>17.351600000000001</v>
      </c>
      <c r="L199" s="199">
        <v>37.794199999999996</v>
      </c>
      <c r="M199" s="200">
        <f t="shared" si="18"/>
        <v>1.0097139757591016</v>
      </c>
      <c r="N199" s="248">
        <f t="shared" si="16"/>
        <v>17.520153021781628</v>
      </c>
      <c r="O199" s="248">
        <f t="shared" si="17"/>
        <v>0.48204077273399748</v>
      </c>
      <c r="P199" s="168"/>
      <c r="Q199" s="169"/>
      <c r="R199" s="203"/>
    </row>
    <row r="200" spans="2:19" x14ac:dyDescent="0.2">
      <c r="B200" s="174">
        <v>81</v>
      </c>
      <c r="C200" s="172">
        <f>'Sample Weights'!B82</f>
        <v>379</v>
      </c>
      <c r="D200" s="172" t="str">
        <f>'Sample Weights'!C82</f>
        <v>YALD-27-3</v>
      </c>
      <c r="E200" s="228">
        <f>'Sample Weights'!D82</f>
        <v>2.0899999999999998E-2</v>
      </c>
      <c r="F200" s="172">
        <v>0.1002</v>
      </c>
      <c r="G200" s="172">
        <v>1.1848000000000001</v>
      </c>
      <c r="H200" s="172" t="s">
        <v>851</v>
      </c>
      <c r="I200" s="172" t="s">
        <v>851</v>
      </c>
      <c r="J200" s="172">
        <v>0.1628</v>
      </c>
      <c r="K200" s="199">
        <v>49.507399999999997</v>
      </c>
      <c r="L200" s="199">
        <v>38.077599999999997</v>
      </c>
      <c r="M200" s="200">
        <f t="shared" si="18"/>
        <v>1.0004967026468035</v>
      </c>
      <c r="N200" s="248">
        <f t="shared" si="16"/>
        <v>49.531990456616356</v>
      </c>
      <c r="O200" s="248">
        <f t="shared" si="17"/>
        <v>1.2231452250743735</v>
      </c>
      <c r="P200" s="168">
        <f>AVERAGE(O200:O201)</f>
        <v>1.2202713425997593</v>
      </c>
      <c r="Q200" s="169">
        <f>(MAX(O200:O201)-MIN(O200:O201))/P200</f>
        <v>4.7102351326081893E-3</v>
      </c>
      <c r="R200" s="203" t="str">
        <f>IF(Q200&gt;C$20, "Repeat", "")</f>
        <v/>
      </c>
    </row>
    <row r="201" spans="2:19" x14ac:dyDescent="0.2">
      <c r="B201" s="174">
        <v>82</v>
      </c>
      <c r="C201" s="172">
        <f>'Sample Weights'!B83</f>
        <v>379</v>
      </c>
      <c r="D201" s="172" t="str">
        <f>'Sample Weights'!C83</f>
        <v>YALD-27-3</v>
      </c>
      <c r="E201" s="228">
        <f>'Sample Weights'!D83</f>
        <v>2.5700000000000001E-2</v>
      </c>
      <c r="F201" s="172">
        <v>0.1003</v>
      </c>
      <c r="G201" s="172">
        <v>1.1868000000000001</v>
      </c>
      <c r="H201" s="172" t="s">
        <v>852</v>
      </c>
      <c r="I201" s="172" t="s">
        <v>852</v>
      </c>
      <c r="J201" s="172">
        <v>0.1628</v>
      </c>
      <c r="K201" s="199">
        <v>61.6389</v>
      </c>
      <c r="L201" s="199">
        <v>38.473199999999999</v>
      </c>
      <c r="M201" s="200">
        <f t="shared" si="18"/>
        <v>0.99272785497048566</v>
      </c>
      <c r="N201" s="248">
        <f t="shared" si="16"/>
        <v>61.190652979740271</v>
      </c>
      <c r="O201" s="248">
        <f t="shared" si="17"/>
        <v>1.2173974601251452</v>
      </c>
      <c r="P201" s="168"/>
      <c r="Q201" s="169"/>
      <c r="R201" s="203"/>
    </row>
    <row r="202" spans="2:19" x14ac:dyDescent="0.2">
      <c r="B202" s="174">
        <v>83</v>
      </c>
      <c r="C202" s="172">
        <f>'Sample Weights'!B84</f>
        <v>307</v>
      </c>
      <c r="D202" s="172" t="str">
        <f>'Sample Weights'!C84</f>
        <v>SKWC-24-4</v>
      </c>
      <c r="E202" s="228">
        <f>'Sample Weights'!D84</f>
        <v>2.41E-2</v>
      </c>
      <c r="F202" s="172">
        <v>0.1002</v>
      </c>
      <c r="G202" s="172">
        <v>1.1802999999999999</v>
      </c>
      <c r="H202" s="172" t="s">
        <v>853</v>
      </c>
      <c r="I202" s="172" t="s">
        <v>853</v>
      </c>
      <c r="J202" s="172">
        <v>0.16350000000000001</v>
      </c>
      <c r="K202" s="199">
        <v>27.963000000000001</v>
      </c>
      <c r="L202" s="199">
        <v>38.502400000000002</v>
      </c>
      <c r="M202" s="200">
        <f t="shared" si="18"/>
        <v>0.98638630878536671</v>
      </c>
      <c r="N202" s="248">
        <f t="shared" si="16"/>
        <v>27.582320352565212</v>
      </c>
      <c r="O202" s="248">
        <f t="shared" si="17"/>
        <v>0.61547696239591243</v>
      </c>
      <c r="P202" s="168">
        <f>AVERAGE(O202:O203)</f>
        <v>0.62171934335354428</v>
      </c>
      <c r="Q202" s="169">
        <f>(MAX(O202:O203)-MIN(O202:O203))/P202</f>
        <v>2.0081025383448907E-2</v>
      </c>
      <c r="R202" s="203" t="str">
        <f>IF(Q202&gt;C$20, "Repeat", "")</f>
        <v/>
      </c>
    </row>
    <row r="203" spans="2:19" x14ac:dyDescent="0.2">
      <c r="B203" s="174">
        <v>84</v>
      </c>
      <c r="C203" s="172">
        <f>'Sample Weights'!B85</f>
        <v>307</v>
      </c>
      <c r="D203" s="172" t="str">
        <f>'Sample Weights'!C85</f>
        <v>SKWC-24-4</v>
      </c>
      <c r="E203" s="228">
        <f>'Sample Weights'!D85</f>
        <v>2.3599999999999999E-2</v>
      </c>
      <c r="F203" s="172">
        <v>9.9900000000000003E-2</v>
      </c>
      <c r="G203" s="172">
        <v>1.1773</v>
      </c>
      <c r="H203" s="172" t="s">
        <v>854</v>
      </c>
      <c r="I203" s="172" t="s">
        <v>854</v>
      </c>
      <c r="J203" s="172">
        <v>0.16270000000000001</v>
      </c>
      <c r="K203" s="199">
        <v>27.143599999999999</v>
      </c>
      <c r="L203" s="199">
        <v>37.083599999999997</v>
      </c>
      <c r="M203" s="200">
        <f t="shared" si="18"/>
        <v>1.0182604571511289</v>
      </c>
      <c r="N203" s="248">
        <f t="shared" si="16"/>
        <v>27.639254544727383</v>
      </c>
      <c r="O203" s="248">
        <f t="shared" si="17"/>
        <v>0.62796172431117614</v>
      </c>
      <c r="P203" s="168"/>
      <c r="Q203" s="169"/>
      <c r="R203" s="203"/>
    </row>
    <row r="204" spans="2:19" x14ac:dyDescent="0.2">
      <c r="B204" s="174">
        <v>85</v>
      </c>
      <c r="C204" s="172">
        <f>'Sample Weights'!B86</f>
        <v>222</v>
      </c>
      <c r="D204" s="172" t="str">
        <f>'Sample Weights'!C86</f>
        <v>MCHA-19-5</v>
      </c>
      <c r="E204" s="228">
        <f>'Sample Weights'!D86</f>
        <v>2.3099999999999999E-2</v>
      </c>
      <c r="F204" s="172">
        <v>0.1</v>
      </c>
      <c r="G204" s="172">
        <v>1.1567000000000001</v>
      </c>
      <c r="H204" s="172" t="s">
        <v>855</v>
      </c>
      <c r="I204" s="172" t="s">
        <v>855</v>
      </c>
      <c r="J204" s="172">
        <v>0.1628</v>
      </c>
      <c r="K204" s="199">
        <v>60.743600000000001</v>
      </c>
      <c r="L204" s="199">
        <v>39.656199999999998</v>
      </c>
      <c r="M204" s="200">
        <f t="shared" si="18"/>
        <v>0.93802358185754664</v>
      </c>
      <c r="N204" s="248">
        <f t="shared" si="16"/>
        <v>56.978929246922071</v>
      </c>
      <c r="O204" s="248">
        <f t="shared" si="17"/>
        <v>1.2362616017239831</v>
      </c>
      <c r="P204" s="168">
        <f>AVERAGE(O204:O205)</f>
        <v>1.1866154161658402</v>
      </c>
      <c r="Q204" s="169">
        <f>(MAX(O204:O205)-MIN(O204:O205))/P204</f>
        <v>8.367696033911029E-2</v>
      </c>
      <c r="R204" s="203" t="str">
        <f>IF(Q204&gt;C$20, "Repeat", "")</f>
        <v/>
      </c>
    </row>
    <row r="205" spans="2:19" x14ac:dyDescent="0.2">
      <c r="B205" s="174">
        <v>86</v>
      </c>
      <c r="C205" s="172">
        <f>'Sample Weights'!B87</f>
        <v>222</v>
      </c>
      <c r="D205" s="172" t="str">
        <f>'Sample Weights'!C87</f>
        <v>MCHA-19-5</v>
      </c>
      <c r="E205" s="228">
        <f>'Sample Weights'!D87</f>
        <v>2.1899999999999999E-2</v>
      </c>
      <c r="F205" s="172">
        <v>0.1003</v>
      </c>
      <c r="G205" s="172">
        <v>1.1794</v>
      </c>
      <c r="H205" s="172" t="s">
        <v>856</v>
      </c>
      <c r="I205" s="172" t="s">
        <v>856</v>
      </c>
      <c r="J205" s="172">
        <v>0.16220000000000001</v>
      </c>
      <c r="K205" s="199">
        <v>51.674999999999997</v>
      </c>
      <c r="L205" s="199">
        <v>40.536700000000003</v>
      </c>
      <c r="M205" s="200">
        <f t="shared" si="18"/>
        <v>0.93655342686080034</v>
      </c>
      <c r="N205" s="248">
        <f t="shared" si="16"/>
        <v>48.396398333031854</v>
      </c>
      <c r="O205" s="248">
        <f t="shared" si="17"/>
        <v>1.1369692306076973</v>
      </c>
      <c r="P205" s="168"/>
      <c r="Q205" s="169"/>
      <c r="R205" s="203"/>
    </row>
    <row r="206" spans="2:19" x14ac:dyDescent="0.2">
      <c r="B206" s="341">
        <v>87</v>
      </c>
      <c r="C206" s="342">
        <f>'Sample Weights'!B88</f>
        <v>67</v>
      </c>
      <c r="D206" s="342" t="str">
        <f>'Sample Weights'!C88</f>
        <v>DENC-17-2</v>
      </c>
      <c r="E206" s="343">
        <f>'Sample Weights'!D88</f>
        <v>2.3800000000000002E-2</v>
      </c>
      <c r="F206" s="342">
        <v>0.1004</v>
      </c>
      <c r="G206" s="342">
        <v>1.1838</v>
      </c>
      <c r="H206" s="342" t="s">
        <v>857</v>
      </c>
      <c r="I206" s="342" t="s">
        <v>857</v>
      </c>
      <c r="J206" s="342">
        <v>0.16139999999999999</v>
      </c>
      <c r="K206" s="343">
        <v>121.53789999999999</v>
      </c>
      <c r="L206" s="343">
        <v>38.562199999999997</v>
      </c>
      <c r="M206" s="344">
        <f t="shared" si="18"/>
        <v>0.98844217143642976</v>
      </c>
      <c r="N206" s="349">
        <f t="shared" si="16"/>
        <v>120.13318578782365</v>
      </c>
      <c r="O206" s="349">
        <f t="shared" si="17"/>
        <v>2.5143959288969282</v>
      </c>
      <c r="P206" s="346">
        <f>AVERAGE(O206:O207)</f>
        <v>2.365763795401743</v>
      </c>
      <c r="Q206" s="347">
        <f>(MAX(O206:O207)-MIN(O206:O207))/P206</f>
        <v>0.12565255566432826</v>
      </c>
      <c r="R206" s="348" t="str">
        <f>IF(Q206&gt;C$20, "Repeat", "")</f>
        <v>Repeat</v>
      </c>
      <c r="S206" s="131" t="s">
        <v>779</v>
      </c>
    </row>
    <row r="207" spans="2:19" x14ac:dyDescent="0.2">
      <c r="B207" s="341">
        <v>88</v>
      </c>
      <c r="C207" s="342">
        <f>'Sample Weights'!B89</f>
        <v>67</v>
      </c>
      <c r="D207" s="342" t="str">
        <f>'Sample Weights'!C89</f>
        <v>DENC-17-2</v>
      </c>
      <c r="E207" s="343">
        <f>'Sample Weights'!D89</f>
        <v>2.12E-2</v>
      </c>
      <c r="F207" s="342">
        <v>0.10050000000000001</v>
      </c>
      <c r="G207" s="342">
        <v>1.1851</v>
      </c>
      <c r="H207" s="342" t="s">
        <v>858</v>
      </c>
      <c r="I207" s="342" t="s">
        <v>858</v>
      </c>
      <c r="J207" s="342">
        <v>0.16220000000000001</v>
      </c>
      <c r="K207" s="343">
        <v>98.674099999999996</v>
      </c>
      <c r="L207" s="343">
        <v>40.287799999999997</v>
      </c>
      <c r="M207" s="344">
        <f t="shared" si="18"/>
        <v>0.94838737359250469</v>
      </c>
      <c r="N207" s="349">
        <f t="shared" si="16"/>
        <v>93.581270540604166</v>
      </c>
      <c r="O207" s="349">
        <f t="shared" si="17"/>
        <v>2.2171316619065582</v>
      </c>
      <c r="P207" s="346"/>
      <c r="Q207" s="347"/>
      <c r="R207" s="348"/>
    </row>
    <row r="208" spans="2:19" x14ac:dyDescent="0.2">
      <c r="B208" s="174">
        <v>89</v>
      </c>
      <c r="C208" s="172">
        <f>'Sample Weights'!B90</f>
        <v>344</v>
      </c>
      <c r="D208" s="172" t="str">
        <f>'Sample Weights'!C90</f>
        <v>STHA-21-5</v>
      </c>
      <c r="E208" s="228">
        <f>'Sample Weights'!D90</f>
        <v>2.1399999999999999E-2</v>
      </c>
      <c r="F208" s="172">
        <v>0.10059999999999999</v>
      </c>
      <c r="G208" s="172">
        <v>1.1847000000000001</v>
      </c>
      <c r="H208" s="172" t="s">
        <v>859</v>
      </c>
      <c r="I208" s="172" t="s">
        <v>859</v>
      </c>
      <c r="J208" s="172">
        <v>0.1628</v>
      </c>
      <c r="K208" s="199">
        <v>130.19470000000001</v>
      </c>
      <c r="L208" s="199">
        <v>36.929200000000002</v>
      </c>
      <c r="M208" s="200">
        <f t="shared" si="18"/>
        <v>1.0356735348641823</v>
      </c>
      <c r="N208" s="248">
        <f t="shared" si="16"/>
        <v>134.83920516958176</v>
      </c>
      <c r="O208" s="248">
        <f t="shared" si="17"/>
        <v>3.1348426362120843</v>
      </c>
      <c r="P208" s="168">
        <f>AVERAGE(O208:O209)</f>
        <v>3.2414999496090733</v>
      </c>
      <c r="Q208" s="169">
        <f>(MAX(O208:O209)-MIN(O208:O209))/P208</f>
        <v>6.5807382418655747E-2</v>
      </c>
      <c r="R208" s="203" t="str">
        <f>IF(Q208&gt;C$20, "Repeat", "")</f>
        <v/>
      </c>
    </row>
    <row r="209" spans="1:19" x14ac:dyDescent="0.2">
      <c r="B209" s="174">
        <v>90</v>
      </c>
      <c r="C209" s="172">
        <f>'Sample Weights'!B91</f>
        <v>344</v>
      </c>
      <c r="D209" s="172" t="str">
        <f>'Sample Weights'!C91</f>
        <v>STHA-21-5</v>
      </c>
      <c r="E209" s="228">
        <f>'Sample Weights'!D91</f>
        <v>2.1600000000000001E-2</v>
      </c>
      <c r="F209" s="172">
        <v>0.1002</v>
      </c>
      <c r="G209" s="172">
        <v>1.1849000000000001</v>
      </c>
      <c r="H209" s="172" t="s">
        <v>860</v>
      </c>
      <c r="I209" s="172" t="s">
        <v>860</v>
      </c>
      <c r="J209" s="172">
        <v>0.16009999999999999</v>
      </c>
      <c r="K209" s="199">
        <v>141.12700000000001</v>
      </c>
      <c r="L209" s="199">
        <v>36.833199999999998</v>
      </c>
      <c r="M209" s="200">
        <f t="shared" si="18"/>
        <v>1.0329582197522424</v>
      </c>
      <c r="N209" s="248">
        <f t="shared" si="16"/>
        <v>145.77829467897473</v>
      </c>
      <c r="O209" s="248">
        <f t="shared" si="17"/>
        <v>3.3481572630060619</v>
      </c>
      <c r="P209" s="168"/>
      <c r="Q209" s="169"/>
      <c r="R209" s="203"/>
    </row>
    <row r="210" spans="1:19" x14ac:dyDescent="0.2">
      <c r="B210" s="341">
        <v>91</v>
      </c>
      <c r="C210" s="342">
        <f>'Sample Weights'!B92</f>
        <v>158</v>
      </c>
      <c r="D210" s="342" t="str">
        <f>'Sample Weights'!C92</f>
        <v>KLNA-20-4</v>
      </c>
      <c r="E210" s="343">
        <f>'Sample Weights'!D92</f>
        <v>2.2499999999999999E-2</v>
      </c>
      <c r="F210" s="342">
        <v>0.1003</v>
      </c>
      <c r="G210" s="342">
        <v>1.1859999999999999</v>
      </c>
      <c r="H210" s="342" t="s">
        <v>861</v>
      </c>
      <c r="I210" s="342" t="s">
        <v>861</v>
      </c>
      <c r="J210" s="342">
        <v>0.16250000000000001</v>
      </c>
      <c r="K210" s="343">
        <v>45.531999999999996</v>
      </c>
      <c r="L210" s="343">
        <v>38.6</v>
      </c>
      <c r="M210" s="344">
        <f t="shared" si="18"/>
        <v>0.98870835102810717</v>
      </c>
      <c r="N210" s="349">
        <f t="shared" si="16"/>
        <v>45.017868639011773</v>
      </c>
      <c r="O210" s="349">
        <f t="shared" si="17"/>
        <v>1.0393118469955824</v>
      </c>
      <c r="P210" s="346">
        <f>AVERAGE(O210:O211)</f>
        <v>0.97842554796812142</v>
      </c>
      <c r="Q210" s="347">
        <f>(MAX(O210:O211)-MIN(O210:O211))/P210</f>
        <v>0.1244577048379461</v>
      </c>
      <c r="R210" s="348" t="str">
        <f>IF(Q210&gt;C$20, "Repeat", "")</f>
        <v>Repeat</v>
      </c>
      <c r="S210" s="131" t="s">
        <v>779</v>
      </c>
    </row>
    <row r="211" spans="1:19" x14ac:dyDescent="0.2">
      <c r="B211" s="341">
        <v>92</v>
      </c>
      <c r="C211" s="342">
        <f>'Sample Weights'!B93</f>
        <v>158</v>
      </c>
      <c r="D211" s="342" t="str">
        <f>'Sample Weights'!C93</f>
        <v>KLNA-20-4</v>
      </c>
      <c r="E211" s="343">
        <f>'Sample Weights'!D93</f>
        <v>2.47E-2</v>
      </c>
      <c r="F211" s="342">
        <v>9.9900000000000003E-2</v>
      </c>
      <c r="G211" s="342">
        <v>1.1815</v>
      </c>
      <c r="H211" s="342" t="s">
        <v>862</v>
      </c>
      <c r="I211" s="342" t="s">
        <v>863</v>
      </c>
      <c r="J211" s="342">
        <v>0.16239999999999999</v>
      </c>
      <c r="K211" s="343">
        <v>41.3842</v>
      </c>
      <c r="L211" s="343">
        <v>35.868600000000001</v>
      </c>
      <c r="M211" s="344">
        <f t="shared" si="18"/>
        <v>1.0560111918118413</v>
      </c>
      <c r="N211" s="349">
        <f t="shared" si="16"/>
        <v>43.702178364179602</v>
      </c>
      <c r="O211" s="349">
        <f t="shared" si="17"/>
        <v>0.9175392489406603</v>
      </c>
      <c r="P211" s="346"/>
      <c r="Q211" s="347"/>
      <c r="R211" s="348"/>
    </row>
    <row r="212" spans="1:19" x14ac:dyDescent="0.2">
      <c r="B212" s="174">
        <v>93</v>
      </c>
      <c r="C212" s="172">
        <f>'Sample Weights'!B94</f>
        <v>123</v>
      </c>
      <c r="D212" s="172" t="str">
        <f>'Sample Weights'!C94</f>
        <v>HOMD-21-5</v>
      </c>
      <c r="E212" s="228">
        <f>'Sample Weights'!D94</f>
        <v>2.1999999999999999E-2</v>
      </c>
      <c r="F212" s="172">
        <v>0.10009999999999999</v>
      </c>
      <c r="G212" s="172">
        <v>1.1858</v>
      </c>
      <c r="H212" s="172" t="s">
        <v>864</v>
      </c>
      <c r="I212" s="172" t="s">
        <v>864</v>
      </c>
      <c r="J212" s="172">
        <v>0.16239999999999999</v>
      </c>
      <c r="K212" s="199">
        <v>68.761700000000005</v>
      </c>
      <c r="L212" s="199">
        <v>36.941899999999997</v>
      </c>
      <c r="M212" s="200">
        <f t="shared" si="18"/>
        <v>1.0308020517373453</v>
      </c>
      <c r="N212" s="248">
        <f t="shared" si="16"/>
        <v>70.879701440947827</v>
      </c>
      <c r="O212" s="248">
        <f t="shared" si="17"/>
        <v>1.635244567322149</v>
      </c>
      <c r="P212" s="168">
        <f>AVERAGE(O212:O213)</f>
        <v>1.6446821430843415</v>
      </c>
      <c r="Q212" s="169">
        <f>(MAX(O212:O213)-MIN(O212:O213))/P212</f>
        <v>1.1476473799969428E-2</v>
      </c>
      <c r="R212" s="203" t="str">
        <f>IF(Q212&gt;C$20, "Repeat", "")</f>
        <v/>
      </c>
    </row>
    <row r="213" spans="1:19" x14ac:dyDescent="0.2">
      <c r="B213" s="174">
        <v>94</v>
      </c>
      <c r="C213" s="172">
        <f>'Sample Weights'!B95</f>
        <v>123</v>
      </c>
      <c r="D213" s="172" t="str">
        <f>'Sample Weights'!C95</f>
        <v>HOMD-21-5</v>
      </c>
      <c r="E213" s="228">
        <f>'Sample Weights'!D95</f>
        <v>1.9699999999999999E-2</v>
      </c>
      <c r="F213" s="172">
        <v>9.98E-2</v>
      </c>
      <c r="G213" s="172">
        <v>1.1847000000000001</v>
      </c>
      <c r="H213" s="172" t="s">
        <v>865</v>
      </c>
      <c r="I213" s="172" t="s">
        <v>865</v>
      </c>
      <c r="J213" s="172">
        <v>0.16109999999999999</v>
      </c>
      <c r="K213" s="199">
        <v>66.087000000000003</v>
      </c>
      <c r="L213" s="199">
        <v>39.129800000000003</v>
      </c>
      <c r="M213" s="200">
        <f t="shared" si="18"/>
        <v>0.96877035862726091</v>
      </c>
      <c r="N213" s="248">
        <f t="shared" si="16"/>
        <v>64.023126690599796</v>
      </c>
      <c r="O213" s="248">
        <f t="shared" si="17"/>
        <v>1.654119718846534</v>
      </c>
      <c r="P213" s="168"/>
      <c r="Q213" s="169"/>
      <c r="R213" s="203"/>
    </row>
    <row r="214" spans="1:19" ht="15.75" customHeight="1" x14ac:dyDescent="0.2">
      <c r="B214" s="174">
        <v>71</v>
      </c>
      <c r="C214" s="172" t="str">
        <f>'Sample Weights'!B96</f>
        <v>Nisqually-1</v>
      </c>
      <c r="D214" s="172">
        <f t="shared" ref="D214:E214" si="19">D183</f>
        <v>0</v>
      </c>
      <c r="E214" s="228">
        <f t="shared" si="19"/>
        <v>2.35E-2</v>
      </c>
      <c r="F214" s="172">
        <f t="shared" ref="F214:J214" si="20">F183</f>
        <v>0.1</v>
      </c>
      <c r="G214" s="172">
        <f t="shared" si="20"/>
        <v>1.1795</v>
      </c>
      <c r="H214" s="172"/>
      <c r="I214" s="172"/>
      <c r="J214" s="172">
        <f t="shared" si="20"/>
        <v>0.16139999999999999</v>
      </c>
      <c r="K214" s="199">
        <v>94.078100000000006</v>
      </c>
      <c r="L214" s="199">
        <v>37.6706</v>
      </c>
      <c r="M214" s="200">
        <f t="shared" si="18"/>
        <v>1.004443580749746</v>
      </c>
      <c r="N214" s="248">
        <f t="shared" si="16"/>
        <v>94.496143634132693</v>
      </c>
      <c r="O214" s="248">
        <f t="shared" ref="O214:O215" si="21">(N183-H$141)/H$140*(F183/C$15+(G183-F183)/C$16+J183/C$17)/E183</f>
        <v>1.965512736375485</v>
      </c>
      <c r="P214" s="168">
        <f>AVERAGE(O214:O215)</f>
        <v>1.9611931172966592</v>
      </c>
      <c r="Q214" s="169">
        <f>(MAX(O214:O215)-MIN(O214:O215))/P214</f>
        <v>4.4050930433408358E-3</v>
      </c>
      <c r="R214" s="203" t="str">
        <f>IF(Q214&gt;C$20, "Repeat", "")</f>
        <v/>
      </c>
    </row>
    <row r="215" spans="1:19" x14ac:dyDescent="0.2">
      <c r="B215" s="174">
        <v>72</v>
      </c>
      <c r="C215" s="172" t="str">
        <f>'Sample Weights'!B97</f>
        <v>Nisqually-1</v>
      </c>
      <c r="D215" s="172">
        <f t="shared" ref="D215:E215" si="22">D184</f>
        <v>0</v>
      </c>
      <c r="E215" s="228">
        <f t="shared" si="22"/>
        <v>2.1700000000000001E-2</v>
      </c>
      <c r="F215" s="172">
        <f t="shared" ref="F215:J215" si="23">F184</f>
        <v>0.10009999999999999</v>
      </c>
      <c r="G215" s="172">
        <f t="shared" si="23"/>
        <v>1.1848000000000001</v>
      </c>
      <c r="H215" s="172"/>
      <c r="I215" s="172"/>
      <c r="J215" s="172">
        <f t="shared" si="23"/>
        <v>0.16220000000000001</v>
      </c>
      <c r="K215" s="199">
        <v>87.537000000000006</v>
      </c>
      <c r="L215" s="199">
        <v>38.552399999999999</v>
      </c>
      <c r="M215" s="200">
        <f t="shared" si="18"/>
        <v>0.98688152004106577</v>
      </c>
      <c r="N215" s="248">
        <f t="shared" si="16"/>
        <v>86.388647619834785</v>
      </c>
      <c r="O215" s="248">
        <f t="shared" si="21"/>
        <v>1.9568734982178335</v>
      </c>
      <c r="P215" s="168"/>
      <c r="Q215" s="169"/>
      <c r="R215" s="203"/>
    </row>
    <row r="216" spans="1:19" x14ac:dyDescent="0.2">
      <c r="B216" s="230" t="s">
        <v>866</v>
      </c>
      <c r="C216" s="222">
        <f>'Sample Weights'!B26</f>
        <v>381</v>
      </c>
      <c r="D216" s="222" t="str">
        <f>'Sample Weights'!C26</f>
        <v>YALD-27-5</v>
      </c>
      <c r="E216" s="223">
        <f>E111</f>
        <v>2.3800000000000002E-2</v>
      </c>
      <c r="F216" s="222">
        <f t="shared" ref="F216:J216" si="24">F111</f>
        <v>0.1014</v>
      </c>
      <c r="G216" s="222">
        <f t="shared" si="24"/>
        <v>1.1696</v>
      </c>
      <c r="H216" s="222"/>
      <c r="I216" s="222"/>
      <c r="J216" s="222">
        <f t="shared" si="24"/>
        <v>0.1608</v>
      </c>
      <c r="K216" s="199">
        <v>141.73910000000001</v>
      </c>
      <c r="L216" s="199">
        <v>42.857500000000002</v>
      </c>
      <c r="M216" s="200">
        <f t="shared" si="18"/>
        <v>0.88819436296280574</v>
      </c>
      <c r="N216" s="249">
        <f t="shared" si="16"/>
        <v>125.89186963142143</v>
      </c>
      <c r="O216" s="249">
        <f>(N216-H$141)/H$140*(F111/C$15+(G111-F111)/C$16+J111/C$17)/E216</f>
        <v>2.6025797173799479</v>
      </c>
      <c r="P216" s="226">
        <f>AVERAGE(O216:O217)</f>
        <v>1.9814699214335323</v>
      </c>
      <c r="Q216" s="227">
        <f>(MAX(O216:O217)-MIN(O216:O217))/P216</f>
        <v>0.62691821786228474</v>
      </c>
      <c r="R216" s="348" t="str">
        <f>IF(Q216&gt;C$20, "Repeat", "")</f>
        <v>Repeat</v>
      </c>
    </row>
    <row r="217" spans="1:19" ht="16" thickBot="1" x14ac:dyDescent="0.25">
      <c r="B217" s="250" t="s">
        <v>867</v>
      </c>
      <c r="C217" s="251">
        <f>'Sample Weights'!B27</f>
        <v>381</v>
      </c>
      <c r="D217" s="251" t="str">
        <f>'Sample Weights'!C27</f>
        <v>YALD-27-5</v>
      </c>
      <c r="E217" s="252">
        <f>E112</f>
        <v>2.35E-2</v>
      </c>
      <c r="F217" s="251">
        <f t="shared" ref="F217:J217" si="25">F112</f>
        <v>0.1014</v>
      </c>
      <c r="G217" s="251">
        <f t="shared" si="25"/>
        <v>1.1641999999999999</v>
      </c>
      <c r="H217" s="251"/>
      <c r="I217" s="251"/>
      <c r="J217" s="251">
        <f t="shared" si="25"/>
        <v>0.16159999999999999</v>
      </c>
      <c r="K217" s="204">
        <v>68.753200000000007</v>
      </c>
      <c r="L217" s="204">
        <v>40.876399999999997</v>
      </c>
      <c r="M217" s="205">
        <f t="shared" si="18"/>
        <v>0.927708375936247</v>
      </c>
      <c r="N217" s="253">
        <f t="shared" si="16"/>
        <v>63.78291951241998</v>
      </c>
      <c r="O217" s="253">
        <f>(N217-H$141)/H$140*(F112/C$15+(G112-F112)/C$16+J112/C$17)/E112</f>
        <v>1.3603601254871165</v>
      </c>
      <c r="P217" s="254"/>
      <c r="Q217" s="208"/>
      <c r="R217" s="209"/>
    </row>
    <row r="218" spans="1:19" x14ac:dyDescent="0.2">
      <c r="B218" s="102"/>
      <c r="C218" s="45"/>
      <c r="D218" s="46"/>
      <c r="E218" s="45"/>
      <c r="F218" s="46"/>
      <c r="G218" s="46"/>
      <c r="H218" s="46"/>
      <c r="I218" s="46"/>
      <c r="J218" s="46"/>
      <c r="K218" s="45"/>
      <c r="L218" s="45"/>
      <c r="M218" s="45"/>
      <c r="N218" s="45"/>
      <c r="O218" s="45"/>
      <c r="P218" s="47"/>
      <c r="Q218" s="47"/>
    </row>
    <row r="219" spans="1:19" x14ac:dyDescent="0.2">
      <c r="B219" s="102"/>
      <c r="C219" s="45"/>
      <c r="D219" s="46"/>
      <c r="E219" s="45"/>
      <c r="F219" s="46"/>
      <c r="G219" s="46"/>
      <c r="H219" s="46"/>
      <c r="I219" s="46"/>
      <c r="J219" s="46"/>
      <c r="K219" s="165" t="s">
        <v>1200</v>
      </c>
      <c r="L219" s="16" t="s">
        <v>642</v>
      </c>
      <c r="M219" s="45"/>
      <c r="N219" s="45"/>
      <c r="O219" s="45"/>
      <c r="P219" s="47"/>
      <c r="Q219" s="47"/>
    </row>
    <row r="220" spans="1:19" x14ac:dyDescent="0.2">
      <c r="B220" s="44" t="s">
        <v>868</v>
      </c>
      <c r="C220" s="45"/>
      <c r="D220" s="46"/>
      <c r="E220" s="45"/>
      <c r="F220" s="46"/>
      <c r="G220" s="46"/>
      <c r="H220" s="46"/>
      <c r="I220" s="46"/>
      <c r="J220" s="46"/>
      <c r="K220" s="148">
        <f>MAX(K194:K217)</f>
        <v>141.73910000000001</v>
      </c>
      <c r="L220" s="109">
        <f>AVERAGE(L192:L215)</f>
        <v>37.999812500000012</v>
      </c>
      <c r="M220" s="45"/>
      <c r="N220" s="45"/>
      <c r="O220" s="45"/>
      <c r="P220" s="47"/>
      <c r="Q220" s="47"/>
    </row>
    <row r="221" spans="1:19" ht="15.75" customHeight="1" x14ac:dyDescent="0.2">
      <c r="B221" s="99" t="s">
        <v>367</v>
      </c>
      <c r="C221" s="49" t="s">
        <v>869</v>
      </c>
      <c r="D221" s="46"/>
      <c r="E221" s="45"/>
      <c r="F221" s="52"/>
      <c r="G221" s="46"/>
      <c r="H221" s="46"/>
      <c r="I221" s="52"/>
      <c r="J221" s="46"/>
      <c r="K221" s="165" t="s">
        <v>1201</v>
      </c>
      <c r="L221" s="45"/>
      <c r="M221" s="45"/>
      <c r="N221" s="45"/>
      <c r="O221" s="45"/>
      <c r="P221" s="47"/>
      <c r="Q221" s="47"/>
    </row>
    <row r="222" spans="1:19" ht="15.75" customHeight="1" x14ac:dyDescent="0.2">
      <c r="B222" s="99" t="s">
        <v>870</v>
      </c>
      <c r="C222" s="45"/>
      <c r="D222" s="46"/>
      <c r="E222" s="45"/>
      <c r="F222" s="52"/>
      <c r="G222" s="46"/>
      <c r="H222" s="46"/>
      <c r="I222" s="52"/>
      <c r="J222" s="46"/>
      <c r="K222" s="45">
        <f>MIN(K194:K217)</f>
        <v>9.8486999999999991</v>
      </c>
      <c r="L222" s="45"/>
      <c r="M222" s="45"/>
      <c r="N222" s="45"/>
      <c r="O222" s="45"/>
      <c r="P222" s="47"/>
      <c r="Q222" s="47"/>
    </row>
    <row r="223" spans="1:19" ht="15.75" customHeight="1" thickBot="1" x14ac:dyDescent="0.25">
      <c r="B223" s="102"/>
      <c r="C223" s="45"/>
      <c r="D223" s="46"/>
      <c r="E223" s="45"/>
      <c r="F223" s="52" t="s">
        <v>842</v>
      </c>
      <c r="G223" s="46"/>
      <c r="H223" s="46"/>
      <c r="I223" s="52" t="s">
        <v>871</v>
      </c>
      <c r="J223" s="46"/>
      <c r="K223" s="45"/>
      <c r="L223" s="45"/>
      <c r="M223" s="45"/>
      <c r="N223" s="45"/>
      <c r="O223" s="45"/>
      <c r="P223" s="47"/>
      <c r="Q223" s="47"/>
    </row>
    <row r="224" spans="1:19" ht="15.75" customHeight="1" thickBot="1" x14ac:dyDescent="0.25">
      <c r="A224" s="102"/>
      <c r="B224" s="269" t="s">
        <v>370</v>
      </c>
      <c r="C224" s="164" t="s">
        <v>3</v>
      </c>
      <c r="D224" s="164" t="s">
        <v>4</v>
      </c>
      <c r="E224" s="164" t="s">
        <v>371</v>
      </c>
      <c r="F224" s="164" t="s">
        <v>372</v>
      </c>
      <c r="G224" s="164" t="s">
        <v>373</v>
      </c>
      <c r="H224" s="164" t="s">
        <v>374</v>
      </c>
      <c r="I224" s="164" t="s">
        <v>375</v>
      </c>
      <c r="J224" s="164" t="s">
        <v>376</v>
      </c>
      <c r="K224" s="164" t="s">
        <v>377</v>
      </c>
      <c r="L224" s="164" t="s">
        <v>378</v>
      </c>
      <c r="M224" s="164" t="s">
        <v>379</v>
      </c>
      <c r="N224" s="164" t="s">
        <v>380</v>
      </c>
      <c r="O224" s="164" t="s">
        <v>381</v>
      </c>
      <c r="P224" s="270" t="s">
        <v>382</v>
      </c>
      <c r="Q224" s="270" t="s">
        <v>383</v>
      </c>
      <c r="R224" s="271" t="s">
        <v>384</v>
      </c>
      <c r="S224" s="99"/>
    </row>
    <row r="225" spans="1:18" x14ac:dyDescent="0.2">
      <c r="A225" s="16"/>
      <c r="B225" s="273">
        <f>'Sample Weights'!A98</f>
        <v>97</v>
      </c>
      <c r="C225" s="274">
        <f>'Sample Weights'!B98</f>
        <v>340</v>
      </c>
      <c r="D225" s="274" t="str">
        <f>'Sample Weights'!C98</f>
        <v>SQMC-25-5</v>
      </c>
      <c r="E225" s="275">
        <f>'Sample Weights'!D98</f>
        <v>2.3900000000000001E-2</v>
      </c>
      <c r="F225" s="274"/>
      <c r="G225" s="274"/>
      <c r="H225" s="276"/>
      <c r="I225" s="276"/>
      <c r="J225" s="274"/>
      <c r="K225" s="277"/>
      <c r="L225" s="277"/>
      <c r="M225" s="275"/>
      <c r="N225" s="275"/>
      <c r="O225" s="275"/>
      <c r="P225" s="278"/>
      <c r="Q225" s="267"/>
      <c r="R225" s="268" t="str">
        <f>IF(Q225&gt;C$20, "Repeat", "")</f>
        <v/>
      </c>
    </row>
    <row r="226" spans="1:18" x14ac:dyDescent="0.2">
      <c r="B226" s="230">
        <f>'Sample Weights'!A99</f>
        <v>98</v>
      </c>
      <c r="C226" s="222">
        <f>'Sample Weights'!B99</f>
        <v>340</v>
      </c>
      <c r="D226" s="222" t="str">
        <f>'Sample Weights'!C99</f>
        <v>SQMC-25-5</v>
      </c>
      <c r="E226" s="223">
        <f>'Sample Weights'!D99</f>
        <v>2.1100000000000001E-2</v>
      </c>
      <c r="F226" s="222">
        <v>9.9900000000000003E-2</v>
      </c>
      <c r="G226" s="222">
        <v>1.1741999999999999</v>
      </c>
      <c r="H226" s="222" t="s">
        <v>831</v>
      </c>
      <c r="I226" s="222" t="s">
        <v>386</v>
      </c>
      <c r="J226" s="222">
        <v>0.16389999999999999</v>
      </c>
      <c r="K226" s="199">
        <v>91.769000000000005</v>
      </c>
      <c r="L226" s="199">
        <v>35.7333</v>
      </c>
      <c r="M226" s="224">
        <f t="shared" ref="M226:M248" si="26">(L$234/(F$234/C$15)/(F$234/C$15+(G$234-F$234)/C$16+J$234/C$17))/(L226/(F226/C$15)/(F226/C$15+(G226-F226)/C$16+J226/C$17))</f>
        <v>1.0516992917448422</v>
      </c>
      <c r="N226" s="249">
        <f t="shared" ref="N226:N248" si="27">K226*M226</f>
        <v>96.513392304132438</v>
      </c>
      <c r="O226" s="249">
        <f t="shared" ref="O226:O248" si="28">(N226-D$300)/D$299*(F226/C$15+(G226-F226)/C$16+J226/C$17)/E226</f>
        <v>2.3022851673161098</v>
      </c>
      <c r="P226" s="226"/>
      <c r="Q226" s="169"/>
      <c r="R226" s="348" t="s">
        <v>1213</v>
      </c>
    </row>
    <row r="227" spans="1:18" x14ac:dyDescent="0.2">
      <c r="B227" s="174">
        <f>'Sample Weights'!A100</f>
        <v>99</v>
      </c>
      <c r="C227" s="172">
        <f>'Sample Weights'!B100</f>
        <v>70</v>
      </c>
      <c r="D227" s="172" t="str">
        <f>'Sample Weights'!C100</f>
        <v>DENC-17-5</v>
      </c>
      <c r="E227" s="228">
        <f>'Sample Weights'!D100</f>
        <v>2.1399999999999999E-2</v>
      </c>
      <c r="F227" s="172">
        <v>9.9500000000000005E-2</v>
      </c>
      <c r="G227" s="172">
        <v>1.1738</v>
      </c>
      <c r="H227" s="172" t="s">
        <v>492</v>
      </c>
      <c r="I227" s="172"/>
      <c r="J227" s="172">
        <v>0.1638</v>
      </c>
      <c r="K227" s="199">
        <v>51.517200000000003</v>
      </c>
      <c r="L227" s="199">
        <v>37.942599999999999</v>
      </c>
      <c r="M227" s="200">
        <f t="shared" si="26"/>
        <v>0.9861149809169405</v>
      </c>
      <c r="N227" s="248">
        <f t="shared" si="27"/>
        <v>50.801882694894211</v>
      </c>
      <c r="O227" s="248">
        <f t="shared" si="28"/>
        <v>1.212816269718705</v>
      </c>
      <c r="P227" s="168">
        <f>AVERAGE(O227:O228)</f>
        <v>1.1907168494413121</v>
      </c>
      <c r="Q227" s="169">
        <f>(MAX(O227:O228)-MIN(O227:O228))/P227</f>
        <v>3.7119522223544553E-2</v>
      </c>
      <c r="R227" s="203" t="str">
        <f>IF(Q227&gt;C$20, "Repeat", "")</f>
        <v/>
      </c>
    </row>
    <row r="228" spans="1:18" x14ac:dyDescent="0.2">
      <c r="B228" s="174">
        <f>'Sample Weights'!A101</f>
        <v>100</v>
      </c>
      <c r="C228" s="172">
        <f>'Sample Weights'!B101</f>
        <v>70</v>
      </c>
      <c r="D228" s="172" t="str">
        <f>'Sample Weights'!C101</f>
        <v>DENC-17-5</v>
      </c>
      <c r="E228" s="228">
        <f>'Sample Weights'!D101</f>
        <v>2.5600000000000001E-2</v>
      </c>
      <c r="F228" s="172">
        <v>9.9699999999999997E-2</v>
      </c>
      <c r="G228" s="172">
        <v>1.1697</v>
      </c>
      <c r="H228" s="172" t="s">
        <v>832</v>
      </c>
      <c r="I228" s="172"/>
      <c r="J228" s="172">
        <v>0.16250000000000001</v>
      </c>
      <c r="K228" s="199">
        <v>51.064799999999998</v>
      </c>
      <c r="L228" s="199">
        <v>32.298499999999997</v>
      </c>
      <c r="M228" s="200">
        <f t="shared" si="26"/>
        <v>1.1563171880341376</v>
      </c>
      <c r="N228" s="248">
        <f t="shared" si="27"/>
        <v>59.047105943525629</v>
      </c>
      <c r="O228" s="248">
        <f t="shared" si="28"/>
        <v>1.1686174291639193</v>
      </c>
      <c r="P228" s="168"/>
      <c r="Q228" s="169"/>
      <c r="R228" s="203"/>
    </row>
    <row r="229" spans="1:18" x14ac:dyDescent="0.2">
      <c r="B229" s="174">
        <f>'Sample Weights'!A102</f>
        <v>101</v>
      </c>
      <c r="C229" s="172">
        <f>'Sample Weights'!B102</f>
        <v>198</v>
      </c>
      <c r="D229" s="172" t="str">
        <f>'Sample Weights'!C102</f>
        <v>LILC-26-3</v>
      </c>
      <c r="E229" s="228">
        <f>'Sample Weights'!D102</f>
        <v>2.1700000000000001E-2</v>
      </c>
      <c r="F229" s="172">
        <v>9.9900000000000003E-2</v>
      </c>
      <c r="G229" s="172">
        <v>1.1753</v>
      </c>
      <c r="H229" s="172" t="s">
        <v>386</v>
      </c>
      <c r="I229" s="172"/>
      <c r="J229" s="172">
        <v>0.16239999999999999</v>
      </c>
      <c r="K229" s="199">
        <v>19.7225</v>
      </c>
      <c r="L229" s="199">
        <v>35.6633</v>
      </c>
      <c r="M229" s="200">
        <f t="shared" si="26"/>
        <v>1.0538521193976864</v>
      </c>
      <c r="N229" s="248">
        <f t="shared" si="27"/>
        <v>20.784598424820871</v>
      </c>
      <c r="O229" s="248">
        <f t="shared" si="28"/>
        <v>0.5122295664409251</v>
      </c>
      <c r="P229" s="168">
        <f>AVERAGE(O229:O230)</f>
        <v>0.53262549505925949</v>
      </c>
      <c r="Q229" s="169">
        <f>(MAX(O229:O230)-MIN(O229:O230))/P229</f>
        <v>7.6586377511144693E-2</v>
      </c>
      <c r="R229" s="203" t="str">
        <f>IF(Q229&gt;C$20, "Repeat", "")</f>
        <v/>
      </c>
    </row>
    <row r="230" spans="1:18" x14ac:dyDescent="0.2">
      <c r="B230" s="174">
        <f>'Sample Weights'!A103</f>
        <v>102</v>
      </c>
      <c r="C230" s="172">
        <f>'Sample Weights'!B103</f>
        <v>198</v>
      </c>
      <c r="D230" s="172" t="str">
        <f>'Sample Weights'!C103</f>
        <v>LILC-26-3</v>
      </c>
      <c r="E230" s="228">
        <f>'Sample Weights'!D103</f>
        <v>2.24E-2</v>
      </c>
      <c r="F230" s="172">
        <v>9.9599999999999994E-2</v>
      </c>
      <c r="G230" s="172">
        <v>1.1754</v>
      </c>
      <c r="H230" s="172" t="s">
        <v>509</v>
      </c>
      <c r="I230" s="172" t="s">
        <v>835</v>
      </c>
      <c r="J230" s="172">
        <v>0.1595</v>
      </c>
      <c r="K230" s="199">
        <v>21.7362</v>
      </c>
      <c r="L230" s="199">
        <v>34.768999999999998</v>
      </c>
      <c r="M230" s="200">
        <f t="shared" si="26"/>
        <v>1.0761750542451913</v>
      </c>
      <c r="N230" s="248">
        <f t="shared" si="27"/>
        <v>23.391956214084328</v>
      </c>
      <c r="O230" s="248">
        <f t="shared" si="28"/>
        <v>0.55302142367759388</v>
      </c>
      <c r="P230" s="168"/>
      <c r="Q230" s="169"/>
      <c r="R230" s="203"/>
    </row>
    <row r="231" spans="1:18" x14ac:dyDescent="0.2">
      <c r="B231" s="174">
        <f>'Sample Weights'!A104</f>
        <v>103</v>
      </c>
      <c r="C231" s="172">
        <f>'Sample Weights'!B104</f>
        <v>223</v>
      </c>
      <c r="D231" s="172" t="str">
        <f>'Sample Weights'!C104</f>
        <v>MCHB-19-1</v>
      </c>
      <c r="E231" s="228">
        <f>'Sample Weights'!D104</f>
        <v>2.0899999999999998E-2</v>
      </c>
      <c r="F231" s="172">
        <v>0.1</v>
      </c>
      <c r="G231" s="172">
        <v>1.171</v>
      </c>
      <c r="H231" s="172" t="s">
        <v>518</v>
      </c>
      <c r="I231" s="172" t="s">
        <v>466</v>
      </c>
      <c r="J231" s="172">
        <v>0.16320000000000001</v>
      </c>
      <c r="K231" s="199">
        <v>59.804299999999998</v>
      </c>
      <c r="L231" s="199">
        <v>39.999600000000001</v>
      </c>
      <c r="M231" s="200">
        <f t="shared" si="26"/>
        <v>0.93780366989820696</v>
      </c>
      <c r="N231" s="248">
        <f t="shared" si="27"/>
        <v>56.084692015693335</v>
      </c>
      <c r="O231" s="248">
        <f t="shared" si="28"/>
        <v>1.3634840186543569</v>
      </c>
      <c r="P231" s="168">
        <f>AVERAGE(O231:O232)</f>
        <v>1.3467781408553456</v>
      </c>
      <c r="Q231" s="169">
        <f>(MAX(O231:O232)-MIN(O231:O232))/P231</f>
        <v>2.4808655994967555E-2</v>
      </c>
      <c r="R231" s="203" t="str">
        <f>IF(Q231&gt;C$20, "Repeat", "")</f>
        <v/>
      </c>
    </row>
    <row r="232" spans="1:18" x14ac:dyDescent="0.2">
      <c r="B232" s="174">
        <f>'Sample Weights'!A105</f>
        <v>104</v>
      </c>
      <c r="C232" s="172">
        <f>'Sample Weights'!B105</f>
        <v>223</v>
      </c>
      <c r="D232" s="172" t="str">
        <f>'Sample Weights'!C105</f>
        <v>MCHB-19-1</v>
      </c>
      <c r="E232" s="228">
        <f>'Sample Weights'!D105</f>
        <v>2.1700000000000001E-2</v>
      </c>
      <c r="F232" s="172">
        <v>9.98E-2</v>
      </c>
      <c r="G232" s="172">
        <v>1.1747000000000001</v>
      </c>
      <c r="H232" s="172" t="s">
        <v>835</v>
      </c>
      <c r="I232" s="172"/>
      <c r="J232" s="172">
        <v>0.16239999999999999</v>
      </c>
      <c r="K232" s="199">
        <v>61.118400000000001</v>
      </c>
      <c r="L232" s="199">
        <v>40.4651</v>
      </c>
      <c r="M232" s="200">
        <f t="shared" si="26"/>
        <v>0.92742969749801296</v>
      </c>
      <c r="N232" s="248">
        <f t="shared" si="27"/>
        <v>56.683019223562553</v>
      </c>
      <c r="O232" s="248">
        <f t="shared" si="28"/>
        <v>1.3300722630563346</v>
      </c>
      <c r="P232" s="168"/>
      <c r="Q232" s="169"/>
      <c r="R232" s="203"/>
    </row>
    <row r="233" spans="1:18" x14ac:dyDescent="0.2">
      <c r="B233" s="174">
        <f>'Sample Weights'!A106</f>
        <v>105</v>
      </c>
      <c r="C233" s="172">
        <f>'Sample Weights'!B106</f>
        <v>86</v>
      </c>
      <c r="D233" s="172" t="str">
        <f>'Sample Weights'!C106</f>
        <v>GLCB-26-2</v>
      </c>
      <c r="E233" s="228">
        <f>'Sample Weights'!D106</f>
        <v>2.3800000000000002E-2</v>
      </c>
      <c r="F233" s="172">
        <v>9.9699999999999997E-2</v>
      </c>
      <c r="G233" s="172">
        <v>1.1765000000000001</v>
      </c>
      <c r="H233" s="172" t="s">
        <v>466</v>
      </c>
      <c r="I233" s="172"/>
      <c r="J233" s="172">
        <v>0.16200000000000001</v>
      </c>
      <c r="K233" s="199">
        <v>52.4148</v>
      </c>
      <c r="L233" s="199">
        <v>36.112699999999997</v>
      </c>
      <c r="M233" s="200">
        <f t="shared" si="26"/>
        <v>1.0393940715617143</v>
      </c>
      <c r="N233" s="248">
        <f t="shared" si="27"/>
        <v>54.479632382092937</v>
      </c>
      <c r="O233" s="248">
        <f t="shared" si="28"/>
        <v>1.1683126179366015</v>
      </c>
      <c r="P233" s="168">
        <f>AVERAGE(O233:O234)</f>
        <v>1.1889856378571615</v>
      </c>
      <c r="Q233" s="169">
        <f>(MAX(O233:O234)-MIN(O233:O234))/P233</f>
        <v>3.4774213013737801E-2</v>
      </c>
      <c r="R233" s="203" t="str">
        <f>IF(Q233&gt;C$20, "Repeat", "")</f>
        <v/>
      </c>
    </row>
    <row r="234" spans="1:18" x14ac:dyDescent="0.2">
      <c r="B234" s="174">
        <f>'Sample Weights'!A107</f>
        <v>106</v>
      </c>
      <c r="C234" s="172">
        <f>'Sample Weights'!B107</f>
        <v>86</v>
      </c>
      <c r="D234" s="172" t="str">
        <f>'Sample Weights'!C107</f>
        <v>GLCB-26-2</v>
      </c>
      <c r="E234" s="228">
        <f>'Sample Weights'!D107</f>
        <v>2.2200000000000001E-2</v>
      </c>
      <c r="F234" s="172">
        <v>0.1</v>
      </c>
      <c r="G234" s="172">
        <v>1.1726000000000001</v>
      </c>
      <c r="H234" s="172" t="s">
        <v>541</v>
      </c>
      <c r="I234" s="172"/>
      <c r="J234" s="172">
        <v>0.1613</v>
      </c>
      <c r="K234" s="199">
        <v>52.7408</v>
      </c>
      <c r="L234" s="202">
        <v>37.521799999999999</v>
      </c>
      <c r="M234" s="272">
        <f t="shared" si="26"/>
        <v>1</v>
      </c>
      <c r="N234" s="248">
        <f t="shared" si="27"/>
        <v>52.7408</v>
      </c>
      <c r="O234" s="248">
        <f t="shared" si="28"/>
        <v>1.2096586577777213</v>
      </c>
      <c r="P234" s="168"/>
      <c r="Q234" s="169"/>
      <c r="R234" s="203"/>
    </row>
    <row r="235" spans="1:18" x14ac:dyDescent="0.2">
      <c r="B235" s="174">
        <f>'Sample Weights'!A108</f>
        <v>107</v>
      </c>
      <c r="C235" s="172">
        <f>'Sample Weights'!B108</f>
        <v>52</v>
      </c>
      <c r="D235" s="172" t="str">
        <f>'Sample Weights'!C108</f>
        <v>CNYH-28-2</v>
      </c>
      <c r="E235" s="228">
        <f>'Sample Weights'!D108</f>
        <v>2.0500000000000001E-2</v>
      </c>
      <c r="F235" s="172">
        <v>9.9699999999999997E-2</v>
      </c>
      <c r="G235" s="172">
        <v>1.1778</v>
      </c>
      <c r="H235" s="172" t="s">
        <v>555</v>
      </c>
      <c r="I235" s="172"/>
      <c r="J235" s="172">
        <v>0.16109999999999999</v>
      </c>
      <c r="K235" s="199">
        <v>136.78579999999999</v>
      </c>
      <c r="L235" s="199">
        <v>38.098799999999997</v>
      </c>
      <c r="M235" s="200">
        <f t="shared" si="26"/>
        <v>0.98574802665572525</v>
      </c>
      <c r="N235" s="248">
        <f t="shared" si="27"/>
        <v>134.8363324245247</v>
      </c>
      <c r="O235" s="248">
        <f t="shared" si="28"/>
        <v>3.2989095096713461</v>
      </c>
      <c r="P235" s="168">
        <f>AVERAGE(O235:O236)</f>
        <v>3.2765297107682603</v>
      </c>
      <c r="Q235" s="169">
        <f>(MAX(O235:O236)-MIN(O235:O236))/P235</f>
        <v>1.3660672039404983E-2</v>
      </c>
      <c r="R235" s="203" t="str">
        <f>IF(Q235&gt;C$20, "Repeat", "")</f>
        <v/>
      </c>
    </row>
    <row r="236" spans="1:18" x14ac:dyDescent="0.2">
      <c r="B236" s="174">
        <f>'Sample Weights'!A109</f>
        <v>108</v>
      </c>
      <c r="C236" s="172">
        <f>'Sample Weights'!B109</f>
        <v>52</v>
      </c>
      <c r="D236" s="172" t="str">
        <f>'Sample Weights'!C109</f>
        <v>CNYH-28-2</v>
      </c>
      <c r="E236" s="228">
        <f>'Sample Weights'!D109</f>
        <v>2.4500000000000001E-2</v>
      </c>
      <c r="F236" s="172">
        <v>0.1003</v>
      </c>
      <c r="G236" s="172">
        <v>1.1732</v>
      </c>
      <c r="H236" s="172" t="s">
        <v>837</v>
      </c>
      <c r="I236" s="172" t="s">
        <v>837</v>
      </c>
      <c r="J236" s="172">
        <v>0.16209999999999999</v>
      </c>
      <c r="K236" s="199">
        <v>148.89619999999999</v>
      </c>
      <c r="L236" s="199">
        <v>35.1096</v>
      </c>
      <c r="M236" s="200">
        <f t="shared" si="26"/>
        <v>1.0728709651458077</v>
      </c>
      <c r="N236" s="248">
        <f t="shared" si="27"/>
        <v>159.7464098005432</v>
      </c>
      <c r="O236" s="248">
        <f t="shared" si="28"/>
        <v>3.2541499118651744</v>
      </c>
      <c r="P236" s="168"/>
      <c r="Q236" s="169"/>
      <c r="R236" s="203"/>
    </row>
    <row r="237" spans="1:18" x14ac:dyDescent="0.2">
      <c r="B237" s="174">
        <f>'Sample Weights'!A110</f>
        <v>109</v>
      </c>
      <c r="C237" s="172">
        <f>'Sample Weights'!B110</f>
        <v>224</v>
      </c>
      <c r="D237" s="172" t="str">
        <f>'Sample Weights'!C110</f>
        <v>MCHB-19-2</v>
      </c>
      <c r="E237" s="228">
        <f>'Sample Weights'!D110</f>
        <v>2.1100000000000001E-2</v>
      </c>
      <c r="F237" s="172">
        <v>9.9900000000000003E-2</v>
      </c>
      <c r="G237" s="172">
        <v>1.1771</v>
      </c>
      <c r="H237" s="172" t="s">
        <v>872</v>
      </c>
      <c r="I237" s="172" t="s">
        <v>872</v>
      </c>
      <c r="J237" s="172">
        <v>0.16039999999999999</v>
      </c>
      <c r="K237" s="199">
        <v>27.471599999999999</v>
      </c>
      <c r="L237" s="199">
        <v>35.267200000000003</v>
      </c>
      <c r="M237" s="200">
        <f t="shared" si="26"/>
        <v>1.0660829802430678</v>
      </c>
      <c r="N237" s="248">
        <f t="shared" si="27"/>
        <v>29.28700520004546</v>
      </c>
      <c r="O237" s="248">
        <f t="shared" si="28"/>
        <v>0.72642805551788692</v>
      </c>
      <c r="P237" s="168">
        <f>AVERAGE(O237:O238)</f>
        <v>0.71554937990149536</v>
      </c>
      <c r="Q237" s="169">
        <f>(MAX(O237:O238)-MIN(O237:O238))/P237</f>
        <v>3.0406498620372192E-2</v>
      </c>
      <c r="R237" s="203" t="str">
        <f>IF(Q237&gt;C$20, "Repeat", "")</f>
        <v/>
      </c>
    </row>
    <row r="238" spans="1:18" x14ac:dyDescent="0.2">
      <c r="B238" s="174">
        <f>'Sample Weights'!A111</f>
        <v>110</v>
      </c>
      <c r="C238" s="172">
        <f>'Sample Weights'!B111</f>
        <v>224</v>
      </c>
      <c r="D238" s="172" t="str">
        <f>'Sample Weights'!C111</f>
        <v>MCHB-19-2</v>
      </c>
      <c r="E238" s="228">
        <f>'Sample Weights'!D111</f>
        <v>2.0500000000000001E-2</v>
      </c>
      <c r="F238" s="172">
        <v>0.10009999999999999</v>
      </c>
      <c r="G238" s="172">
        <v>1.1752</v>
      </c>
      <c r="H238" s="172" t="s">
        <v>520</v>
      </c>
      <c r="I238" s="172"/>
      <c r="J238" s="172">
        <v>0.1628</v>
      </c>
      <c r="K238" s="199">
        <v>28.156500000000001</v>
      </c>
      <c r="L238" s="199">
        <v>38.546799999999998</v>
      </c>
      <c r="M238" s="200">
        <f t="shared" si="26"/>
        <v>0.97710708650280709</v>
      </c>
      <c r="N238" s="248">
        <f t="shared" si="27"/>
        <v>27.511915681116289</v>
      </c>
      <c r="O238" s="248">
        <f t="shared" si="28"/>
        <v>0.70467070428510392</v>
      </c>
      <c r="P238" s="168"/>
      <c r="Q238" s="169"/>
      <c r="R238" s="203"/>
    </row>
    <row r="239" spans="1:18" x14ac:dyDescent="0.2">
      <c r="B239" s="174">
        <f>'Sample Weights'!A112</f>
        <v>111</v>
      </c>
      <c r="C239" s="172">
        <f>'Sample Weights'!B112</f>
        <v>299</v>
      </c>
      <c r="D239" s="172" t="str">
        <f>'Sample Weights'!C112</f>
        <v>SKWA-24-3</v>
      </c>
      <c r="E239" s="228">
        <f>'Sample Weights'!D112</f>
        <v>2.3699999999999999E-2</v>
      </c>
      <c r="F239" s="172">
        <v>9.98E-2</v>
      </c>
      <c r="G239" s="172">
        <v>1.1732</v>
      </c>
      <c r="H239" s="172" t="s">
        <v>581</v>
      </c>
      <c r="I239" s="172"/>
      <c r="J239" s="172">
        <v>0.16350000000000001</v>
      </c>
      <c r="K239" s="199">
        <v>37.276800000000001</v>
      </c>
      <c r="L239" s="199">
        <v>38.070599999999999</v>
      </c>
      <c r="M239" s="200">
        <f t="shared" si="26"/>
        <v>0.98517102705652282</v>
      </c>
      <c r="N239" s="248">
        <f t="shared" si="27"/>
        <v>36.724023341380594</v>
      </c>
      <c r="O239" s="248">
        <f t="shared" si="28"/>
        <v>0.80089041361364821</v>
      </c>
      <c r="P239" s="168">
        <f>AVERAGE(O239:O240)</f>
        <v>0.81077059906708648</v>
      </c>
      <c r="Q239" s="169">
        <f>(MAX(O239:O240)-MIN(O239:O240))/P239</f>
        <v>2.4372332851750944E-2</v>
      </c>
      <c r="R239" s="203" t="str">
        <f>IF(Q239&gt;C$20, "Repeat", "")</f>
        <v/>
      </c>
    </row>
    <row r="240" spans="1:18" x14ac:dyDescent="0.2">
      <c r="B240" s="174">
        <f>'Sample Weights'!A113</f>
        <v>112</v>
      </c>
      <c r="C240" s="172">
        <f>'Sample Weights'!B113</f>
        <v>299</v>
      </c>
      <c r="D240" s="172" t="str">
        <f>'Sample Weights'!C113</f>
        <v>SKWA-24-3</v>
      </c>
      <c r="E240" s="228">
        <f>'Sample Weights'!D113</f>
        <v>2.3199999999999998E-2</v>
      </c>
      <c r="F240" s="172">
        <v>0.1002</v>
      </c>
      <c r="G240" s="172">
        <v>1.1819</v>
      </c>
      <c r="H240" s="172" t="s">
        <v>838</v>
      </c>
      <c r="I240" s="172"/>
      <c r="J240" s="172">
        <v>0.1608</v>
      </c>
      <c r="K240" s="199">
        <v>35.507199999999997</v>
      </c>
      <c r="L240" s="199">
        <v>36.693899999999999</v>
      </c>
      <c r="M240" s="200">
        <f t="shared" si="26"/>
        <v>1.0317597364488169</v>
      </c>
      <c r="N240" s="248">
        <f t="shared" si="27"/>
        <v>36.63489931403543</v>
      </c>
      <c r="O240" s="248">
        <f t="shared" si="28"/>
        <v>0.82065078452052476</v>
      </c>
      <c r="P240" s="168"/>
      <c r="Q240" s="169"/>
      <c r="R240" s="203"/>
    </row>
    <row r="241" spans="1:19" x14ac:dyDescent="0.2">
      <c r="B241" s="174">
        <f>'Sample Weights'!A114</f>
        <v>113</v>
      </c>
      <c r="C241" s="172">
        <f>'Sample Weights'!B114</f>
        <v>108</v>
      </c>
      <c r="D241" s="172" t="str">
        <f>'Sample Weights'!C114</f>
        <v>HOMA-21-5</v>
      </c>
      <c r="E241" s="228">
        <f>'Sample Weights'!D114</f>
        <v>2.3400000000000001E-2</v>
      </c>
      <c r="F241" s="172">
        <v>0.1002</v>
      </c>
      <c r="G241" s="172">
        <v>1.1758999999999999</v>
      </c>
      <c r="H241" s="172" t="s">
        <v>593</v>
      </c>
      <c r="I241" s="172"/>
      <c r="J241" s="172">
        <v>0.1628</v>
      </c>
      <c r="K241" s="199">
        <v>50.906300000000002</v>
      </c>
      <c r="L241" s="199">
        <v>36.021299999999997</v>
      </c>
      <c r="M241" s="200">
        <f t="shared" si="26"/>
        <v>1.0472319765435336</v>
      </c>
      <c r="N241" s="248">
        <f t="shared" si="27"/>
        <v>53.310705167518087</v>
      </c>
      <c r="O241" s="248">
        <f t="shared" si="28"/>
        <v>1.1635232006741112</v>
      </c>
      <c r="P241" s="168">
        <f>AVERAGE(O241:O242)</f>
        <v>1.1641498557054737</v>
      </c>
      <c r="Q241" s="169">
        <f>(MAX(O241:O242)-MIN(O241:O242))/P241</f>
        <v>1.0765882558699598E-3</v>
      </c>
      <c r="R241" s="203" t="str">
        <f>IF(Q241&gt;C$20, "Repeat", "")</f>
        <v/>
      </c>
    </row>
    <row r="242" spans="1:19" x14ac:dyDescent="0.2">
      <c r="B242" s="174">
        <f>'Sample Weights'!A115</f>
        <v>114</v>
      </c>
      <c r="C242" s="172">
        <f>'Sample Weights'!B115</f>
        <v>108</v>
      </c>
      <c r="D242" s="172" t="str">
        <f>'Sample Weights'!C115</f>
        <v>HOMA-21-5</v>
      </c>
      <c r="E242" s="228">
        <f>'Sample Weights'!D115</f>
        <v>2.1899999999999999E-2</v>
      </c>
      <c r="F242" s="172">
        <v>0.10009999999999999</v>
      </c>
      <c r="G242" s="172">
        <v>1.1763999999999999</v>
      </c>
      <c r="H242" s="172" t="s">
        <v>582</v>
      </c>
      <c r="I242" s="172" t="s">
        <v>582</v>
      </c>
      <c r="J242" s="172">
        <v>0.16039999999999999</v>
      </c>
      <c r="K242" s="199">
        <v>48.042499999999997</v>
      </c>
      <c r="L242" s="199">
        <v>36.262599999999999</v>
      </c>
      <c r="M242" s="200">
        <f t="shared" si="26"/>
        <v>1.0383445855309787</v>
      </c>
      <c r="N242" s="248">
        <f t="shared" si="27"/>
        <v>49.884669750372041</v>
      </c>
      <c r="O242" s="248">
        <f t="shared" si="28"/>
        <v>1.1647765107368364</v>
      </c>
      <c r="P242" s="168"/>
      <c r="Q242" s="169"/>
      <c r="R242" s="203"/>
    </row>
    <row r="243" spans="1:19" x14ac:dyDescent="0.2">
      <c r="B243" s="174">
        <f>'Sample Weights'!A116</f>
        <v>115</v>
      </c>
      <c r="C243" s="172">
        <f>'Sample Weights'!B116</f>
        <v>342</v>
      </c>
      <c r="D243" s="172" t="str">
        <f>'Sample Weights'!C116</f>
        <v>STHA-21-3</v>
      </c>
      <c r="E243" s="228">
        <f>'Sample Weights'!D116</f>
        <v>2.4E-2</v>
      </c>
      <c r="F243" s="172">
        <v>0.1003</v>
      </c>
      <c r="G243" s="172">
        <v>1.1759999999999999</v>
      </c>
      <c r="H243" s="172" t="s">
        <v>610</v>
      </c>
      <c r="I243" s="172" t="s">
        <v>610</v>
      </c>
      <c r="J243" s="172">
        <v>0.16159999999999999</v>
      </c>
      <c r="K243" s="199">
        <v>65.212100000000007</v>
      </c>
      <c r="L243" s="199">
        <v>38.127299999999998</v>
      </c>
      <c r="M243" s="200">
        <f t="shared" si="26"/>
        <v>0.98984901215464538</v>
      </c>
      <c r="N243" s="248">
        <f t="shared" si="27"/>
        <v>64.550132765529952</v>
      </c>
      <c r="O243" s="248">
        <f t="shared" si="28"/>
        <v>1.3655664172790953</v>
      </c>
      <c r="P243" s="168">
        <f>AVERAGE(O243:O244)</f>
        <v>1.3601774299189662</v>
      </c>
      <c r="Q243" s="169">
        <f>(MAX(O243:O244)-MIN(O243:O244))/P243</f>
        <v>7.92394762858286E-3</v>
      </c>
      <c r="R243" s="203" t="str">
        <f>IF(Q243&gt;C$20, "Repeat", "")</f>
        <v/>
      </c>
    </row>
    <row r="244" spans="1:19" x14ac:dyDescent="0.2">
      <c r="B244" s="174">
        <f>'Sample Weights'!A117</f>
        <v>116</v>
      </c>
      <c r="C244" s="172">
        <f>'Sample Weights'!B117</f>
        <v>342</v>
      </c>
      <c r="D244" s="172" t="str">
        <f>'Sample Weights'!C117</f>
        <v>STHA-21-3</v>
      </c>
      <c r="E244" s="228">
        <f>'Sample Weights'!D117</f>
        <v>2.4E-2</v>
      </c>
      <c r="F244" s="172">
        <v>9.9900000000000003E-2</v>
      </c>
      <c r="G244" s="172">
        <v>1.1785000000000001</v>
      </c>
      <c r="H244" s="172" t="s">
        <v>873</v>
      </c>
      <c r="I244" s="172"/>
      <c r="J244" s="172">
        <v>0.15640000000000001</v>
      </c>
      <c r="K244" s="199">
        <v>61.572600000000001</v>
      </c>
      <c r="L244" s="199">
        <v>36.093600000000002</v>
      </c>
      <c r="M244" s="200">
        <f t="shared" si="26"/>
        <v>1.0406701458483874</v>
      </c>
      <c r="N244" s="248">
        <f t="shared" si="27"/>
        <v>64.076766622264415</v>
      </c>
      <c r="O244" s="248">
        <f t="shared" si="28"/>
        <v>1.354788442558837</v>
      </c>
      <c r="P244" s="168"/>
      <c r="Q244" s="169"/>
      <c r="R244" s="203"/>
    </row>
    <row r="245" spans="1:19" x14ac:dyDescent="0.2">
      <c r="B245" s="174">
        <f>'Sample Weights'!A118</f>
        <v>117</v>
      </c>
      <c r="C245" s="172">
        <f>'Sample Weights'!B118</f>
        <v>139</v>
      </c>
      <c r="D245" s="172" t="str">
        <f>'Sample Weights'!C118</f>
        <v>HRSP-27-3</v>
      </c>
      <c r="E245" s="228">
        <f>'Sample Weights'!D118</f>
        <v>2.1600000000000001E-2</v>
      </c>
      <c r="F245" s="172">
        <v>0.1002</v>
      </c>
      <c r="G245" s="172">
        <v>1.1780999999999999</v>
      </c>
      <c r="H245" s="172" t="s">
        <v>874</v>
      </c>
      <c r="I245" s="172"/>
      <c r="J245" s="172">
        <v>0.16</v>
      </c>
      <c r="K245" s="199">
        <v>131.62139999999999</v>
      </c>
      <c r="L245" s="199">
        <v>36.677100000000003</v>
      </c>
      <c r="M245" s="200">
        <f t="shared" si="26"/>
        <v>1.0287850893764172</v>
      </c>
      <c r="N245" s="248">
        <f t="shared" si="27"/>
        <v>135.41013376284914</v>
      </c>
      <c r="O245" s="248">
        <f t="shared" si="28"/>
        <v>3.143127136078022</v>
      </c>
      <c r="P245" s="168">
        <f>AVERAGE(O245:O246)</f>
        <v>3.1782117909174925</v>
      </c>
      <c r="Q245" s="169">
        <f>(MAX(O245:O246)-MIN(O245:O246))/P245</f>
        <v>2.207823590594761E-2</v>
      </c>
      <c r="R245" s="203" t="str">
        <f>IF(Q245&gt;C$20, "Repeat", "")</f>
        <v/>
      </c>
    </row>
    <row r="246" spans="1:19" x14ac:dyDescent="0.2">
      <c r="B246" s="174">
        <f>'Sample Weights'!A119</f>
        <v>118</v>
      </c>
      <c r="C246" s="172">
        <f>'Sample Weights'!B119</f>
        <v>139</v>
      </c>
      <c r="D246" s="172" t="str">
        <f>'Sample Weights'!C119</f>
        <v>HRSP-27-3</v>
      </c>
      <c r="E246" s="228">
        <f>'Sample Weights'!D119</f>
        <v>2.1399999999999999E-2</v>
      </c>
      <c r="F246" s="172">
        <v>0.1002</v>
      </c>
      <c r="G246" s="172">
        <v>1.1781999999999999</v>
      </c>
      <c r="H246" s="172" t="s">
        <v>630</v>
      </c>
      <c r="I246" s="172"/>
      <c r="J246" s="172">
        <v>0.16139999999999999</v>
      </c>
      <c r="K246" s="199">
        <v>143.62</v>
      </c>
      <c r="L246" s="199">
        <v>39.569400000000002</v>
      </c>
      <c r="M246" s="200">
        <f t="shared" si="26"/>
        <v>0.95434362417454943</v>
      </c>
      <c r="N246" s="248">
        <f t="shared" si="27"/>
        <v>137.0628313039488</v>
      </c>
      <c r="O246" s="248">
        <f t="shared" si="28"/>
        <v>3.2132964457569626</v>
      </c>
      <c r="P246" s="168"/>
      <c r="Q246" s="169"/>
      <c r="R246" s="203"/>
    </row>
    <row r="247" spans="1:19" ht="15.75" customHeight="1" x14ac:dyDescent="0.2">
      <c r="B247" s="174">
        <f>'Sample Weights'!A120</f>
        <v>119</v>
      </c>
      <c r="C247" s="172" t="str">
        <f>'Sample Weights'!B120</f>
        <v>Nisqually-1</v>
      </c>
      <c r="D247" s="172">
        <f>'Sample Weights'!C120</f>
        <v>0</v>
      </c>
      <c r="E247" s="228">
        <f>'Sample Weights'!D120</f>
        <v>2.1100000000000001E-2</v>
      </c>
      <c r="F247" s="172">
        <v>0.1002</v>
      </c>
      <c r="G247" s="172">
        <v>1.1791</v>
      </c>
      <c r="H247" s="172" t="s">
        <v>875</v>
      </c>
      <c r="I247" s="172"/>
      <c r="J247" s="172">
        <v>0.16450000000000001</v>
      </c>
      <c r="K247" s="199">
        <v>92.034800000000004</v>
      </c>
      <c r="L247" s="199">
        <v>40.716799999999999</v>
      </c>
      <c r="M247" s="200">
        <f t="shared" si="26"/>
        <v>0.92956578526970546</v>
      </c>
      <c r="N247" s="248">
        <f t="shared" si="27"/>
        <v>85.552401134140297</v>
      </c>
      <c r="O247" s="248">
        <f t="shared" si="28"/>
        <v>2.0537265724457288</v>
      </c>
      <c r="P247" s="168">
        <f>AVERAGE(O247:O248)</f>
        <v>2.0388664574001316</v>
      </c>
      <c r="Q247" s="169">
        <f>(MAX(O247:O248)-MIN(O247:O248))/P247</f>
        <v>1.4576839980531001E-2</v>
      </c>
      <c r="R247" s="203" t="str">
        <f>IF(Q247&gt;C$20, "Repeat", "")</f>
        <v/>
      </c>
    </row>
    <row r="248" spans="1:19" ht="16" thickBot="1" x14ac:dyDescent="0.25">
      <c r="B248" s="176">
        <f>'Sample Weights'!A121</f>
        <v>120</v>
      </c>
      <c r="C248" s="178" t="str">
        <f>'Sample Weights'!B121</f>
        <v>Nisqually-1</v>
      </c>
      <c r="D248" s="178">
        <f>'Sample Weights'!C121</f>
        <v>0</v>
      </c>
      <c r="E248" s="231">
        <f>'Sample Weights'!D121</f>
        <v>2.2599999999999999E-2</v>
      </c>
      <c r="F248" s="178">
        <v>9.98E-2</v>
      </c>
      <c r="G248" s="178">
        <v>1.1786000000000001</v>
      </c>
      <c r="H248" s="178" t="s">
        <v>876</v>
      </c>
      <c r="I248" s="178" t="s">
        <v>876</v>
      </c>
      <c r="J248" s="178">
        <v>0.16239999999999999</v>
      </c>
      <c r="K248" s="204">
        <v>92.715900000000005</v>
      </c>
      <c r="L248" s="204">
        <v>38.5473</v>
      </c>
      <c r="M248" s="205">
        <f t="shared" si="26"/>
        <v>0.97651432481009715</v>
      </c>
      <c r="N248" s="279">
        <f t="shared" si="27"/>
        <v>90.538404487660486</v>
      </c>
      <c r="O248" s="279">
        <f t="shared" si="28"/>
        <v>2.0240063423545349</v>
      </c>
      <c r="P248" s="207"/>
      <c r="Q248" s="208"/>
      <c r="R248" s="209"/>
    </row>
    <row r="249" spans="1:19" x14ac:dyDescent="0.2">
      <c r="B249" s="102"/>
      <c r="C249" s="45"/>
      <c r="D249" s="46"/>
      <c r="E249" s="45"/>
      <c r="F249" s="46"/>
      <c r="G249" s="46"/>
      <c r="H249" s="46"/>
      <c r="I249" s="46"/>
      <c r="J249" s="46"/>
      <c r="K249" s="45"/>
      <c r="L249" s="45"/>
      <c r="M249" s="45"/>
      <c r="N249" s="45"/>
      <c r="O249" s="45"/>
      <c r="P249" s="47"/>
      <c r="Q249" s="47"/>
    </row>
    <row r="250" spans="1:19" x14ac:dyDescent="0.2">
      <c r="B250" s="102"/>
      <c r="C250" s="45"/>
      <c r="D250" s="46"/>
      <c r="E250" s="45"/>
      <c r="F250" s="46"/>
      <c r="G250" s="46"/>
      <c r="H250" s="46"/>
      <c r="I250" s="46"/>
      <c r="J250" s="46"/>
      <c r="K250" s="165" t="s">
        <v>1200</v>
      </c>
      <c r="L250" s="16" t="s">
        <v>642</v>
      </c>
      <c r="M250" s="45"/>
      <c r="N250" s="45"/>
      <c r="O250" s="45"/>
      <c r="P250" s="47"/>
      <c r="Q250" s="47"/>
    </row>
    <row r="251" spans="1:19" x14ac:dyDescent="0.2">
      <c r="B251" s="44" t="s">
        <v>877</v>
      </c>
      <c r="C251" s="45"/>
      <c r="D251" s="46"/>
      <c r="E251" s="45"/>
      <c r="F251" s="46"/>
      <c r="G251" s="46"/>
      <c r="H251" s="46"/>
      <c r="I251" s="46"/>
      <c r="J251" s="46"/>
      <c r="K251" s="148">
        <f>MAX(K225:K248)</f>
        <v>148.89619999999999</v>
      </c>
      <c r="L251" s="109">
        <f>AVERAGE(L225:L248)</f>
        <v>37.143834782608693</v>
      </c>
      <c r="M251" s="45"/>
      <c r="N251" s="45"/>
      <c r="O251" s="45"/>
      <c r="P251" s="47"/>
      <c r="Q251" s="47"/>
    </row>
    <row r="252" spans="1:19" ht="15.75" customHeight="1" x14ac:dyDescent="0.2">
      <c r="B252" s="99" t="s">
        <v>367</v>
      </c>
      <c r="C252" s="50" t="s">
        <v>878</v>
      </c>
      <c r="D252" s="46"/>
      <c r="E252" s="45"/>
      <c r="F252" s="52"/>
      <c r="G252" s="46"/>
      <c r="H252" s="46"/>
      <c r="I252" s="52"/>
      <c r="J252" s="46"/>
      <c r="K252" s="165" t="s">
        <v>1201</v>
      </c>
      <c r="L252" s="45"/>
      <c r="M252" s="45"/>
      <c r="N252" s="45"/>
      <c r="O252" s="45"/>
      <c r="P252" s="47"/>
      <c r="Q252" s="47"/>
    </row>
    <row r="253" spans="1:19" ht="15.75" customHeight="1" x14ac:dyDescent="0.2">
      <c r="B253" s="99" t="s">
        <v>870</v>
      </c>
      <c r="C253" s="45"/>
      <c r="D253" s="46"/>
      <c r="E253" s="45"/>
      <c r="F253" s="52"/>
      <c r="G253" s="46"/>
      <c r="H253" s="46"/>
      <c r="I253" s="52"/>
      <c r="J253" s="46"/>
      <c r="K253" s="45">
        <f>MIN(K225:K248)</f>
        <v>19.7225</v>
      </c>
      <c r="L253" s="45"/>
      <c r="M253" s="45"/>
      <c r="N253" s="45"/>
      <c r="O253" s="45"/>
      <c r="P253" s="47"/>
      <c r="Q253" s="47"/>
    </row>
    <row r="254" spans="1:19" ht="15.75" customHeight="1" thickBot="1" x14ac:dyDescent="0.25">
      <c r="B254" s="102"/>
      <c r="C254" s="45"/>
      <c r="D254" s="46"/>
      <c r="E254" s="45"/>
      <c r="F254" s="52" t="s">
        <v>871</v>
      </c>
      <c r="G254" s="46"/>
      <c r="H254" s="46"/>
      <c r="I254" s="52" t="s">
        <v>879</v>
      </c>
      <c r="J254" s="46"/>
      <c r="K254" s="45"/>
      <c r="L254" s="45"/>
      <c r="M254" s="45"/>
      <c r="N254" s="45"/>
      <c r="O254" s="45"/>
      <c r="P254" s="47"/>
      <c r="Q254" s="47"/>
    </row>
    <row r="255" spans="1:19" ht="15.75" customHeight="1" thickBot="1" x14ac:dyDescent="0.25">
      <c r="A255" s="102"/>
      <c r="B255" s="269" t="s">
        <v>370</v>
      </c>
      <c r="C255" s="164" t="s">
        <v>3</v>
      </c>
      <c r="D255" s="164" t="s">
        <v>4</v>
      </c>
      <c r="E255" s="164" t="s">
        <v>371</v>
      </c>
      <c r="F255" s="164" t="s">
        <v>372</v>
      </c>
      <c r="G255" s="164" t="s">
        <v>373</v>
      </c>
      <c r="H255" s="164" t="s">
        <v>374</v>
      </c>
      <c r="I255" s="164" t="s">
        <v>375</v>
      </c>
      <c r="J255" s="164" t="s">
        <v>376</v>
      </c>
      <c r="K255" s="164" t="s">
        <v>377</v>
      </c>
      <c r="L255" s="164" t="s">
        <v>378</v>
      </c>
      <c r="M255" s="164" t="s">
        <v>379</v>
      </c>
      <c r="N255" s="164" t="s">
        <v>380</v>
      </c>
      <c r="O255" s="164" t="s">
        <v>381</v>
      </c>
      <c r="P255" s="270" t="s">
        <v>382</v>
      </c>
      <c r="Q255" s="270" t="s">
        <v>383</v>
      </c>
      <c r="R255" s="271" t="s">
        <v>384</v>
      </c>
      <c r="S255" s="99"/>
    </row>
    <row r="256" spans="1:19" x14ac:dyDescent="0.2">
      <c r="B256" s="260">
        <f>'Sample Weights'!A122</f>
        <v>121</v>
      </c>
      <c r="C256" s="261">
        <f>'Sample Weights'!B122</f>
        <v>283</v>
      </c>
      <c r="D256" s="261" t="str">
        <f>'Sample Weights'!C122</f>
        <v>QAUS-16-1</v>
      </c>
      <c r="E256" s="262">
        <f>'Sample Weights'!D122</f>
        <v>2.1600000000000001E-2</v>
      </c>
      <c r="F256" s="261">
        <v>9.9699999999999997E-2</v>
      </c>
      <c r="G256" s="261">
        <v>1.1725000000000001</v>
      </c>
      <c r="H256" s="261" t="s">
        <v>880</v>
      </c>
      <c r="I256" s="261" t="s">
        <v>880</v>
      </c>
      <c r="J256" s="261">
        <v>0.1794</v>
      </c>
      <c r="K256" s="263">
        <v>101.3775</v>
      </c>
      <c r="L256" s="263">
        <v>36.239899999999999</v>
      </c>
      <c r="M256" s="264">
        <f>(L$279/(F$279/C$15)/(F$279/C$15+(G$279-F$279)/C$16+J$279/C$17))/(L256/(F256/C$15)/(F256/C$15+(G256-F256)/C$16+J256/C$17))</f>
        <v>1.0010743230607912</v>
      </c>
      <c r="N256" s="265">
        <f t="shared" ref="N256:N279" si="29">K256*M256</f>
        <v>101.48641218609536</v>
      </c>
      <c r="O256" s="265">
        <f t="shared" ref="O256:O279" si="30">(N256-D$300)/D$299*(F256/C$15+(G256-F256)/C$16+J256/C$17)/E256</f>
        <v>2.3785077219755566</v>
      </c>
      <c r="P256" s="266">
        <f>AVERAGE(O256:O257)</f>
        <v>2.382759675033542</v>
      </c>
      <c r="Q256" s="267">
        <f>(MAX(O256:O257)-MIN(O256:O257))/P256</f>
        <v>3.5689315230043668E-3</v>
      </c>
      <c r="R256" s="268" t="str">
        <f>IF(Q256&gt;C$20, "Repeat", "")</f>
        <v/>
      </c>
    </row>
    <row r="257" spans="2:18" x14ac:dyDescent="0.2">
      <c r="B257" s="174">
        <f>'Sample Weights'!A123</f>
        <v>122</v>
      </c>
      <c r="C257" s="172">
        <f>'Sample Weights'!B123</f>
        <v>283</v>
      </c>
      <c r="D257" s="172" t="str">
        <f>'Sample Weights'!C123</f>
        <v>QAUS-16-1</v>
      </c>
      <c r="E257" s="228">
        <f>'Sample Weights'!D123</f>
        <v>2.29E-2</v>
      </c>
      <c r="F257" s="172">
        <v>9.9599999999999994E-2</v>
      </c>
      <c r="G257" s="172">
        <v>1.1724000000000001</v>
      </c>
      <c r="H257" s="172" t="s">
        <v>881</v>
      </c>
      <c r="I257" s="172" t="s">
        <v>881</v>
      </c>
      <c r="J257" s="172">
        <v>0.16020000000000001</v>
      </c>
      <c r="K257" s="199">
        <v>105.4239</v>
      </c>
      <c r="L257" s="199">
        <v>34.6511</v>
      </c>
      <c r="M257" s="200">
        <f t="shared" ref="M257:M279" si="31">(L$279/(F$279/C$15)/(F$279/C$15+(G$279-F$279)/C$16+J$279/C$17))/(L257/(F257/C$15)/(F257/C$15+(G257-F257)/C$16+J257/C$17))</f>
        <v>1.0356191660240677</v>
      </c>
      <c r="N257" s="248">
        <f t="shared" si="29"/>
        <v>109.17901139700471</v>
      </c>
      <c r="O257" s="248">
        <f t="shared" si="30"/>
        <v>2.3870116280915274</v>
      </c>
      <c r="P257" s="168"/>
      <c r="Q257" s="169"/>
      <c r="R257" s="203"/>
    </row>
    <row r="258" spans="2:18" x14ac:dyDescent="0.2">
      <c r="B258" s="174">
        <f>'Sample Weights'!A124</f>
        <v>123</v>
      </c>
      <c r="C258" s="172">
        <f>'Sample Weights'!B124</f>
        <v>96</v>
      </c>
      <c r="D258" s="172" t="str">
        <f>'Sample Weights'!C124</f>
        <v>HARB-26-4</v>
      </c>
      <c r="E258" s="228">
        <f>'Sample Weights'!D124</f>
        <v>2.4500000000000001E-2</v>
      </c>
      <c r="F258" s="172">
        <v>9.9299999999999999E-2</v>
      </c>
      <c r="G258" s="172">
        <v>1.1806000000000001</v>
      </c>
      <c r="H258" s="172" t="s">
        <v>850</v>
      </c>
      <c r="I258" s="172" t="s">
        <v>850</v>
      </c>
      <c r="J258" s="172">
        <v>0.16300000000000001</v>
      </c>
      <c r="K258" s="199">
        <v>95.710099999999997</v>
      </c>
      <c r="L258" s="199">
        <v>33.502899999999997</v>
      </c>
      <c r="M258" s="200">
        <f t="shared" si="31"/>
        <v>1.0762098598555498</v>
      </c>
      <c r="N258" s="248">
        <f t="shared" si="29"/>
        <v>103.00415330776066</v>
      </c>
      <c r="O258" s="248">
        <f t="shared" si="30"/>
        <v>2.1232771799324546</v>
      </c>
      <c r="P258" s="168">
        <f>AVERAGE(O258:O259)</f>
        <v>2.1214551812047615</v>
      </c>
      <c r="Q258" s="169">
        <f>(MAX(O258:O259)-MIN(O258:O259))/P258</f>
        <v>1.7176876927077799E-3</v>
      </c>
      <c r="R258" s="203" t="str">
        <f>IF(Q258&gt;C$20, "Repeat", "")</f>
        <v/>
      </c>
    </row>
    <row r="259" spans="2:18" x14ac:dyDescent="0.2">
      <c r="B259" s="174">
        <f>'Sample Weights'!A125</f>
        <v>124</v>
      </c>
      <c r="C259" s="172">
        <f>'Sample Weights'!B125</f>
        <v>96</v>
      </c>
      <c r="D259" s="172" t="str">
        <f>'Sample Weights'!C125</f>
        <v>HARB-26-4</v>
      </c>
      <c r="E259" s="228">
        <f>'Sample Weights'!D125</f>
        <v>2.2200000000000001E-2</v>
      </c>
      <c r="F259" s="172">
        <v>9.9699999999999997E-2</v>
      </c>
      <c r="G259" s="172">
        <v>1.1802999999999999</v>
      </c>
      <c r="H259" s="172" t="s">
        <v>882</v>
      </c>
      <c r="I259" s="172" t="s">
        <v>882</v>
      </c>
      <c r="J259" s="172">
        <v>0.16120000000000001</v>
      </c>
      <c r="K259" s="199">
        <v>93.254000000000005</v>
      </c>
      <c r="L259" s="199">
        <v>36.212600000000002</v>
      </c>
      <c r="M259" s="200">
        <f t="shared" si="31"/>
        <v>0.99856621826069247</v>
      </c>
      <c r="N259" s="248">
        <f t="shared" si="29"/>
        <v>93.120294117682619</v>
      </c>
      <c r="O259" s="248">
        <f t="shared" si="30"/>
        <v>2.119633182477068</v>
      </c>
      <c r="P259" s="168"/>
      <c r="Q259" s="169"/>
      <c r="R259" s="203"/>
    </row>
    <row r="260" spans="2:18" x14ac:dyDescent="0.2">
      <c r="B260" s="174">
        <f>'Sample Weights'!A126</f>
        <v>125</v>
      </c>
      <c r="C260" s="172">
        <f>'Sample Weights'!B126</f>
        <v>255</v>
      </c>
      <c r="D260" s="172" t="str">
        <f>'Sample Weights'!C126</f>
        <v>PHLA-22-2</v>
      </c>
      <c r="E260" s="228">
        <f>'Sample Weights'!D126</f>
        <v>2.1700000000000001E-2</v>
      </c>
      <c r="F260" s="172">
        <v>9.9900000000000003E-2</v>
      </c>
      <c r="G260" s="172">
        <v>1.1767000000000001</v>
      </c>
      <c r="H260" s="172" t="s">
        <v>883</v>
      </c>
      <c r="I260" s="172" t="s">
        <v>851</v>
      </c>
      <c r="J260" s="172">
        <v>0.15840000000000001</v>
      </c>
      <c r="K260" s="199">
        <v>22.063800000000001</v>
      </c>
      <c r="L260" s="199">
        <v>35.488900000000001</v>
      </c>
      <c r="M260" s="200">
        <f t="shared" si="31"/>
        <v>1.016687861073396</v>
      </c>
      <c r="N260" s="248">
        <f t="shared" si="29"/>
        <v>22.431997629151198</v>
      </c>
      <c r="O260" s="248">
        <f t="shared" si="30"/>
        <v>0.54925962539355044</v>
      </c>
      <c r="P260" s="168">
        <f>AVERAGE(O260:O261)</f>
        <v>0.53222795565285819</v>
      </c>
      <c r="Q260" s="169">
        <f>(MAX(O260:O261)-MIN(O260:O261))/P260</f>
        <v>6.4001409771120857E-2</v>
      </c>
      <c r="R260" s="203" t="str">
        <f>IF(Q260&gt;C$20, "Repeat", "")</f>
        <v/>
      </c>
    </row>
    <row r="261" spans="2:18" x14ac:dyDescent="0.2">
      <c r="B261" s="174">
        <f>'Sample Weights'!A127</f>
        <v>126</v>
      </c>
      <c r="C261" s="172">
        <f>'Sample Weights'!B127</f>
        <v>255</v>
      </c>
      <c r="D261" s="172" t="str">
        <f>'Sample Weights'!C127</f>
        <v>PHLA-22-2</v>
      </c>
      <c r="E261" s="228">
        <f>'Sample Weights'!D127</f>
        <v>2.4899999999999999E-2</v>
      </c>
      <c r="F261" s="172">
        <v>9.9900000000000003E-2</v>
      </c>
      <c r="G261" s="172">
        <v>1.1780999999999999</v>
      </c>
      <c r="H261" s="172" t="s">
        <v>884</v>
      </c>
      <c r="I261" s="172" t="s">
        <v>883</v>
      </c>
      <c r="J261" s="172">
        <v>0.16059999999999999</v>
      </c>
      <c r="K261" s="199">
        <v>22.8354</v>
      </c>
      <c r="L261" s="199">
        <v>34.101300000000002</v>
      </c>
      <c r="M261" s="200">
        <f t="shared" si="31"/>
        <v>1.0603995970187523</v>
      </c>
      <c r="N261" s="248">
        <f t="shared" si="29"/>
        <v>24.214648957762016</v>
      </c>
      <c r="O261" s="248">
        <f t="shared" si="30"/>
        <v>0.51519628591216593</v>
      </c>
      <c r="P261" s="168"/>
      <c r="Q261" s="169"/>
      <c r="R261" s="203"/>
    </row>
    <row r="262" spans="2:18" x14ac:dyDescent="0.2">
      <c r="B262" s="174">
        <f>'Sample Weights'!A128</f>
        <v>127</v>
      </c>
      <c r="C262" s="172">
        <f>'Sample Weights'!B128</f>
        <v>228</v>
      </c>
      <c r="D262" s="172" t="str">
        <f>'Sample Weights'!C128</f>
        <v>MCMN-27-3</v>
      </c>
      <c r="E262" s="228">
        <f>'Sample Weights'!D128</f>
        <v>2.2200000000000001E-2</v>
      </c>
      <c r="F262" s="172">
        <v>9.9400000000000002E-2</v>
      </c>
      <c r="G262" s="172">
        <v>1.1800999999999999</v>
      </c>
      <c r="H262" s="172" t="s">
        <v>852</v>
      </c>
      <c r="I262" s="172" t="s">
        <v>884</v>
      </c>
      <c r="J262" s="172">
        <v>0.1613</v>
      </c>
      <c r="K262" s="199">
        <v>114.8587</v>
      </c>
      <c r="L262" s="199">
        <v>35.010899999999999</v>
      </c>
      <c r="M262" s="200">
        <f t="shared" si="31"/>
        <v>1.0296071877343753</v>
      </c>
      <c r="N262" s="248">
        <f t="shared" si="29"/>
        <v>118.25934309382629</v>
      </c>
      <c r="O262" s="248">
        <f t="shared" si="30"/>
        <v>2.6813765166947596</v>
      </c>
      <c r="P262" s="168">
        <f>AVERAGE(O262:O263)</f>
        <v>2.7123027748418389</v>
      </c>
      <c r="Q262" s="169">
        <f>(MAX(O262:O263)-MIN(O262:O263))/P262</f>
        <v>2.2804429088034161E-2</v>
      </c>
      <c r="R262" s="203" t="str">
        <f>IF(Q262&gt;C$20, "Repeat", "")</f>
        <v/>
      </c>
    </row>
    <row r="263" spans="2:18" x14ac:dyDescent="0.2">
      <c r="B263" s="174">
        <f>'Sample Weights'!A129</f>
        <v>128</v>
      </c>
      <c r="C263" s="172">
        <f>'Sample Weights'!B129</f>
        <v>228</v>
      </c>
      <c r="D263" s="172" t="str">
        <f>'Sample Weights'!C129</f>
        <v>MCMN-27-3</v>
      </c>
      <c r="E263" s="228">
        <f>'Sample Weights'!D129</f>
        <v>2.3099999999999999E-2</v>
      </c>
      <c r="F263" s="172">
        <v>0.1008</v>
      </c>
      <c r="G263" s="172">
        <v>1.1825000000000001</v>
      </c>
      <c r="H263" s="172" t="s">
        <v>853</v>
      </c>
      <c r="I263" s="172" t="s">
        <v>852</v>
      </c>
      <c r="J263" s="172">
        <v>0.15770000000000001</v>
      </c>
      <c r="K263" s="199">
        <v>120.5651</v>
      </c>
      <c r="L263" s="199">
        <v>34.985399999999998</v>
      </c>
      <c r="M263" s="200">
        <f t="shared" si="31"/>
        <v>1.0449764726280486</v>
      </c>
      <c r="N263" s="248">
        <f t="shared" si="29"/>
        <v>125.98769292004795</v>
      </c>
      <c r="O263" s="248">
        <f t="shared" si="30"/>
        <v>2.7432290329889186</v>
      </c>
      <c r="P263" s="168"/>
      <c r="Q263" s="169"/>
      <c r="R263" s="203"/>
    </row>
    <row r="264" spans="2:18" x14ac:dyDescent="0.2">
      <c r="B264" s="174">
        <f>'Sample Weights'!A130</f>
        <v>129</v>
      </c>
      <c r="C264" s="172">
        <f>'Sample Weights'!B130</f>
        <v>236</v>
      </c>
      <c r="D264" s="172" t="str">
        <f>'Sample Weights'!C130</f>
        <v>MTSM-27-3</v>
      </c>
      <c r="E264" s="228">
        <f>'Sample Weights'!D130</f>
        <v>2.12E-2</v>
      </c>
      <c r="F264" s="172">
        <v>0.1003</v>
      </c>
      <c r="G264" s="172">
        <v>1.1839</v>
      </c>
      <c r="H264" s="172" t="s">
        <v>885</v>
      </c>
      <c r="I264" s="172" t="s">
        <v>886</v>
      </c>
      <c r="J264" s="172">
        <v>0.15890000000000001</v>
      </c>
      <c r="K264" s="199">
        <v>124.343</v>
      </c>
      <c r="L264" s="199">
        <v>39.761800000000001</v>
      </c>
      <c r="M264" s="200">
        <f t="shared" si="31"/>
        <v>0.91640899655580066</v>
      </c>
      <c r="N264" s="248">
        <f t="shared" si="29"/>
        <v>113.94904385873792</v>
      </c>
      <c r="O264" s="248">
        <f t="shared" si="30"/>
        <v>2.7117299997093518</v>
      </c>
      <c r="P264" s="168">
        <f>AVERAGE(O264:O265)</f>
        <v>2.704800572656596</v>
      </c>
      <c r="Q264" s="169">
        <f>(MAX(O264:O265)-MIN(O264:O265))/P264</f>
        <v>5.1237988654741044E-3</v>
      </c>
      <c r="R264" s="203" t="str">
        <f>IF(Q264&gt;C$20, "Repeat", "")</f>
        <v/>
      </c>
    </row>
    <row r="265" spans="2:18" x14ac:dyDescent="0.2">
      <c r="B265" s="174">
        <f>'Sample Weights'!A131</f>
        <v>130</v>
      </c>
      <c r="C265" s="172">
        <f>'Sample Weights'!B131</f>
        <v>236</v>
      </c>
      <c r="D265" s="172" t="str">
        <f>'Sample Weights'!C131</f>
        <v>MTSM-27-3</v>
      </c>
      <c r="E265" s="228">
        <f>'Sample Weights'!D131</f>
        <v>2.1299999999999999E-2</v>
      </c>
      <c r="F265" s="172">
        <v>0.1</v>
      </c>
      <c r="G265" s="172">
        <v>1.1842999999999999</v>
      </c>
      <c r="H265" s="172" t="s">
        <v>854</v>
      </c>
      <c r="I265" s="172" t="s">
        <v>853</v>
      </c>
      <c r="J265" s="172">
        <v>0.16159999999999999</v>
      </c>
      <c r="K265" s="199">
        <v>114.2206</v>
      </c>
      <c r="L265" s="199">
        <v>36.5535</v>
      </c>
      <c r="M265" s="200">
        <f t="shared" si="31"/>
        <v>0.99551643003736157</v>
      </c>
      <c r="N265" s="248">
        <f t="shared" si="29"/>
        <v>113.70848394872546</v>
      </c>
      <c r="O265" s="248">
        <f t="shared" si="30"/>
        <v>2.6978711456038402</v>
      </c>
      <c r="P265" s="168"/>
      <c r="Q265" s="169"/>
      <c r="R265" s="203"/>
    </row>
    <row r="266" spans="2:18" x14ac:dyDescent="0.2">
      <c r="B266" s="174">
        <f>'Sample Weights'!A132</f>
        <v>131</v>
      </c>
      <c r="C266" s="172">
        <f>'Sample Weights'!B132</f>
        <v>244</v>
      </c>
      <c r="D266" s="172" t="str">
        <f>'Sample Weights'!C132</f>
        <v>NHTA-27-3</v>
      </c>
      <c r="E266" s="228">
        <f>'Sample Weights'!D132</f>
        <v>2.12E-2</v>
      </c>
      <c r="F266" s="172">
        <v>9.7500000000000003E-2</v>
      </c>
      <c r="G266" s="172">
        <v>1.1801999999999999</v>
      </c>
      <c r="H266" s="172" t="s">
        <v>855</v>
      </c>
      <c r="I266" s="172" t="s">
        <v>854</v>
      </c>
      <c r="J266" s="172">
        <v>0.15920000000000001</v>
      </c>
      <c r="K266" s="199">
        <v>171.8185</v>
      </c>
      <c r="L266" s="199">
        <v>37.725000000000001</v>
      </c>
      <c r="M266" s="200">
        <f t="shared" si="31"/>
        <v>0.93622547349148033</v>
      </c>
      <c r="N266" s="248">
        <f t="shared" si="29"/>
        <v>160.86085651709593</v>
      </c>
      <c r="O266" s="248">
        <f t="shared" si="30"/>
        <v>3.8009356645182408</v>
      </c>
      <c r="P266" s="168">
        <f>AVERAGE(O266:O267)</f>
        <v>3.6812298315625753</v>
      </c>
      <c r="Q266" s="169">
        <f>(MAX(O266:O267)-MIN(O266:O267))/P266</f>
        <v>6.5035783383757956E-2</v>
      </c>
      <c r="R266" s="203" t="str">
        <f>IF(Q266&gt;C$20, "Repeat", "")</f>
        <v/>
      </c>
    </row>
    <row r="267" spans="2:18" x14ac:dyDescent="0.2">
      <c r="B267" s="174">
        <f>'Sample Weights'!A133</f>
        <v>132</v>
      </c>
      <c r="C267" s="172">
        <f>'Sample Weights'!B133</f>
        <v>244</v>
      </c>
      <c r="D267" s="172" t="str">
        <f>'Sample Weights'!C133</f>
        <v>NHTA-27-3</v>
      </c>
      <c r="E267" s="228">
        <f>'Sample Weights'!D133</f>
        <v>2.24E-2</v>
      </c>
      <c r="F267" s="172">
        <v>9.8400000000000001E-2</v>
      </c>
      <c r="G267" s="172">
        <v>1.1832</v>
      </c>
      <c r="H267" s="172" t="s">
        <v>887</v>
      </c>
      <c r="I267" s="172" t="s">
        <v>888</v>
      </c>
      <c r="J267" s="172">
        <v>0.15870000000000001</v>
      </c>
      <c r="K267" s="199">
        <v>164.9248</v>
      </c>
      <c r="L267" s="199">
        <v>37.074300000000001</v>
      </c>
      <c r="M267" s="200">
        <f t="shared" si="31"/>
        <v>0.96348929625157842</v>
      </c>
      <c r="N267" s="248">
        <f t="shared" si="29"/>
        <v>158.90327948643233</v>
      </c>
      <c r="O267" s="248">
        <f t="shared" si="30"/>
        <v>3.5615239986069094</v>
      </c>
      <c r="P267" s="168"/>
      <c r="Q267" s="169"/>
      <c r="R267" s="203"/>
    </row>
    <row r="268" spans="2:18" x14ac:dyDescent="0.2">
      <c r="B268" s="174">
        <f>'Sample Weights'!A134</f>
        <v>133</v>
      </c>
      <c r="C268" s="172">
        <f>'Sample Weights'!B134</f>
        <v>98</v>
      </c>
      <c r="D268" s="172" t="str">
        <f>'Sample Weights'!C134</f>
        <v>HARC-26-1</v>
      </c>
      <c r="E268" s="228">
        <f>'Sample Weights'!D134</f>
        <v>2.2100000000000002E-2</v>
      </c>
      <c r="F268" s="172">
        <v>0.1002</v>
      </c>
      <c r="G268" s="172">
        <v>1.1787000000000001</v>
      </c>
      <c r="H268" s="172" t="s">
        <v>889</v>
      </c>
      <c r="I268" s="172" t="s">
        <v>855</v>
      </c>
      <c r="J268" s="172">
        <v>0.16259999999999999</v>
      </c>
      <c r="K268" s="199">
        <v>29.032</v>
      </c>
      <c r="L268" s="199">
        <v>37.906399999999998</v>
      </c>
      <c r="M268" s="200">
        <f t="shared" si="31"/>
        <v>0.95826078462460174</v>
      </c>
      <c r="N268" s="248">
        <f t="shared" si="29"/>
        <v>27.820227099221437</v>
      </c>
      <c r="O268" s="248">
        <f t="shared" si="30"/>
        <v>0.66228443644183377</v>
      </c>
      <c r="P268" s="168">
        <f>AVERAGE(O268:O269)</f>
        <v>0.69579218552580602</v>
      </c>
      <c r="Q268" s="169">
        <f>(MAX(O268:O269)-MIN(O268:O269))/P268</f>
        <v>9.6315393535645125E-2</v>
      </c>
      <c r="R268" s="203" t="str">
        <f>IF(Q268&gt;C$20, "Repeat", "")</f>
        <v/>
      </c>
    </row>
    <row r="269" spans="2:18" x14ac:dyDescent="0.2">
      <c r="B269" s="174">
        <f>'Sample Weights'!A135</f>
        <v>134</v>
      </c>
      <c r="C269" s="172">
        <f>'Sample Weights'!B135</f>
        <v>98</v>
      </c>
      <c r="D269" s="172" t="str">
        <f>'Sample Weights'!C135</f>
        <v>HARC-26-1</v>
      </c>
      <c r="E269" s="228">
        <f>'Sample Weights'!D135</f>
        <v>2.2700000000000001E-2</v>
      </c>
      <c r="F269" s="172">
        <v>0.1004</v>
      </c>
      <c r="G269" s="172">
        <v>1.1845000000000001</v>
      </c>
      <c r="H269" s="172" t="s">
        <v>890</v>
      </c>
      <c r="I269" s="172" t="s">
        <v>887</v>
      </c>
      <c r="J269" s="172">
        <v>0.15690000000000001</v>
      </c>
      <c r="K269" s="199">
        <v>31.107600000000001</v>
      </c>
      <c r="L269" s="199">
        <v>35.846800000000002</v>
      </c>
      <c r="M269" s="200">
        <f t="shared" si="31"/>
        <v>1.0169476366211834</v>
      </c>
      <c r="N269" s="248">
        <f t="shared" si="29"/>
        <v>31.634800300957124</v>
      </c>
      <c r="O269" s="248">
        <f t="shared" si="30"/>
        <v>0.72929993460977838</v>
      </c>
      <c r="P269" s="168"/>
      <c r="Q269" s="169"/>
      <c r="R269" s="203"/>
    </row>
    <row r="270" spans="2:18" x14ac:dyDescent="0.2">
      <c r="B270" s="174">
        <f>'Sample Weights'!A136</f>
        <v>135</v>
      </c>
      <c r="C270" s="172">
        <f>'Sample Weights'!B136</f>
        <v>200</v>
      </c>
      <c r="D270" s="172" t="str">
        <f>'Sample Weights'!C136</f>
        <v>LILC-26-5</v>
      </c>
      <c r="E270" s="228">
        <f>'Sample Weights'!D136</f>
        <v>2.4299999999999999E-2</v>
      </c>
      <c r="F270" s="172">
        <v>0.1003</v>
      </c>
      <c r="G270" s="172">
        <v>1.1854</v>
      </c>
      <c r="H270" s="172" t="s">
        <v>858</v>
      </c>
      <c r="I270" s="172" t="s">
        <v>890</v>
      </c>
      <c r="J270" s="172">
        <v>0.161</v>
      </c>
      <c r="K270" s="199">
        <v>43.296300000000002</v>
      </c>
      <c r="L270" s="199">
        <v>36.980200000000004</v>
      </c>
      <c r="M270" s="200">
        <f t="shared" si="31"/>
        <v>0.98753425632691993</v>
      </c>
      <c r="N270" s="248">
        <f t="shared" si="29"/>
        <v>42.756579422207224</v>
      </c>
      <c r="O270" s="248">
        <f t="shared" si="30"/>
        <v>0.91122964249441551</v>
      </c>
      <c r="P270" s="168">
        <f>AVERAGE(O270:O271)</f>
        <v>0.9094869468607415</v>
      </c>
      <c r="Q270" s="169">
        <f>(MAX(O270:O271)-MIN(O270:O271))/P270</f>
        <v>3.8322609020156853E-3</v>
      </c>
      <c r="R270" s="203" t="str">
        <f>IF(Q270&gt;C$20, "Repeat", "")</f>
        <v/>
      </c>
    </row>
    <row r="271" spans="2:18" x14ac:dyDescent="0.2">
      <c r="B271" s="174">
        <f>'Sample Weights'!A137</f>
        <v>136</v>
      </c>
      <c r="C271" s="172">
        <f>'Sample Weights'!B137</f>
        <v>200</v>
      </c>
      <c r="D271" s="172" t="str">
        <f>'Sample Weights'!C137</f>
        <v>LILC-26-5</v>
      </c>
      <c r="E271" s="228">
        <f>'Sample Weights'!D137</f>
        <v>2.3400000000000001E-2</v>
      </c>
      <c r="F271" s="172">
        <v>9.98E-2</v>
      </c>
      <c r="G271" s="172">
        <v>1.1855</v>
      </c>
      <c r="H271" s="172" t="s">
        <v>891</v>
      </c>
      <c r="I271" s="172" t="s">
        <v>858</v>
      </c>
      <c r="J271" s="172">
        <v>0.15809999999999999</v>
      </c>
      <c r="K271" s="199">
        <v>38.921799999999998</v>
      </c>
      <c r="L271" s="199">
        <v>34.439300000000003</v>
      </c>
      <c r="M271" s="200">
        <f t="shared" si="31"/>
        <v>1.0536001628782041</v>
      </c>
      <c r="N271" s="248">
        <f t="shared" si="29"/>
        <v>41.00801481951288</v>
      </c>
      <c r="O271" s="248">
        <f t="shared" si="30"/>
        <v>0.90774425122706748</v>
      </c>
      <c r="P271" s="168"/>
      <c r="Q271" s="169"/>
      <c r="R271" s="203"/>
    </row>
    <row r="272" spans="2:18" x14ac:dyDescent="0.2">
      <c r="B272" s="174">
        <f>'Sample Weights'!A138</f>
        <v>137</v>
      </c>
      <c r="C272" s="172">
        <f>'Sample Weights'!B138</f>
        <v>109</v>
      </c>
      <c r="D272" s="172" t="str">
        <f>'Sample Weights'!C138</f>
        <v>HOMB-21-1</v>
      </c>
      <c r="E272" s="228">
        <f>'Sample Weights'!D138</f>
        <v>2.47E-2</v>
      </c>
      <c r="F272" s="172">
        <v>9.9699999999999997E-2</v>
      </c>
      <c r="G272" s="172">
        <v>1.1839</v>
      </c>
      <c r="H272" s="172" t="s">
        <v>892</v>
      </c>
      <c r="I272" s="172" t="s">
        <v>891</v>
      </c>
      <c r="J272" s="172">
        <v>0.1517</v>
      </c>
      <c r="K272" s="199">
        <v>27.424900000000001</v>
      </c>
      <c r="L272" s="199">
        <v>32.661000000000001</v>
      </c>
      <c r="M272" s="200">
        <f t="shared" si="31"/>
        <v>1.1048602171732564</v>
      </c>
      <c r="N272" s="248">
        <f t="shared" si="29"/>
        <v>30.300680969954843</v>
      </c>
      <c r="O272" s="248">
        <f t="shared" si="30"/>
        <v>0.64137650478879815</v>
      </c>
      <c r="P272" s="168">
        <f>AVERAGE(O272:O273)</f>
        <v>0.63425863042815611</v>
      </c>
      <c r="Q272" s="169">
        <f>(MAX(O272:O273)-MIN(O272:O273))/P272</f>
        <v>2.2444706367928099E-2</v>
      </c>
      <c r="R272" s="203" t="str">
        <f>IF(Q272&gt;C$20, "Repeat", "")</f>
        <v/>
      </c>
    </row>
    <row r="273" spans="2:18" x14ac:dyDescent="0.2">
      <c r="B273" s="174">
        <f>'Sample Weights'!A139</f>
        <v>138</v>
      </c>
      <c r="C273" s="172">
        <f>'Sample Weights'!B139</f>
        <v>109</v>
      </c>
      <c r="D273" s="172" t="str">
        <f>'Sample Weights'!C139</f>
        <v>HOMB-21-1</v>
      </c>
      <c r="E273" s="228">
        <f>'Sample Weights'!D139</f>
        <v>2.2599999999999999E-2</v>
      </c>
      <c r="F273" s="172">
        <v>0.1003</v>
      </c>
      <c r="G273" s="172">
        <v>1.1792</v>
      </c>
      <c r="H273" s="172" t="s">
        <v>860</v>
      </c>
      <c r="I273" s="172" t="s">
        <v>892</v>
      </c>
      <c r="J273" s="172">
        <v>0.16189999999999999</v>
      </c>
      <c r="K273" s="199">
        <v>26.574300000000001</v>
      </c>
      <c r="L273" s="199">
        <v>35.9405</v>
      </c>
      <c r="M273" s="200">
        <f t="shared" si="31"/>
        <v>1.011720491345323</v>
      </c>
      <c r="N273" s="248">
        <f t="shared" si="29"/>
        <v>26.885763853158018</v>
      </c>
      <c r="O273" s="248">
        <f t="shared" si="30"/>
        <v>0.62714075606751396</v>
      </c>
      <c r="P273" s="168"/>
      <c r="Q273" s="169"/>
      <c r="R273" s="203"/>
    </row>
    <row r="274" spans="2:18" x14ac:dyDescent="0.2">
      <c r="B274" s="174">
        <f>'Sample Weights'!A140</f>
        <v>715</v>
      </c>
      <c r="C274" s="172">
        <f>'Sample Weights'!B140</f>
        <v>134</v>
      </c>
      <c r="D274" s="172" t="str">
        <f>'Sample Weights'!C140</f>
        <v>HRSO-27-2</v>
      </c>
      <c r="E274" s="228">
        <f>'Sample Weights'!D140</f>
        <v>2.1100000000000001E-2</v>
      </c>
      <c r="F274" s="172">
        <v>0.1002</v>
      </c>
      <c r="G274" s="172">
        <v>1.1808000000000001</v>
      </c>
      <c r="H274" s="172" t="s">
        <v>861</v>
      </c>
      <c r="I274" s="172" t="s">
        <v>860</v>
      </c>
      <c r="J274" s="172">
        <v>0.16020000000000001</v>
      </c>
      <c r="K274" s="199">
        <v>131.1746</v>
      </c>
      <c r="L274" s="199">
        <v>39.7941</v>
      </c>
      <c r="M274" s="200">
        <f t="shared" si="31"/>
        <v>0.91316625771044757</v>
      </c>
      <c r="N274" s="248">
        <f t="shared" si="29"/>
        <v>119.78421858866487</v>
      </c>
      <c r="O274" s="248">
        <f t="shared" si="30"/>
        <v>2.8571121551000074</v>
      </c>
      <c r="P274" s="168">
        <f>AVERAGE(O274:O275)</f>
        <v>2.8513027220370981</v>
      </c>
      <c r="Q274" s="169">
        <f>(MAX(O274:O275)-MIN(O274:O275))/P274</f>
        <v>4.074932498755182E-3</v>
      </c>
      <c r="R274" s="203" t="str">
        <f>IF(Q274&gt;C$20, "Repeat", "")</f>
        <v/>
      </c>
    </row>
    <row r="275" spans="2:18" x14ac:dyDescent="0.2">
      <c r="B275" s="174">
        <f>'Sample Weights'!A141</f>
        <v>716</v>
      </c>
      <c r="C275" s="172">
        <f>'Sample Weights'!B141</f>
        <v>134</v>
      </c>
      <c r="D275" s="172" t="str">
        <f>'Sample Weights'!C141</f>
        <v>HRSO-27-2</v>
      </c>
      <c r="E275" s="228">
        <f>'Sample Weights'!D141</f>
        <v>2.1499999999999998E-2</v>
      </c>
      <c r="F275" s="172">
        <v>0.10050000000000001</v>
      </c>
      <c r="G275" s="172">
        <v>1.1809000000000001</v>
      </c>
      <c r="H275" s="172" t="s">
        <v>893</v>
      </c>
      <c r="I275" s="172" t="s">
        <v>894</v>
      </c>
      <c r="J275" s="172">
        <v>0.1608</v>
      </c>
      <c r="K275" s="199">
        <v>127.6061</v>
      </c>
      <c r="L275" s="199">
        <v>38.283799999999999</v>
      </c>
      <c r="M275" s="200">
        <f t="shared" si="31"/>
        <v>0.95241547741453636</v>
      </c>
      <c r="N275" s="248">
        <f t="shared" si="29"/>
        <v>121.53402465250707</v>
      </c>
      <c r="O275" s="248">
        <f t="shared" si="30"/>
        <v>2.8454932889741893</v>
      </c>
      <c r="P275" s="168"/>
      <c r="Q275" s="169"/>
      <c r="R275" s="203"/>
    </row>
    <row r="276" spans="2:18" x14ac:dyDescent="0.2">
      <c r="B276" s="174">
        <f>'Sample Weights'!A142</f>
        <v>141</v>
      </c>
      <c r="C276" s="172">
        <f>'Sample Weights'!B142</f>
        <v>69</v>
      </c>
      <c r="D276" s="172" t="str">
        <f>'Sample Weights'!C142</f>
        <v>DENC-17-4</v>
      </c>
      <c r="E276" s="228">
        <f>'Sample Weights'!D142</f>
        <v>2.2700000000000001E-2</v>
      </c>
      <c r="F276" s="172">
        <v>0.1004</v>
      </c>
      <c r="G276" s="172">
        <v>1.1865000000000001</v>
      </c>
      <c r="H276" s="172" t="s">
        <v>863</v>
      </c>
      <c r="I276" s="172" t="s">
        <v>861</v>
      </c>
      <c r="J276" s="172">
        <v>0.16</v>
      </c>
      <c r="K276" s="199">
        <v>41.938200000000002</v>
      </c>
      <c r="L276" s="199">
        <v>35.978200000000001</v>
      </c>
      <c r="M276" s="200">
        <f t="shared" si="31"/>
        <v>1.0163986592593179</v>
      </c>
      <c r="N276" s="248">
        <f t="shared" si="29"/>
        <v>42.625930251749132</v>
      </c>
      <c r="O276" s="248">
        <f t="shared" si="30"/>
        <v>0.97292387695685523</v>
      </c>
      <c r="P276" s="168">
        <f>AVERAGE(O276:O277)</f>
        <v>0.94112538770660614</v>
      </c>
      <c r="Q276" s="169">
        <f>(MAX(O276:O277)-MIN(O276:O277))/P276</f>
        <v>6.7575457352686469E-2</v>
      </c>
      <c r="R276" s="203" t="str">
        <f>IF(Q276&gt;C$20, "Repeat", "")</f>
        <v/>
      </c>
    </row>
    <row r="277" spans="2:18" x14ac:dyDescent="0.2">
      <c r="B277" s="174">
        <f>'Sample Weights'!A143</f>
        <v>142</v>
      </c>
      <c r="C277" s="172">
        <f>'Sample Weights'!B143</f>
        <v>69</v>
      </c>
      <c r="D277" s="172" t="str">
        <f>'Sample Weights'!C143</f>
        <v>DENC-17-4</v>
      </c>
      <c r="E277" s="228">
        <f>'Sample Weights'!D143</f>
        <v>2.4E-2</v>
      </c>
      <c r="F277" s="172">
        <v>0.1002</v>
      </c>
      <c r="G277" s="172">
        <v>1.1855</v>
      </c>
      <c r="H277" s="172" t="s">
        <v>895</v>
      </c>
      <c r="I277" s="172" t="s">
        <v>893</v>
      </c>
      <c r="J277" s="172">
        <v>0.15959999999999999</v>
      </c>
      <c r="K277" s="199">
        <v>40.629899999999999</v>
      </c>
      <c r="L277" s="199">
        <v>35.1492</v>
      </c>
      <c r="M277" s="200">
        <f t="shared" si="31"/>
        <v>1.03727572610645</v>
      </c>
      <c r="N277" s="248">
        <f t="shared" si="29"/>
        <v>42.14440902413245</v>
      </c>
      <c r="O277" s="248">
        <f t="shared" si="30"/>
        <v>0.90932689845635695</v>
      </c>
      <c r="P277" s="168"/>
      <c r="Q277" s="169"/>
      <c r="R277" s="203"/>
    </row>
    <row r="278" spans="2:18" ht="15.75" customHeight="1" x14ac:dyDescent="0.2">
      <c r="B278" s="174">
        <f>'Sample Weights'!A144</f>
        <v>143</v>
      </c>
      <c r="C278" s="172" t="str">
        <f>'Sample Weights'!B144</f>
        <v>Nisqually-1</v>
      </c>
      <c r="D278" s="172">
        <f>'Sample Weights'!C144</f>
        <v>0</v>
      </c>
      <c r="E278" s="228">
        <f>'Sample Weights'!D144</f>
        <v>2.0799999999999999E-2</v>
      </c>
      <c r="F278" s="172">
        <v>9.8699999999999996E-2</v>
      </c>
      <c r="G278" s="172">
        <v>1.1855</v>
      </c>
      <c r="H278" s="172" t="s">
        <v>864</v>
      </c>
      <c r="I278" s="172" t="s">
        <v>862</v>
      </c>
      <c r="J278" s="172">
        <v>0.1575</v>
      </c>
      <c r="K278" s="199">
        <v>77.040700000000001</v>
      </c>
      <c r="L278" s="199">
        <v>35.769300000000001</v>
      </c>
      <c r="M278" s="200">
        <f t="shared" si="31"/>
        <v>1.0028688353657063</v>
      </c>
      <c r="N278" s="248">
        <f t="shared" si="29"/>
        <v>77.261717084758772</v>
      </c>
      <c r="O278" s="248">
        <f t="shared" si="30"/>
        <v>1.8877526344201887</v>
      </c>
      <c r="P278" s="168">
        <f>AVERAGE(O278:O279)</f>
        <v>1.9020446785307867</v>
      </c>
      <c r="Q278" s="169">
        <f>(MAX(O278:O279)-MIN(O278:O279))/P278</f>
        <v>1.5028084536518632E-2</v>
      </c>
      <c r="R278" s="203" t="str">
        <f>IF(Q278&gt;C$20, "Repeat", "")</f>
        <v/>
      </c>
    </row>
    <row r="279" spans="2:18" ht="16" thickBot="1" x14ac:dyDescent="0.25">
      <c r="B279" s="176">
        <f>'Sample Weights'!A145</f>
        <v>144</v>
      </c>
      <c r="C279" s="178" t="str">
        <f>'Sample Weights'!B145</f>
        <v>Nisqually-1</v>
      </c>
      <c r="D279" s="178">
        <f>'Sample Weights'!C145</f>
        <v>0</v>
      </c>
      <c r="E279" s="231">
        <f>'Sample Weights'!D145</f>
        <v>2.1999999999999999E-2</v>
      </c>
      <c r="F279" s="178">
        <v>9.9500000000000005E-2</v>
      </c>
      <c r="G279" s="178">
        <v>1.1849000000000001</v>
      </c>
      <c r="H279" s="178" t="s">
        <v>896</v>
      </c>
      <c r="I279" s="178" t="s">
        <v>863</v>
      </c>
      <c r="J279" s="178">
        <v>0.16120000000000001</v>
      </c>
      <c r="K279" s="204">
        <v>82.9559</v>
      </c>
      <c r="L279" s="204">
        <v>36.215899999999998</v>
      </c>
      <c r="M279" s="205">
        <f t="shared" si="31"/>
        <v>1</v>
      </c>
      <c r="N279" s="279">
        <f t="shared" si="29"/>
        <v>82.9559</v>
      </c>
      <c r="O279" s="279">
        <f t="shared" si="30"/>
        <v>1.9163367226413848</v>
      </c>
      <c r="P279" s="207"/>
      <c r="Q279" s="208"/>
      <c r="R279" s="209"/>
    </row>
    <row r="280" spans="2:18" x14ac:dyDescent="0.2">
      <c r="B280" s="102"/>
      <c r="C280" s="45"/>
      <c r="D280" s="46"/>
      <c r="E280" s="45"/>
      <c r="F280" s="46"/>
      <c r="G280" s="46"/>
      <c r="H280" s="46"/>
      <c r="I280" s="46"/>
      <c r="J280" s="46"/>
      <c r="K280" s="45"/>
      <c r="L280" s="45"/>
      <c r="M280" s="45"/>
      <c r="N280" s="45"/>
      <c r="O280" s="45"/>
      <c r="P280" s="47"/>
      <c r="Q280" s="47"/>
    </row>
    <row r="281" spans="2:18" x14ac:dyDescent="0.2">
      <c r="B281" s="102"/>
      <c r="C281" s="45"/>
      <c r="D281" s="46"/>
      <c r="E281" s="45"/>
      <c r="F281" s="46"/>
      <c r="G281" s="46"/>
      <c r="H281" s="46"/>
      <c r="I281" s="46"/>
      <c r="J281" s="46"/>
      <c r="K281" s="165" t="s">
        <v>1200</v>
      </c>
      <c r="L281" s="16" t="s">
        <v>642</v>
      </c>
      <c r="M281" s="45"/>
      <c r="N281" s="45"/>
      <c r="O281" s="45"/>
      <c r="P281" s="47"/>
      <c r="Q281" s="47"/>
    </row>
    <row r="282" spans="2:18" x14ac:dyDescent="0.2">
      <c r="B282" s="114" t="s">
        <v>897</v>
      </c>
      <c r="C282" s="45"/>
      <c r="D282" s="46"/>
      <c r="E282" s="45"/>
      <c r="F282" s="46"/>
      <c r="G282" s="46"/>
      <c r="H282" s="46"/>
      <c r="I282" s="46"/>
      <c r="J282" s="46"/>
      <c r="K282" s="148">
        <f>MAX(K256:K279)</f>
        <v>171.8185</v>
      </c>
      <c r="L282" s="109">
        <f>AVERAGE(L256:L279)</f>
        <v>36.094679166666673</v>
      </c>
      <c r="M282" s="45"/>
      <c r="N282" s="45"/>
      <c r="O282" s="45"/>
      <c r="P282" s="47"/>
      <c r="Q282" s="47"/>
    </row>
    <row r="283" spans="2:18" ht="15.75" customHeight="1" thickBot="1" x14ac:dyDescent="0.25">
      <c r="B283" s="44"/>
      <c r="C283" s="45"/>
      <c r="D283" s="46"/>
      <c r="E283" s="45"/>
      <c r="F283" s="46"/>
      <c r="G283" s="46"/>
      <c r="H283" s="46"/>
      <c r="I283" s="46"/>
      <c r="J283" s="46"/>
      <c r="K283" s="165" t="s">
        <v>1201</v>
      </c>
      <c r="M283" s="45"/>
      <c r="N283" s="45"/>
      <c r="O283" s="45"/>
      <c r="P283" s="47"/>
      <c r="Q283" s="47"/>
    </row>
    <row r="284" spans="2:18" ht="15.75" customHeight="1" thickBot="1" x14ac:dyDescent="0.25">
      <c r="B284" s="269" t="s">
        <v>809</v>
      </c>
      <c r="C284" s="164" t="s">
        <v>898</v>
      </c>
      <c r="D284" s="164" t="s">
        <v>899</v>
      </c>
      <c r="E284" s="164" t="s">
        <v>900</v>
      </c>
      <c r="F284" s="164" t="s">
        <v>377</v>
      </c>
      <c r="G284" s="164" t="s">
        <v>378</v>
      </c>
      <c r="H284" s="164" t="s">
        <v>379</v>
      </c>
      <c r="I284" s="271" t="s">
        <v>380</v>
      </c>
      <c r="J284" s="2"/>
      <c r="K284" s="45">
        <f>MIN(K256:K279)</f>
        <v>22.063800000000001</v>
      </c>
    </row>
    <row r="285" spans="2:18" x14ac:dyDescent="0.2">
      <c r="B285" s="260" t="s">
        <v>901</v>
      </c>
      <c r="C285" s="282">
        <v>1.0007999999999999</v>
      </c>
      <c r="D285" s="282">
        <v>1.1012999999999999</v>
      </c>
      <c r="E285" s="283">
        <f t="shared" ref="E285:E293" si="32">((C285/C$14)*E33)/((C285/C$14)+((D285-C285)/C$15))</f>
        <v>0.22718294750518322</v>
      </c>
      <c r="F285" s="263">
        <v>529.21349999999995</v>
      </c>
      <c r="G285" s="263">
        <v>46.741799999999998</v>
      </c>
      <c r="H285" s="284">
        <f t="shared" ref="H285:H293" si="33">(G$286/(D$286/C$15)/(D$286/C$15+C$286/C$14))/(G285/(D285/C$15)/(D285/C$15+C285/C$14))</f>
        <v>1.0369175976085927</v>
      </c>
      <c r="I285" s="285">
        <f t="shared" ref="I285:I293" si="34">F285*H285</f>
        <v>548.75079104203496</v>
      </c>
      <c r="J285" s="2"/>
    </row>
    <row r="286" spans="2:18" x14ac:dyDescent="0.2">
      <c r="B286" s="174" t="s">
        <v>902</v>
      </c>
      <c r="C286" s="167">
        <v>1</v>
      </c>
      <c r="D286" s="167">
        <v>1.0972</v>
      </c>
      <c r="E286" s="280">
        <f t="shared" si="32"/>
        <v>0.11377978520487152</v>
      </c>
      <c r="F286" s="199">
        <v>269.51710000000003</v>
      </c>
      <c r="G286" s="202">
        <v>48.174399999999999</v>
      </c>
      <c r="H286" s="281">
        <f t="shared" si="33"/>
        <v>1</v>
      </c>
      <c r="I286" s="286">
        <f t="shared" si="34"/>
        <v>269.51710000000003</v>
      </c>
      <c r="J286" s="2"/>
    </row>
    <row r="287" spans="2:18" x14ac:dyDescent="0.2">
      <c r="B287" s="174" t="s">
        <v>903</v>
      </c>
      <c r="C287" s="167">
        <v>1.0009999999999999</v>
      </c>
      <c r="D287" s="167">
        <v>1.1006</v>
      </c>
      <c r="E287" s="280">
        <f t="shared" si="32"/>
        <v>5.6730025306812801E-2</v>
      </c>
      <c r="F287" s="199">
        <v>131.5652</v>
      </c>
      <c r="G287" s="199">
        <v>46.8538</v>
      </c>
      <c r="H287" s="185">
        <f t="shared" si="33"/>
        <v>1.0335355399943598</v>
      </c>
      <c r="I287" s="286">
        <f t="shared" si="34"/>
        <v>135.97731002646594</v>
      </c>
      <c r="J287" s="2"/>
    </row>
    <row r="288" spans="2:18" x14ac:dyDescent="0.2">
      <c r="B288" s="174" t="s">
        <v>904</v>
      </c>
      <c r="C288" s="167">
        <v>1.0022</v>
      </c>
      <c r="D288" s="167">
        <v>1.1023000000000001</v>
      </c>
      <c r="E288" s="280">
        <f t="shared" si="32"/>
        <v>2.8341194168723785E-2</v>
      </c>
      <c r="F288" s="199">
        <v>66.152799999999999</v>
      </c>
      <c r="G288" s="199">
        <v>48.488700000000001</v>
      </c>
      <c r="H288" s="185">
        <f t="shared" si="33"/>
        <v>1.0016104873860403</v>
      </c>
      <c r="I288" s="286">
        <f t="shared" si="34"/>
        <v>66.259338249951242</v>
      </c>
      <c r="J288" s="2"/>
    </row>
    <row r="289" spans="2:17" ht="15.75" customHeight="1" x14ac:dyDescent="0.2">
      <c r="B289" s="174" t="s">
        <v>905</v>
      </c>
      <c r="C289" s="167">
        <v>0.99960000000000004</v>
      </c>
      <c r="D289" s="167">
        <v>1.0996999999999999</v>
      </c>
      <c r="E289" s="280">
        <f t="shared" si="32"/>
        <v>1.4153545539220883E-2</v>
      </c>
      <c r="F289" s="199">
        <v>32.075699999999998</v>
      </c>
      <c r="G289" s="199">
        <v>46.903399999999998</v>
      </c>
      <c r="H289" s="185">
        <f t="shared" si="33"/>
        <v>1.0304693329340655</v>
      </c>
      <c r="I289" s="286">
        <f t="shared" si="34"/>
        <v>33.053025182393199</v>
      </c>
      <c r="J289" s="2"/>
    </row>
    <row r="290" spans="2:17" x14ac:dyDescent="0.2">
      <c r="B290" s="174" t="s">
        <v>906</v>
      </c>
      <c r="C290" s="167">
        <v>0.99980000000000002</v>
      </c>
      <c r="D290" s="167">
        <v>1.0994999999999999</v>
      </c>
      <c r="E290" s="280">
        <f t="shared" si="32"/>
        <v>7.0789458498166941E-3</v>
      </c>
      <c r="F290" s="199">
        <v>15.757999999999999</v>
      </c>
      <c r="G290" s="199">
        <v>51.151699999999998</v>
      </c>
      <c r="H290" s="185">
        <f t="shared" si="33"/>
        <v>0.9447139622529801</v>
      </c>
      <c r="I290" s="286">
        <f t="shared" si="34"/>
        <v>14.886802617182459</v>
      </c>
      <c r="J290" s="2"/>
    </row>
    <row r="291" spans="2:17" x14ac:dyDescent="0.2">
      <c r="B291" s="174" t="s">
        <v>907</v>
      </c>
      <c r="C291" s="167">
        <v>0.99770000000000003</v>
      </c>
      <c r="D291" s="167">
        <v>1.0974999999999999</v>
      </c>
      <c r="E291" s="280">
        <f t="shared" si="32"/>
        <v>3.5404564689365241E-3</v>
      </c>
      <c r="F291" s="199">
        <v>7.6395</v>
      </c>
      <c r="G291" s="199">
        <v>48.335700000000003</v>
      </c>
      <c r="H291" s="185">
        <f t="shared" si="33"/>
        <v>0.99598470288996754</v>
      </c>
      <c r="I291" s="286">
        <f t="shared" si="34"/>
        <v>7.6088251377279068</v>
      </c>
      <c r="J291" s="2"/>
    </row>
    <row r="292" spans="2:17" x14ac:dyDescent="0.2">
      <c r="B292" s="174" t="s">
        <v>908</v>
      </c>
      <c r="C292" s="167">
        <v>1.0024999999999999</v>
      </c>
      <c r="D292" s="167">
        <v>1.1023000000000001</v>
      </c>
      <c r="E292" s="280">
        <f t="shared" si="32"/>
        <v>1.7721744645564994E-3</v>
      </c>
      <c r="F292" s="199">
        <v>3.6657999999999999</v>
      </c>
      <c r="G292" s="199">
        <v>48.553400000000003</v>
      </c>
      <c r="H292" s="185">
        <f t="shared" si="33"/>
        <v>1.0004183788785377</v>
      </c>
      <c r="I292" s="286">
        <f t="shared" si="34"/>
        <v>3.6673336932929432</v>
      </c>
      <c r="J292" s="2"/>
    </row>
    <row r="293" spans="2:17" ht="16" thickBot="1" x14ac:dyDescent="0.25">
      <c r="B293" s="242" t="s">
        <v>909</v>
      </c>
      <c r="C293" s="287">
        <v>1.0029999999999999</v>
      </c>
      <c r="D293" s="287">
        <v>1.0993999999999999</v>
      </c>
      <c r="E293" s="288">
        <f t="shared" si="32"/>
        <v>8.8829957419270526E-4</v>
      </c>
      <c r="F293" s="289">
        <v>1.8693</v>
      </c>
      <c r="G293" s="289">
        <v>46.617800000000003</v>
      </c>
      <c r="H293" s="290">
        <f t="shared" si="33"/>
        <v>1.0380301609758114</v>
      </c>
      <c r="I293" s="291">
        <f t="shared" si="34"/>
        <v>1.9403897799120842</v>
      </c>
      <c r="J293" s="2"/>
    </row>
    <row r="294" spans="2:17" x14ac:dyDescent="0.2">
      <c r="B294" s="102"/>
      <c r="C294" s="45"/>
      <c r="D294" s="46"/>
      <c r="E294" s="45"/>
      <c r="F294" s="46"/>
      <c r="G294" s="46"/>
      <c r="H294" s="46"/>
      <c r="I294" s="46"/>
      <c r="J294" s="46"/>
      <c r="K294" s="45"/>
      <c r="L294" s="45"/>
      <c r="M294" s="45"/>
      <c r="N294" s="45"/>
      <c r="O294" s="45"/>
      <c r="P294" s="47"/>
      <c r="Q294" s="47"/>
    </row>
    <row r="295" spans="2:17" x14ac:dyDescent="0.2">
      <c r="B295" s="102"/>
      <c r="C295" s="45"/>
      <c r="D295" s="46"/>
      <c r="E295" s="45"/>
      <c r="F295" s="46"/>
      <c r="G295" s="1" t="s">
        <v>642</v>
      </c>
      <c r="H295" s="27"/>
      <c r="I295" s="46"/>
      <c r="J295" s="46"/>
      <c r="K295" s="45"/>
      <c r="L295" s="45"/>
      <c r="M295" s="45"/>
      <c r="N295" s="45"/>
      <c r="O295" s="45"/>
      <c r="P295" s="47"/>
      <c r="Q295" s="47"/>
    </row>
    <row r="296" spans="2:17" x14ac:dyDescent="0.2">
      <c r="B296" s="108"/>
      <c r="C296" s="45"/>
      <c r="D296" s="46"/>
      <c r="E296" s="45"/>
      <c r="F296" s="46"/>
      <c r="G296" s="132">
        <f>AVERAGE(G285:G293)</f>
        <v>47.98007777777778</v>
      </c>
      <c r="H296" s="27"/>
      <c r="I296" s="46"/>
      <c r="J296" s="46"/>
      <c r="K296" s="45"/>
      <c r="L296" s="45"/>
      <c r="M296" s="45"/>
      <c r="N296" s="45"/>
      <c r="O296" s="45"/>
      <c r="P296" s="47"/>
      <c r="Q296" s="47"/>
    </row>
    <row r="297" spans="2:17" x14ac:dyDescent="0.2">
      <c r="B297" s="108"/>
      <c r="C297" s="45"/>
      <c r="D297" s="46"/>
      <c r="E297" s="45"/>
      <c r="F297" s="46"/>
      <c r="G297" s="46"/>
      <c r="H297" s="27"/>
      <c r="I297" s="46"/>
      <c r="J297" s="46"/>
      <c r="K297" s="45"/>
      <c r="L297" s="45"/>
      <c r="M297" s="45"/>
      <c r="N297" s="45"/>
      <c r="O297" s="45"/>
      <c r="P297" s="47"/>
      <c r="Q297" s="47"/>
    </row>
    <row r="298" spans="2:17" x14ac:dyDescent="0.2">
      <c r="B298" s="108"/>
      <c r="C298" s="414" t="s">
        <v>805</v>
      </c>
      <c r="D298" s="416"/>
      <c r="E298" s="45"/>
      <c r="F298" s="46"/>
      <c r="G298" s="46"/>
      <c r="H298" s="27"/>
      <c r="I298" s="46"/>
      <c r="J298" s="46"/>
      <c r="K298" s="45"/>
      <c r="L298" s="45"/>
      <c r="M298" s="45"/>
      <c r="N298" s="45"/>
      <c r="O298" s="45"/>
      <c r="P298" s="47"/>
      <c r="Q298" s="47"/>
    </row>
    <row r="299" spans="2:17" x14ac:dyDescent="0.2">
      <c r="B299" s="108"/>
      <c r="C299" s="133" t="s">
        <v>806</v>
      </c>
      <c r="D299" s="156">
        <f>SLOPE(I285:I292,E285:E292)</f>
        <v>2415.4377454200167</v>
      </c>
      <c r="E299" s="45"/>
      <c r="F299" s="46"/>
      <c r="G299" s="46"/>
      <c r="H299" s="27"/>
      <c r="I299" s="46"/>
      <c r="J299" s="46"/>
      <c r="K299" s="45"/>
      <c r="L299" s="45"/>
      <c r="M299" s="45"/>
      <c r="N299" s="45"/>
      <c r="O299" s="45"/>
      <c r="P299" s="47"/>
      <c r="Q299" s="47"/>
    </row>
    <row r="300" spans="2:17" x14ac:dyDescent="0.2">
      <c r="B300" s="108"/>
      <c r="C300" s="122" t="s">
        <v>807</v>
      </c>
      <c r="D300" s="157">
        <f>INTERCEPT(I285:I292,E285:E292)</f>
        <v>-1.6820066756408778</v>
      </c>
      <c r="E300" s="45"/>
      <c r="F300" s="46"/>
      <c r="G300" s="46"/>
      <c r="H300" s="27"/>
      <c r="I300" s="46"/>
      <c r="J300" s="46"/>
      <c r="K300" s="45"/>
      <c r="L300" s="45"/>
      <c r="M300" s="45"/>
      <c r="N300" s="45"/>
      <c r="O300" s="45"/>
      <c r="P300" s="47"/>
      <c r="Q300" s="47"/>
    </row>
    <row r="301" spans="2:17" x14ac:dyDescent="0.2">
      <c r="B301" s="108"/>
      <c r="C301" s="125" t="s">
        <v>808</v>
      </c>
      <c r="D301" s="158">
        <f>RSQ(I285:I292,E285:E292)</f>
        <v>0.99992490581543325</v>
      </c>
      <c r="E301" s="45"/>
      <c r="F301" s="27"/>
      <c r="G301" s="46"/>
      <c r="H301" s="27"/>
      <c r="I301" s="46"/>
      <c r="J301" s="46"/>
      <c r="K301" s="45"/>
      <c r="L301" s="45"/>
      <c r="M301" s="45"/>
      <c r="N301" s="45"/>
      <c r="O301" s="45"/>
      <c r="P301" s="47"/>
      <c r="Q301" s="47"/>
    </row>
    <row r="302" spans="2:17" x14ac:dyDescent="0.2">
      <c r="B302" s="108"/>
      <c r="C302" s="45"/>
      <c r="D302" s="46"/>
      <c r="E302" s="45"/>
      <c r="F302" s="46"/>
      <c r="G302" s="46"/>
      <c r="H302" s="27"/>
      <c r="I302" s="46"/>
      <c r="J302" s="46"/>
      <c r="K302" s="45"/>
      <c r="L302" s="45"/>
      <c r="M302" s="45"/>
      <c r="N302" s="45"/>
      <c r="O302" s="45"/>
      <c r="P302" s="47"/>
      <c r="Q302" s="47"/>
    </row>
    <row r="303" spans="2:17" x14ac:dyDescent="0.2">
      <c r="B303" s="108"/>
      <c r="C303" s="45"/>
      <c r="D303" s="46"/>
      <c r="E303" s="45"/>
      <c r="F303" s="46"/>
      <c r="G303" s="46"/>
      <c r="H303" s="27"/>
      <c r="I303" s="46"/>
      <c r="J303" s="46"/>
      <c r="K303" s="45"/>
      <c r="L303" s="45"/>
      <c r="M303" s="45"/>
      <c r="N303" s="45"/>
      <c r="O303" s="45"/>
      <c r="P303" s="47"/>
      <c r="Q303" s="47"/>
    </row>
    <row r="304" spans="2:17" x14ac:dyDescent="0.2">
      <c r="B304" s="108" t="s">
        <v>910</v>
      </c>
      <c r="C304" s="45"/>
      <c r="D304" s="46"/>
      <c r="E304" s="45"/>
      <c r="F304" s="46"/>
      <c r="G304" s="46"/>
      <c r="H304" s="27"/>
      <c r="I304" s="46"/>
      <c r="J304" s="46"/>
      <c r="K304" s="45"/>
      <c r="L304" s="45"/>
      <c r="M304" s="45"/>
      <c r="N304" s="45"/>
      <c r="O304" s="45"/>
      <c r="P304" s="47"/>
      <c r="Q304" s="47"/>
    </row>
    <row r="305" spans="2:19" x14ac:dyDescent="0.2">
      <c r="B305" s="99" t="s">
        <v>367</v>
      </c>
      <c r="C305" s="50"/>
      <c r="D305" s="46"/>
      <c r="E305" s="45"/>
      <c r="F305" s="52"/>
      <c r="G305" s="46"/>
      <c r="H305" s="46"/>
      <c r="I305" s="52"/>
      <c r="J305" s="46"/>
      <c r="K305" s="45"/>
      <c r="L305" s="45"/>
      <c r="M305" s="45"/>
      <c r="N305" s="45"/>
      <c r="O305" s="45"/>
      <c r="P305" s="47"/>
      <c r="Q305" s="47"/>
    </row>
    <row r="306" spans="2:19" x14ac:dyDescent="0.2">
      <c r="B306" s="99" t="s">
        <v>870</v>
      </c>
      <c r="C306" s="45"/>
      <c r="D306" s="46"/>
      <c r="E306" s="45"/>
      <c r="F306" s="52"/>
      <c r="G306" s="46"/>
      <c r="H306" s="46"/>
      <c r="I306" s="52"/>
      <c r="J306" s="46"/>
      <c r="K306" s="45"/>
      <c r="L306" s="45"/>
      <c r="M306" s="45"/>
      <c r="N306" s="45"/>
      <c r="O306" s="45"/>
      <c r="P306" s="47"/>
      <c r="Q306" s="47"/>
    </row>
    <row r="307" spans="2:19" ht="16" thickBot="1" x14ac:dyDescent="0.25">
      <c r="B307" s="102"/>
      <c r="C307" s="45"/>
      <c r="D307" s="46"/>
      <c r="E307" s="45"/>
      <c r="F307" s="52" t="s">
        <v>879</v>
      </c>
      <c r="G307" s="46"/>
      <c r="H307" s="46"/>
      <c r="I307" s="52" t="s">
        <v>911</v>
      </c>
      <c r="J307" s="46"/>
      <c r="K307" s="45"/>
      <c r="L307" s="45"/>
      <c r="M307" s="45"/>
      <c r="N307" s="45"/>
      <c r="O307" s="45"/>
      <c r="P307" s="47"/>
      <c r="Q307" s="47"/>
    </row>
    <row r="308" spans="2:19" ht="16" thickBot="1" x14ac:dyDescent="0.25">
      <c r="B308" s="269" t="s">
        <v>370</v>
      </c>
      <c r="C308" s="164" t="s">
        <v>3</v>
      </c>
      <c r="D308" s="164" t="s">
        <v>4</v>
      </c>
      <c r="E308" s="164" t="s">
        <v>371</v>
      </c>
      <c r="F308" s="164" t="s">
        <v>372</v>
      </c>
      <c r="G308" s="164" t="s">
        <v>373</v>
      </c>
      <c r="H308" s="164" t="s">
        <v>374</v>
      </c>
      <c r="I308" s="164" t="s">
        <v>375</v>
      </c>
      <c r="J308" s="164" t="s">
        <v>376</v>
      </c>
      <c r="K308" s="164" t="s">
        <v>377</v>
      </c>
      <c r="L308" s="164" t="s">
        <v>378</v>
      </c>
      <c r="M308" s="164" t="s">
        <v>379</v>
      </c>
      <c r="N308" s="164" t="s">
        <v>380</v>
      </c>
      <c r="O308" s="164" t="s">
        <v>381</v>
      </c>
      <c r="P308" s="270" t="s">
        <v>382</v>
      </c>
      <c r="Q308" s="270" t="s">
        <v>383</v>
      </c>
      <c r="R308" s="271" t="s">
        <v>384</v>
      </c>
    </row>
    <row r="309" spans="2:19" x14ac:dyDescent="0.2">
      <c r="B309" s="260">
        <f>'Sample Weights'!A146</f>
        <v>145</v>
      </c>
      <c r="C309" s="261">
        <f>'Sample Weights'!B146</f>
        <v>61</v>
      </c>
      <c r="D309" s="261" t="str">
        <f>'Sample Weights'!C146</f>
        <v>DENC-17-3</v>
      </c>
      <c r="E309" s="262">
        <f>'Sample Weights'!D146</f>
        <v>2.35E-2</v>
      </c>
      <c r="F309" s="261">
        <v>9.9699999999999997E-2</v>
      </c>
      <c r="G309" s="261">
        <v>1.1827000000000001</v>
      </c>
      <c r="H309" s="261" t="s">
        <v>912</v>
      </c>
      <c r="I309" s="261" t="s">
        <v>912</v>
      </c>
      <c r="J309" s="261">
        <v>0.1633</v>
      </c>
      <c r="K309" s="263">
        <v>13.264799999999999</v>
      </c>
      <c r="L309" s="263">
        <v>38.339500000000001</v>
      </c>
      <c r="M309" s="264">
        <f>(L$332/(F$332/C$15)/(F$332/C$15+(G$332-F$332)/C$16+J$332/C$17))/(L309/(F309/C$15)/(F309/C$15+(G309-F309)/C$16+J309/C$17))</f>
        <v>1.0004819318110121</v>
      </c>
      <c r="N309" s="265">
        <f t="shared" ref="N309:N332" si="35">K309*M309</f>
        <v>13.271192729086712</v>
      </c>
      <c r="O309" s="265">
        <f t="shared" ref="O309:O332" si="36">(N309-D$300)/D$299*(F309/C$15+(G309-F309)/C$16+J309/C$17)/E309</f>
        <v>0.31675960154946087</v>
      </c>
      <c r="P309" s="266">
        <f>AVERAGE(O309:O310)</f>
        <v>0.31913854106988027</v>
      </c>
      <c r="Q309" s="267">
        <f>(MAX(O309:O310)-MIN(O309:O310))/P309</f>
        <v>1.4908506584283226E-2</v>
      </c>
      <c r="R309" s="268" t="str">
        <f>IF(Q309&gt;C$20, "Repeat", "")</f>
        <v/>
      </c>
    </row>
    <row r="310" spans="2:19" x14ac:dyDescent="0.2">
      <c r="B310" s="174">
        <f>'Sample Weights'!A147</f>
        <v>146</v>
      </c>
      <c r="C310" s="172">
        <f>'Sample Weights'!B147</f>
        <v>61</v>
      </c>
      <c r="D310" s="172" t="str">
        <f>'Sample Weights'!C147</f>
        <v>DENC-17-3</v>
      </c>
      <c r="E310" s="228">
        <f>'Sample Weights'!D147</f>
        <v>2.3099999999999999E-2</v>
      </c>
      <c r="F310" s="172">
        <v>9.9400000000000002E-2</v>
      </c>
      <c r="G310" s="172">
        <v>1.1826000000000001</v>
      </c>
      <c r="H310" s="172" t="s">
        <v>913</v>
      </c>
      <c r="I310" s="172"/>
      <c r="J310" s="172">
        <v>0.16309999999999999</v>
      </c>
      <c r="K310" s="199">
        <v>13.0473</v>
      </c>
      <c r="L310" s="199">
        <v>37.677399999999999</v>
      </c>
      <c r="M310" s="200">
        <f t="shared" ref="M310:M332" si="37">(L$332/(F$332/C$15)/(F$332/C$15+(G$332-F$332)/C$16+J$332/C$17))/(L310/(F310/C$15)/(F310/C$15+(G310-F310)/C$16+J310/C$17))</f>
        <v>1.0147996386923277</v>
      </c>
      <c r="N310" s="248">
        <f t="shared" si="35"/>
        <v>13.240395325910407</v>
      </c>
      <c r="O310" s="248">
        <f t="shared" si="36"/>
        <v>0.32151748059029972</v>
      </c>
      <c r="P310" s="168"/>
      <c r="Q310" s="169"/>
      <c r="R310" s="203"/>
    </row>
    <row r="311" spans="2:19" x14ac:dyDescent="0.2">
      <c r="B311" s="174">
        <f>'Sample Weights'!A148</f>
        <v>147</v>
      </c>
      <c r="C311" s="172">
        <f>'Sample Weights'!B148</f>
        <v>353</v>
      </c>
      <c r="D311" s="172" t="str">
        <f>'Sample Weights'!C148</f>
        <v>TNZA-4-1</v>
      </c>
      <c r="E311" s="228">
        <f>'Sample Weights'!D148</f>
        <v>2.1700000000000001E-2</v>
      </c>
      <c r="F311" s="172">
        <v>9.9400000000000002E-2</v>
      </c>
      <c r="G311" s="172">
        <v>1.181</v>
      </c>
      <c r="H311" s="172" t="s">
        <v>914</v>
      </c>
      <c r="I311" s="172"/>
      <c r="J311" s="172">
        <v>0.16270000000000001</v>
      </c>
      <c r="K311" s="199">
        <v>61.964399999999998</v>
      </c>
      <c r="L311" s="199">
        <v>36.742800000000003</v>
      </c>
      <c r="M311" s="200">
        <f t="shared" si="37"/>
        <v>1.0391180755515199</v>
      </c>
      <c r="N311" s="248">
        <f t="shared" si="35"/>
        <v>64.388328080704596</v>
      </c>
      <c r="O311" s="248">
        <f t="shared" si="36"/>
        <v>1.51321461235479</v>
      </c>
      <c r="P311" s="168">
        <f>AVERAGE(O311:O312)</f>
        <v>1.5763888144392331</v>
      </c>
      <c r="Q311" s="169">
        <f>(MAX(O311:O312)-MIN(O311:O312))/P311</f>
        <v>8.0150533302173949E-2</v>
      </c>
      <c r="R311" s="203" t="str">
        <f>IF(Q311&gt;C$20, "Repeat", "")</f>
        <v/>
      </c>
    </row>
    <row r="312" spans="2:19" x14ac:dyDescent="0.2">
      <c r="B312" s="174">
        <f>'Sample Weights'!A149</f>
        <v>148</v>
      </c>
      <c r="C312" s="172">
        <f>'Sample Weights'!B149</f>
        <v>353</v>
      </c>
      <c r="D312" s="172" t="str">
        <f>'Sample Weights'!C149</f>
        <v>TNZA-4-1</v>
      </c>
      <c r="E312" s="228">
        <f>'Sample Weights'!D149</f>
        <v>2.0500000000000001E-2</v>
      </c>
      <c r="F312" s="172">
        <v>9.9900000000000003E-2</v>
      </c>
      <c r="G312" s="172">
        <v>1.1823999999999999</v>
      </c>
      <c r="H312" s="172" t="s">
        <v>915</v>
      </c>
      <c r="I312" s="172"/>
      <c r="J312" s="172">
        <v>0.16350000000000001</v>
      </c>
      <c r="K312" s="199">
        <v>65.719099999999997</v>
      </c>
      <c r="L312" s="199">
        <v>38.357700000000001</v>
      </c>
      <c r="M312" s="200">
        <f t="shared" si="37"/>
        <v>1.0018961318064594</v>
      </c>
      <c r="N312" s="248">
        <f t="shared" si="35"/>
        <v>65.843712075801889</v>
      </c>
      <c r="O312" s="248">
        <f t="shared" si="36"/>
        <v>1.6395630165236763</v>
      </c>
      <c r="P312" s="168"/>
      <c r="Q312" s="169"/>
      <c r="R312" s="203"/>
    </row>
    <row r="313" spans="2:19" x14ac:dyDescent="0.2">
      <c r="B313" s="174">
        <f>'Sample Weights'!A150</f>
        <v>149</v>
      </c>
      <c r="C313" s="172">
        <f>'Sample Weights'!B150</f>
        <v>177</v>
      </c>
      <c r="D313" s="172" t="str">
        <f>'Sample Weights'!C150</f>
        <v>KLNG-20-6</v>
      </c>
      <c r="E313" s="228">
        <f>'Sample Weights'!D150</f>
        <v>2.1499999999999998E-2</v>
      </c>
      <c r="F313" s="172">
        <v>9.9400000000000002E-2</v>
      </c>
      <c r="G313" s="172">
        <v>1.1835</v>
      </c>
      <c r="H313" s="172" t="s">
        <v>916</v>
      </c>
      <c r="I313" s="172"/>
      <c r="J313" s="172">
        <v>0.1598</v>
      </c>
      <c r="K313" s="199">
        <v>116.0558</v>
      </c>
      <c r="L313" s="199">
        <v>37.374499999999998</v>
      </c>
      <c r="M313" s="200">
        <f t="shared" si="37"/>
        <v>1.0220143688549621</v>
      </c>
      <c r="N313" s="248">
        <f t="shared" si="35"/>
        <v>118.61069518895772</v>
      </c>
      <c r="O313" s="248">
        <f t="shared" si="36"/>
        <v>2.7819531855430184</v>
      </c>
      <c r="P313" s="168">
        <f>AVERAGE(O313:O314)</f>
        <v>2.8634579719331672</v>
      </c>
      <c r="Q313" s="169">
        <f>(MAX(O313:O314)-MIN(O313:O314))/P313</f>
        <v>5.6927524125750369E-2</v>
      </c>
      <c r="R313" s="203" t="str">
        <f>IF(Q313&gt;C$20, "Repeat", "")</f>
        <v/>
      </c>
    </row>
    <row r="314" spans="2:19" x14ac:dyDescent="0.2">
      <c r="B314" s="174">
        <f>'Sample Weights'!A151</f>
        <v>150</v>
      </c>
      <c r="C314" s="172">
        <f>'Sample Weights'!B151</f>
        <v>177</v>
      </c>
      <c r="D314" s="172" t="str">
        <f>'Sample Weights'!C151</f>
        <v>KLNG-20-6</v>
      </c>
      <c r="E314" s="228">
        <f>'Sample Weights'!D151</f>
        <v>2.52E-2</v>
      </c>
      <c r="F314" s="172">
        <v>9.9699999999999997E-2</v>
      </c>
      <c r="G314" s="172">
        <v>1.1840999999999999</v>
      </c>
      <c r="H314" s="172" t="s">
        <v>917</v>
      </c>
      <c r="I314" s="172" t="s">
        <v>918</v>
      </c>
      <c r="J314" s="172">
        <v>0.16159999999999999</v>
      </c>
      <c r="K314" s="199">
        <v>137.21420000000001</v>
      </c>
      <c r="L314" s="199">
        <v>35.723300000000002</v>
      </c>
      <c r="M314" s="200">
        <f t="shared" si="37"/>
        <v>1.0739807471652096</v>
      </c>
      <c r="N314" s="248">
        <f t="shared" si="35"/>
        <v>147.3654090376765</v>
      </c>
      <c r="O314" s="248">
        <f t="shared" si="36"/>
        <v>2.944962758323316</v>
      </c>
      <c r="P314" s="168"/>
      <c r="Q314" s="169"/>
      <c r="R314" s="203"/>
    </row>
    <row r="315" spans="2:19" x14ac:dyDescent="0.2">
      <c r="B315" s="174">
        <f>'Sample Weights'!A152</f>
        <v>151</v>
      </c>
      <c r="C315" s="172">
        <f>'Sample Weights'!B152</f>
        <v>346</v>
      </c>
      <c r="D315" s="172" t="str">
        <f>'Sample Weights'!C152</f>
        <v>STHB-21-2</v>
      </c>
      <c r="E315" s="228">
        <f>'Sample Weights'!D152</f>
        <v>2.35E-2</v>
      </c>
      <c r="F315" s="172">
        <v>9.9900000000000003E-2</v>
      </c>
      <c r="G315" s="172">
        <v>1.1840999999999999</v>
      </c>
      <c r="H315" s="172" t="s">
        <v>918</v>
      </c>
      <c r="I315" s="172" t="s">
        <v>919</v>
      </c>
      <c r="J315" s="172">
        <v>0.16170000000000001</v>
      </c>
      <c r="K315" s="199">
        <v>68.278199999999998</v>
      </c>
      <c r="L315" s="199">
        <v>40.770400000000002</v>
      </c>
      <c r="M315" s="200">
        <f t="shared" si="37"/>
        <v>0.94297651187706755</v>
      </c>
      <c r="N315" s="248">
        <f t="shared" si="35"/>
        <v>64.384738873244785</v>
      </c>
      <c r="O315" s="248">
        <f t="shared" si="36"/>
        <v>1.3999044697297633</v>
      </c>
      <c r="P315" s="168">
        <f>AVERAGE(O315:O316)</f>
        <v>1.3706521563453911</v>
      </c>
      <c r="Q315" s="169">
        <f>(MAX(O315:O316)-MIN(O315:O316))/P315</f>
        <v>4.2683788514758646E-2</v>
      </c>
      <c r="R315" s="203" t="str">
        <f>IF(Q315&gt;C$20, "Repeat", "")</f>
        <v/>
      </c>
    </row>
    <row r="316" spans="2:19" x14ac:dyDescent="0.2">
      <c r="B316" s="174">
        <f>'Sample Weights'!A153</f>
        <v>152</v>
      </c>
      <c r="C316" s="172">
        <f>'Sample Weights'!B153</f>
        <v>346</v>
      </c>
      <c r="D316" s="172" t="str">
        <f>'Sample Weights'!C153</f>
        <v>STHB-21-2</v>
      </c>
      <c r="E316" s="228">
        <f>'Sample Weights'!D153</f>
        <v>2.29E-2</v>
      </c>
      <c r="F316" s="172">
        <v>9.98E-2</v>
      </c>
      <c r="G316" s="172">
        <v>1.1777</v>
      </c>
      <c r="H316" s="172" t="s">
        <v>919</v>
      </c>
      <c r="I316" s="172"/>
      <c r="J316" s="172">
        <v>0.16400000000000001</v>
      </c>
      <c r="K316" s="199">
        <v>59.271900000000002</v>
      </c>
      <c r="L316" s="199">
        <v>37.647399999999998</v>
      </c>
      <c r="M316" s="200">
        <f t="shared" si="37"/>
        <v>1.0163393258045237</v>
      </c>
      <c r="N316" s="248">
        <f t="shared" si="35"/>
        <v>60.240362885153147</v>
      </c>
      <c r="O316" s="248">
        <f t="shared" si="36"/>
        <v>1.3413998429610188</v>
      </c>
      <c r="P316" s="168"/>
      <c r="Q316" s="169"/>
      <c r="R316" s="203"/>
    </row>
    <row r="317" spans="2:19" x14ac:dyDescent="0.2">
      <c r="B317" s="174">
        <f>'Sample Weights'!A154</f>
        <v>153</v>
      </c>
      <c r="C317" s="172">
        <f>'Sample Weights'!B154</f>
        <v>364</v>
      </c>
      <c r="D317" s="172" t="str">
        <f>'Sample Weights'!C154</f>
        <v>VNDL-27-5</v>
      </c>
      <c r="E317" s="228">
        <f>'Sample Weights'!D154</f>
        <v>2.1499999999999998E-2</v>
      </c>
      <c r="F317" s="172">
        <v>9.9699999999999997E-2</v>
      </c>
      <c r="G317" s="172">
        <v>1.1849000000000001</v>
      </c>
      <c r="H317" s="172" t="s">
        <v>920</v>
      </c>
      <c r="I317" s="172"/>
      <c r="J317" s="172">
        <v>0.16250000000000001</v>
      </c>
      <c r="K317" s="199">
        <v>64.673699999999997</v>
      </c>
      <c r="L317" s="199">
        <v>41.104399999999998</v>
      </c>
      <c r="M317" s="200">
        <f t="shared" si="37"/>
        <v>0.93438510524364604</v>
      </c>
      <c r="N317" s="248">
        <f t="shared" si="35"/>
        <v>60.430141980995991</v>
      </c>
      <c r="O317" s="248">
        <f t="shared" si="36"/>
        <v>1.4399922146649533</v>
      </c>
      <c r="P317" s="168">
        <f>AVERAGE(O317:O318)</f>
        <v>1.4525536600383648</v>
      </c>
      <c r="Q317" s="169">
        <f>(MAX(O317:O318)-MIN(O317:O318))/P317</f>
        <v>1.7295671366908065E-2</v>
      </c>
      <c r="R317" s="203" t="str">
        <f>IF(Q317&gt;C$20, "Repeat", "")</f>
        <v/>
      </c>
    </row>
    <row r="318" spans="2:19" x14ac:dyDescent="0.2">
      <c r="B318" s="174">
        <f>'Sample Weights'!A155</f>
        <v>154</v>
      </c>
      <c r="C318" s="172">
        <f>'Sample Weights'!B155</f>
        <v>364</v>
      </c>
      <c r="D318" s="172" t="str">
        <f>'Sample Weights'!C155</f>
        <v>VNDL-27-5</v>
      </c>
      <c r="E318" s="228">
        <f>'Sample Weights'!D155</f>
        <v>2.2800000000000001E-2</v>
      </c>
      <c r="F318" s="172">
        <v>9.9900000000000003E-2</v>
      </c>
      <c r="G318" s="172">
        <v>1.1845000000000001</v>
      </c>
      <c r="H318" s="172" t="s">
        <v>921</v>
      </c>
      <c r="I318" s="172"/>
      <c r="J318" s="172">
        <v>0.16200000000000001</v>
      </c>
      <c r="K318" s="199">
        <v>65.944299999999998</v>
      </c>
      <c r="L318" s="199">
        <v>38.8001</v>
      </c>
      <c r="M318" s="200">
        <f t="shared" si="37"/>
        <v>0.9913180013869356</v>
      </c>
      <c r="N318" s="248">
        <f t="shared" si="35"/>
        <v>65.371771678860497</v>
      </c>
      <c r="O318" s="248">
        <f t="shared" si="36"/>
        <v>1.4651151054117764</v>
      </c>
      <c r="P318" s="168"/>
      <c r="Q318" s="169"/>
      <c r="R318" s="203"/>
    </row>
    <row r="319" spans="2:19" x14ac:dyDescent="0.2">
      <c r="B319" s="341">
        <f>'Sample Weights'!A156</f>
        <v>155</v>
      </c>
      <c r="C319" s="342">
        <f>'Sample Weights'!B156</f>
        <v>245</v>
      </c>
      <c r="D319" s="342" t="str">
        <f>'Sample Weights'!C156</f>
        <v>NHTA-27-5</v>
      </c>
      <c r="E319" s="343">
        <f>'Sample Weights'!D156</f>
        <v>2.0299999999999999E-2</v>
      </c>
      <c r="F319" s="342">
        <v>0.1</v>
      </c>
      <c r="G319" s="342">
        <v>1.1836</v>
      </c>
      <c r="H319" s="342" t="s">
        <v>922</v>
      </c>
      <c r="I319" s="342"/>
      <c r="J319" s="342">
        <v>0.16270000000000001</v>
      </c>
      <c r="K319" s="343">
        <v>65.492999999999995</v>
      </c>
      <c r="L319" s="343">
        <v>38.323300000000003</v>
      </c>
      <c r="M319" s="344">
        <f t="shared" si="37"/>
        <v>1.0043243012313425</v>
      </c>
      <c r="N319" s="349">
        <f t="shared" si="35"/>
        <v>65.776211460544317</v>
      </c>
      <c r="O319" s="349">
        <f t="shared" si="36"/>
        <v>1.6549264103957859</v>
      </c>
      <c r="P319" s="346">
        <f>AVERAGE(O319:O320)</f>
        <v>1.5413726546543063</v>
      </c>
      <c r="Q319" s="347">
        <f>(MAX(O319:O320)-MIN(O319:O320))/P319</f>
        <v>0.14734107991158982</v>
      </c>
      <c r="R319" s="348" t="str">
        <f>IF(Q319&gt;C$20, "Repeat", "")</f>
        <v>Repeat</v>
      </c>
      <c r="S319" s="134" t="s">
        <v>923</v>
      </c>
    </row>
    <row r="320" spans="2:19" x14ac:dyDescent="0.2">
      <c r="B320" s="341">
        <f>'Sample Weights'!A157</f>
        <v>156</v>
      </c>
      <c r="C320" s="342">
        <f>'Sample Weights'!B157</f>
        <v>245</v>
      </c>
      <c r="D320" s="342" t="str">
        <f>'Sample Weights'!C157</f>
        <v>NHTA-27-5</v>
      </c>
      <c r="E320" s="343">
        <f>'Sample Weights'!D157</f>
        <v>2.2100000000000002E-2</v>
      </c>
      <c r="F320" s="342">
        <v>9.9900000000000003E-2</v>
      </c>
      <c r="G320" s="342">
        <v>1.1854</v>
      </c>
      <c r="H320" s="342" t="s">
        <v>924</v>
      </c>
      <c r="I320" s="342" t="s">
        <v>925</v>
      </c>
      <c r="J320" s="342">
        <v>0.16</v>
      </c>
      <c r="K320" s="343">
        <v>62.896599999999999</v>
      </c>
      <c r="L320" s="343">
        <v>39.209699999999998</v>
      </c>
      <c r="M320" s="344">
        <f t="shared" si="37"/>
        <v>0.98064371012710627</v>
      </c>
      <c r="N320" s="349">
        <f t="shared" si="35"/>
        <v>61.679155178380555</v>
      </c>
      <c r="O320" s="349">
        <f t="shared" si="36"/>
        <v>1.4278188989128264</v>
      </c>
      <c r="P320" s="346"/>
      <c r="Q320" s="347"/>
      <c r="R320" s="348"/>
    </row>
    <row r="321" spans="2:18" x14ac:dyDescent="0.2">
      <c r="B321" s="174">
        <f>'Sample Weights'!A158</f>
        <v>157</v>
      </c>
      <c r="C321" s="172">
        <f>'Sample Weights'!B158</f>
        <v>373</v>
      </c>
      <c r="D321" s="172" t="str">
        <f>'Sample Weights'!C158</f>
        <v>WHTE-28-4</v>
      </c>
      <c r="E321" s="228">
        <f>'Sample Weights'!D158</f>
        <v>2.2200000000000001E-2</v>
      </c>
      <c r="F321" s="172">
        <v>0.10009999999999999</v>
      </c>
      <c r="G321" s="172">
        <v>1.1846000000000001</v>
      </c>
      <c r="H321" s="172" t="s">
        <v>926</v>
      </c>
      <c r="I321" s="172"/>
      <c r="J321" s="172">
        <v>0.1623</v>
      </c>
      <c r="K321" s="199">
        <v>108.1627</v>
      </c>
      <c r="L321" s="199">
        <v>39.638599999999997</v>
      </c>
      <c r="M321" s="200">
        <f t="shared" si="37"/>
        <v>0.97252582681076316</v>
      </c>
      <c r="N321" s="248">
        <f t="shared" si="35"/>
        <v>105.19101924758453</v>
      </c>
      <c r="O321" s="248">
        <f t="shared" si="36"/>
        <v>2.3988522165528456</v>
      </c>
      <c r="P321" s="168">
        <f>AVERAGE(O321:O322)</f>
        <v>2.2988436464629651</v>
      </c>
      <c r="Q321" s="169">
        <f>(MAX(O321:O322)-MIN(O321:O322))/P321</f>
        <v>8.7007718201066162E-2</v>
      </c>
      <c r="R321" s="203" t="str">
        <f>IF(Q321&gt;C$20, "Repeat", "")</f>
        <v/>
      </c>
    </row>
    <row r="322" spans="2:18" x14ac:dyDescent="0.2">
      <c r="B322" s="174">
        <f>'Sample Weights'!A159</f>
        <v>158</v>
      </c>
      <c r="C322" s="172">
        <f>'Sample Weights'!B159</f>
        <v>373</v>
      </c>
      <c r="D322" s="172" t="str">
        <f>'Sample Weights'!C159</f>
        <v>WHTE-28-4</v>
      </c>
      <c r="E322" s="228">
        <f>'Sample Weights'!D159</f>
        <v>2.1299999999999999E-2</v>
      </c>
      <c r="F322" s="172">
        <v>0.10009999999999999</v>
      </c>
      <c r="G322" s="172">
        <v>1.1848000000000001</v>
      </c>
      <c r="H322" s="172" t="s">
        <v>927</v>
      </c>
      <c r="I322" s="172"/>
      <c r="J322" s="172">
        <v>0.16209999999999999</v>
      </c>
      <c r="K322" s="199">
        <v>95.373599999999996</v>
      </c>
      <c r="L322" s="199">
        <v>39.833799999999997</v>
      </c>
      <c r="M322" s="200">
        <f t="shared" si="37"/>
        <v>0.96781057039742358</v>
      </c>
      <c r="N322" s="248">
        <f t="shared" si="35"/>
        <v>92.303578216855712</v>
      </c>
      <c r="O322" s="248">
        <f t="shared" si="36"/>
        <v>2.1988350763730846</v>
      </c>
      <c r="P322" s="168"/>
      <c r="Q322" s="169"/>
      <c r="R322" s="203"/>
    </row>
    <row r="323" spans="2:18" x14ac:dyDescent="0.2">
      <c r="B323" s="174">
        <f>'Sample Weights'!A160</f>
        <v>713</v>
      </c>
      <c r="C323" s="172">
        <f>'Sample Weights'!B160</f>
        <v>49</v>
      </c>
      <c r="D323" s="172" t="str">
        <f>'Sample Weights'!C160</f>
        <v>CMBF-28-4</v>
      </c>
      <c r="E323" s="228">
        <f>'Sample Weights'!D160</f>
        <v>2.1499999999999998E-2</v>
      </c>
      <c r="F323" s="172">
        <v>0.10009999999999999</v>
      </c>
      <c r="G323" s="172">
        <v>1.1821999999999999</v>
      </c>
      <c r="H323" s="172" t="s">
        <v>928</v>
      </c>
      <c r="I323" s="172"/>
      <c r="J323" s="172">
        <v>0.15959999999999999</v>
      </c>
      <c r="K323" s="199">
        <v>114.5185</v>
      </c>
      <c r="L323" s="199">
        <v>39.498600000000003</v>
      </c>
      <c r="M323" s="200">
        <f t="shared" si="37"/>
        <v>0.97283089107496501</v>
      </c>
      <c r="N323" s="248">
        <f t="shared" si="35"/>
        <v>111.40713439956838</v>
      </c>
      <c r="O323" s="248">
        <f t="shared" si="36"/>
        <v>2.6125849008938578</v>
      </c>
      <c r="P323" s="168">
        <f>AVERAGE(O323:O324)</f>
        <v>2.6424735394149872</v>
      </c>
      <c r="Q323" s="169">
        <f>(MAX(O323:O324)-MIN(O323:O324))/P323</f>
        <v>2.2621712630467011E-2</v>
      </c>
      <c r="R323" s="203" t="str">
        <f>IF(Q323&gt;C$20, "Repeat", "")</f>
        <v/>
      </c>
    </row>
    <row r="324" spans="2:18" x14ac:dyDescent="0.2">
      <c r="B324" s="174">
        <f>'Sample Weights'!A161</f>
        <v>714</v>
      </c>
      <c r="C324" s="172">
        <f>'Sample Weights'!B161</f>
        <v>49</v>
      </c>
      <c r="D324" s="172" t="str">
        <f>'Sample Weights'!C161</f>
        <v>CMBF-28-4</v>
      </c>
      <c r="E324" s="228">
        <f>'Sample Weights'!D161</f>
        <v>2.0799999999999999E-2</v>
      </c>
      <c r="F324" s="172">
        <v>0.1</v>
      </c>
      <c r="G324" s="172">
        <v>1.1795</v>
      </c>
      <c r="H324" s="172" t="s">
        <v>929</v>
      </c>
      <c r="I324" s="172"/>
      <c r="J324" s="172">
        <v>0.16239999999999999</v>
      </c>
      <c r="K324" s="199">
        <v>115.8977</v>
      </c>
      <c r="L324" s="199">
        <v>40.307600000000001</v>
      </c>
      <c r="M324" s="200">
        <f t="shared" si="37"/>
        <v>0.95172320987254277</v>
      </c>
      <c r="N324" s="248">
        <f t="shared" si="35"/>
        <v>110.302531060845</v>
      </c>
      <c r="O324" s="248">
        <f t="shared" si="36"/>
        <v>2.6723621779361166</v>
      </c>
      <c r="P324" s="168"/>
      <c r="Q324" s="169"/>
      <c r="R324" s="203"/>
    </row>
    <row r="325" spans="2:18" x14ac:dyDescent="0.2">
      <c r="B325" s="174">
        <f>'Sample Weights'!A162</f>
        <v>161</v>
      </c>
      <c r="C325" s="172">
        <f>'Sample Weights'!B162</f>
        <v>207</v>
      </c>
      <c r="D325" s="172" t="str">
        <f>'Sample Weights'!C162</f>
        <v>LONG-29-2</v>
      </c>
      <c r="E325" s="228">
        <f>'Sample Weights'!D162</f>
        <v>2.12E-2</v>
      </c>
      <c r="F325" s="172">
        <v>0.1</v>
      </c>
      <c r="G325" s="172">
        <v>1.1870000000000001</v>
      </c>
      <c r="H325" s="172" t="s">
        <v>930</v>
      </c>
      <c r="I325" s="172"/>
      <c r="J325" s="172">
        <v>0.16059999999999999</v>
      </c>
      <c r="K325" s="199">
        <v>89.547399999999996</v>
      </c>
      <c r="L325" s="199">
        <v>39.581899999999997</v>
      </c>
      <c r="M325" s="200">
        <f t="shared" si="37"/>
        <v>0.97389525082899953</v>
      </c>
      <c r="N325" s="248">
        <f t="shared" si="35"/>
        <v>87.209787584084751</v>
      </c>
      <c r="O325" s="248">
        <f t="shared" si="36"/>
        <v>2.09140280364625</v>
      </c>
      <c r="P325" s="168">
        <f>AVERAGE(O325:O326)</f>
        <v>2.0711172571476402</v>
      </c>
      <c r="Q325" s="169">
        <f>(MAX(O325:O326)-MIN(O325:O326))/P325</f>
        <v>1.9588988917553833E-2</v>
      </c>
      <c r="R325" s="203" t="str">
        <f>IF(Q325&gt;C$20, "Repeat", "")</f>
        <v/>
      </c>
    </row>
    <row r="326" spans="2:18" x14ac:dyDescent="0.2">
      <c r="B326" s="174">
        <f>'Sample Weights'!A163</f>
        <v>162</v>
      </c>
      <c r="C326" s="172">
        <f>'Sample Weights'!B163</f>
        <v>207</v>
      </c>
      <c r="D326" s="172" t="str">
        <f>'Sample Weights'!C163</f>
        <v>LONG-29-2</v>
      </c>
      <c r="E326" s="228">
        <f>'Sample Weights'!D163</f>
        <v>2.2700000000000001E-2</v>
      </c>
      <c r="F326" s="172">
        <v>9.9900000000000003E-2</v>
      </c>
      <c r="G326" s="172">
        <v>1.1851</v>
      </c>
      <c r="H326" s="172" t="s">
        <v>931</v>
      </c>
      <c r="I326" s="172" t="s">
        <v>931</v>
      </c>
      <c r="J326" s="172">
        <v>0.16220000000000001</v>
      </c>
      <c r="K326" s="199">
        <v>88.315100000000001</v>
      </c>
      <c r="L326" s="199">
        <v>37.058700000000002</v>
      </c>
      <c r="M326" s="200">
        <f t="shared" si="37"/>
        <v>1.0384851190269755</v>
      </c>
      <c r="N326" s="248">
        <f t="shared" si="35"/>
        <v>91.713917135379248</v>
      </c>
      <c r="O326" s="248">
        <f t="shared" si="36"/>
        <v>2.0508317106490304</v>
      </c>
      <c r="P326" s="168"/>
      <c r="Q326" s="169"/>
      <c r="R326" s="203"/>
    </row>
    <row r="327" spans="2:18" x14ac:dyDescent="0.2">
      <c r="B327" s="174">
        <f>'Sample Weights'!A164</f>
        <v>163</v>
      </c>
      <c r="C327" s="172">
        <f>'Sample Weights'!B164</f>
        <v>210</v>
      </c>
      <c r="D327" s="172" t="str">
        <f>'Sample Weights'!C164</f>
        <v>MCFA-20-1</v>
      </c>
      <c r="E327" s="228">
        <f>'Sample Weights'!D164</f>
        <v>2.1899999999999999E-2</v>
      </c>
      <c r="F327" s="172">
        <v>0.10009999999999999</v>
      </c>
      <c r="G327" s="172">
        <v>1.1872</v>
      </c>
      <c r="H327" s="172" t="s">
        <v>932</v>
      </c>
      <c r="I327" s="172" t="s">
        <v>932</v>
      </c>
      <c r="J327" s="172">
        <v>0.16200000000000001</v>
      </c>
      <c r="K327" s="199">
        <v>26.723700000000001</v>
      </c>
      <c r="L327" s="199">
        <v>40.956299999999999</v>
      </c>
      <c r="M327" s="200">
        <f t="shared" si="37"/>
        <v>0.94297547772471613</v>
      </c>
      <c r="N327" s="248">
        <f t="shared" si="35"/>
        <v>25.199793774071996</v>
      </c>
      <c r="O327" s="248">
        <f t="shared" si="36"/>
        <v>0.61277955110431026</v>
      </c>
      <c r="P327" s="168">
        <f>AVERAGE(O327:O328)</f>
        <v>0.61076404238197313</v>
      </c>
      <c r="Q327" s="169">
        <f>(MAX(O327:O328)-MIN(O327:O328))/P327</f>
        <v>6.5999586828220181E-3</v>
      </c>
      <c r="R327" s="203" t="str">
        <f>IF(Q327&gt;C$20, "Repeat", "")</f>
        <v/>
      </c>
    </row>
    <row r="328" spans="2:18" x14ac:dyDescent="0.2">
      <c r="B328" s="174">
        <f>'Sample Weights'!A165</f>
        <v>164</v>
      </c>
      <c r="C328" s="172">
        <f>'Sample Weights'!B165</f>
        <v>210</v>
      </c>
      <c r="D328" s="172" t="str">
        <f>'Sample Weights'!C165</f>
        <v>MCFA-20-1</v>
      </c>
      <c r="E328" s="228">
        <f>'Sample Weights'!D165</f>
        <v>2.3800000000000002E-2</v>
      </c>
      <c r="F328" s="172">
        <v>9.9900000000000003E-2</v>
      </c>
      <c r="G328" s="172">
        <v>1.1845000000000001</v>
      </c>
      <c r="H328" s="172" t="s">
        <v>933</v>
      </c>
      <c r="I328" s="172"/>
      <c r="J328" s="172">
        <v>0.161</v>
      </c>
      <c r="K328" s="199">
        <v>26.473400000000002</v>
      </c>
      <c r="L328" s="199">
        <v>37.122900000000001</v>
      </c>
      <c r="M328" s="200">
        <f t="shared" si="37"/>
        <v>1.0355783931324751</v>
      </c>
      <c r="N328" s="248">
        <f t="shared" si="35"/>
        <v>27.415281032753267</v>
      </c>
      <c r="O328" s="248">
        <f t="shared" si="36"/>
        <v>0.60874853365963588</v>
      </c>
      <c r="P328" s="168"/>
      <c r="Q328" s="169"/>
      <c r="R328" s="203"/>
    </row>
    <row r="329" spans="2:18" x14ac:dyDescent="0.2">
      <c r="B329" s="174">
        <f>'Sample Weights'!A166</f>
        <v>165</v>
      </c>
      <c r="C329" s="172">
        <f>'Sample Weights'!B166</f>
        <v>257</v>
      </c>
      <c r="D329" s="172" t="str">
        <f>'Sample Weights'!C166</f>
        <v>PHLA-22-4</v>
      </c>
      <c r="E329" s="228">
        <f>'Sample Weights'!D166</f>
        <v>2.3199999999999998E-2</v>
      </c>
      <c r="F329" s="172">
        <v>0.1002</v>
      </c>
      <c r="G329" s="172">
        <v>1.1832</v>
      </c>
      <c r="H329" s="172" t="s">
        <v>843</v>
      </c>
      <c r="I329" s="172"/>
      <c r="J329" s="172">
        <v>0.1595</v>
      </c>
      <c r="K329" s="199">
        <v>45.301200000000001</v>
      </c>
      <c r="L329" s="199">
        <v>37.912999999999997</v>
      </c>
      <c r="M329" s="200">
        <f t="shared" si="37"/>
        <v>1.015266690080272</v>
      </c>
      <c r="N329" s="248">
        <f t="shared" si="35"/>
        <v>45.992799380664422</v>
      </c>
      <c r="O329" s="248">
        <f t="shared" si="36"/>
        <v>1.0214203500668466</v>
      </c>
      <c r="P329" s="168">
        <f>AVERAGE(O329:O330)</f>
        <v>1.0325138920468988</v>
      </c>
      <c r="Q329" s="169">
        <f>(MAX(O329:O330)-MIN(O329:O330))/P329</f>
        <v>2.1488412050436972E-2</v>
      </c>
      <c r="R329" s="203" t="str">
        <f>IF(Q329&gt;C$20, "Repeat", "")</f>
        <v/>
      </c>
    </row>
    <row r="330" spans="2:18" x14ac:dyDescent="0.2">
      <c r="B330" s="174">
        <f>'Sample Weights'!A167</f>
        <v>166</v>
      </c>
      <c r="C330" s="172">
        <f>'Sample Weights'!B167</f>
        <v>257</v>
      </c>
      <c r="D330" s="172" t="str">
        <f>'Sample Weights'!C167</f>
        <v>PHLA-22-4</v>
      </c>
      <c r="E330" s="228">
        <f>'Sample Weights'!D167</f>
        <v>2.2200000000000001E-2</v>
      </c>
      <c r="F330" s="172">
        <v>9.9900000000000003E-2</v>
      </c>
      <c r="G330" s="172">
        <v>1.1854</v>
      </c>
      <c r="H330" s="172" t="s">
        <v>934</v>
      </c>
      <c r="I330" s="172"/>
      <c r="J330" s="172">
        <v>0.16209999999999999</v>
      </c>
      <c r="K330" s="199">
        <v>43.330599999999997</v>
      </c>
      <c r="L330" s="199">
        <v>37.238300000000002</v>
      </c>
      <c r="M330" s="200">
        <f t="shared" si="37"/>
        <v>1.0336624130769048</v>
      </c>
      <c r="N330" s="248">
        <f t="shared" si="35"/>
        <v>44.789212556070126</v>
      </c>
      <c r="O330" s="248">
        <f t="shared" si="36"/>
        <v>1.0436074340269508</v>
      </c>
      <c r="P330" s="168"/>
      <c r="Q330" s="169"/>
      <c r="R330" s="203"/>
    </row>
    <row r="331" spans="2:18" x14ac:dyDescent="0.2">
      <c r="B331" s="174">
        <f>'Sample Weights'!A168</f>
        <v>167</v>
      </c>
      <c r="C331" s="172" t="str">
        <f>'Sample Weights'!B168</f>
        <v>Nisqually-1</v>
      </c>
      <c r="D331" s="172">
        <f>'Sample Weights'!C168</f>
        <v>0</v>
      </c>
      <c r="E331" s="228">
        <f>'Sample Weights'!D168</f>
        <v>2.1899999999999999E-2</v>
      </c>
      <c r="F331" s="172">
        <v>0.1002</v>
      </c>
      <c r="G331" s="172">
        <v>1.1879999999999999</v>
      </c>
      <c r="H331" s="172" t="s">
        <v>844</v>
      </c>
      <c r="I331" s="172"/>
      <c r="J331" s="172">
        <v>0.161</v>
      </c>
      <c r="K331" s="199">
        <v>89.768900000000002</v>
      </c>
      <c r="L331" s="199">
        <v>38.347299999999997</v>
      </c>
      <c r="M331" s="200">
        <f t="shared" si="37"/>
        <v>1.0082517277971312</v>
      </c>
      <c r="N331" s="248">
        <f t="shared" si="35"/>
        <v>90.509648527447894</v>
      </c>
      <c r="O331" s="248">
        <f t="shared" si="36"/>
        <v>2.1017764960661056</v>
      </c>
      <c r="P331" s="168">
        <f>AVERAGE(O331:O332)</f>
        <v>2.0508293197264242</v>
      </c>
      <c r="Q331" s="169">
        <f>(MAX(O331:O332)-MIN(O331:O332))/P331</f>
        <v>4.9684462621665496E-2</v>
      </c>
      <c r="R331" s="203" t="str">
        <f>IF(Q331&gt;C$20, "Repeat", "")</f>
        <v/>
      </c>
    </row>
    <row r="332" spans="2:18" ht="16" thickBot="1" x14ac:dyDescent="0.25">
      <c r="B332" s="176">
        <f>'Sample Weights'!A169</f>
        <v>168</v>
      </c>
      <c r="C332" s="178" t="str">
        <f>'Sample Weights'!B169</f>
        <v>Nisqually-1</v>
      </c>
      <c r="D332" s="178">
        <f>'Sample Weights'!C169</f>
        <v>0</v>
      </c>
      <c r="E332" s="231">
        <f>'Sample Weights'!D169</f>
        <v>2.0899999999999998E-2</v>
      </c>
      <c r="F332" s="178">
        <v>0.1003</v>
      </c>
      <c r="G332" s="178">
        <v>1.1817</v>
      </c>
      <c r="H332" s="178" t="s">
        <v>935</v>
      </c>
      <c r="I332" s="178" t="s">
        <v>844</v>
      </c>
      <c r="J332" s="178">
        <v>0.16309999999999999</v>
      </c>
      <c r="K332" s="204">
        <v>82.350999999999999</v>
      </c>
      <c r="L332" s="292">
        <v>38.556600000000003</v>
      </c>
      <c r="M332" s="205">
        <f t="shared" si="37"/>
        <v>1</v>
      </c>
      <c r="N332" s="279">
        <f t="shared" si="35"/>
        <v>82.350999999999999</v>
      </c>
      <c r="O332" s="279">
        <f t="shared" si="36"/>
        <v>1.9998821433867424</v>
      </c>
      <c r="P332" s="207"/>
      <c r="Q332" s="208"/>
      <c r="R332" s="209"/>
    </row>
    <row r="333" spans="2:18" x14ac:dyDescent="0.2">
      <c r="B333" s="102"/>
      <c r="C333" s="45"/>
      <c r="D333" s="46"/>
      <c r="E333" s="45"/>
      <c r="F333" s="46"/>
      <c r="G333" s="46"/>
      <c r="H333" s="46"/>
      <c r="I333" s="46"/>
      <c r="J333" s="46"/>
      <c r="K333" s="45"/>
      <c r="L333" s="45"/>
      <c r="M333" s="45"/>
      <c r="N333" s="45"/>
      <c r="O333" s="45"/>
      <c r="P333" s="47"/>
      <c r="Q333" s="47"/>
    </row>
    <row r="334" spans="2:18" x14ac:dyDescent="0.2">
      <c r="B334" s="102"/>
      <c r="C334" s="45"/>
      <c r="D334" s="46"/>
      <c r="E334" s="45"/>
      <c r="F334" s="46"/>
      <c r="G334" s="46"/>
      <c r="H334" s="46"/>
      <c r="I334" s="46"/>
      <c r="J334" s="46"/>
      <c r="K334" s="165" t="s">
        <v>1200</v>
      </c>
      <c r="L334" s="16" t="s">
        <v>642</v>
      </c>
      <c r="M334" s="45"/>
      <c r="N334" s="45"/>
      <c r="O334" s="45"/>
      <c r="P334" s="47"/>
      <c r="Q334" s="47"/>
    </row>
    <row r="335" spans="2:18" x14ac:dyDescent="0.2">
      <c r="B335" s="108" t="s">
        <v>936</v>
      </c>
      <c r="C335" s="45"/>
      <c r="D335" s="46"/>
      <c r="E335" s="45"/>
      <c r="F335" s="46"/>
      <c r="G335" s="46"/>
      <c r="H335" s="46"/>
      <c r="I335" s="46"/>
      <c r="J335" s="46"/>
      <c r="K335" s="148">
        <f>MAX(K309:K332)</f>
        <v>137.21420000000001</v>
      </c>
      <c r="L335" s="109">
        <f>AVERAGE(L309:L332)</f>
        <v>38.58850416666666</v>
      </c>
      <c r="M335" s="45"/>
      <c r="N335" s="45"/>
      <c r="O335" s="45"/>
      <c r="P335" s="47"/>
      <c r="Q335" s="47"/>
    </row>
    <row r="336" spans="2:18" x14ac:dyDescent="0.2">
      <c r="B336" s="99" t="s">
        <v>367</v>
      </c>
      <c r="C336" s="50" t="s">
        <v>937</v>
      </c>
      <c r="D336" s="46"/>
      <c r="E336" s="45"/>
      <c r="F336" s="52"/>
      <c r="G336" s="46"/>
      <c r="H336" s="46"/>
      <c r="I336" s="52"/>
      <c r="J336" s="46"/>
      <c r="K336" s="165" t="s">
        <v>1201</v>
      </c>
      <c r="L336" s="45"/>
      <c r="M336" s="45"/>
      <c r="N336" s="45"/>
      <c r="O336" s="45"/>
      <c r="P336" s="47"/>
      <c r="Q336" s="47"/>
    </row>
    <row r="337" spans="2:18" x14ac:dyDescent="0.2">
      <c r="B337" s="99" t="s">
        <v>870</v>
      </c>
      <c r="C337" s="45"/>
      <c r="D337" s="46"/>
      <c r="E337" s="45"/>
      <c r="F337" s="52"/>
      <c r="G337" s="46"/>
      <c r="H337" s="46"/>
      <c r="I337" s="52"/>
      <c r="J337" s="46"/>
      <c r="K337" s="45">
        <f>MIN(K309:K332)</f>
        <v>13.0473</v>
      </c>
      <c r="L337" s="45"/>
      <c r="M337" s="45"/>
      <c r="N337" s="45"/>
      <c r="O337" s="45"/>
      <c r="P337" s="47"/>
      <c r="Q337" s="47"/>
    </row>
    <row r="338" spans="2:18" ht="16" thickBot="1" x14ac:dyDescent="0.25">
      <c r="B338" s="102"/>
      <c r="C338" s="45"/>
      <c r="D338" s="46"/>
      <c r="E338" s="45"/>
      <c r="F338" s="52" t="s">
        <v>911</v>
      </c>
      <c r="G338" s="46"/>
      <c r="H338" s="46"/>
      <c r="I338" s="52" t="s">
        <v>938</v>
      </c>
      <c r="J338" s="46"/>
      <c r="K338" s="45"/>
      <c r="L338" s="45"/>
      <c r="M338" s="45"/>
      <c r="N338" s="45"/>
      <c r="O338" s="45"/>
      <c r="P338" s="47"/>
      <c r="Q338" s="47"/>
    </row>
    <row r="339" spans="2:18" ht="16" thickBot="1" x14ac:dyDescent="0.25">
      <c r="B339" s="269" t="s">
        <v>370</v>
      </c>
      <c r="C339" s="164" t="s">
        <v>3</v>
      </c>
      <c r="D339" s="164" t="s">
        <v>4</v>
      </c>
      <c r="E339" s="164" t="s">
        <v>371</v>
      </c>
      <c r="F339" s="164" t="s">
        <v>372</v>
      </c>
      <c r="G339" s="164" t="s">
        <v>373</v>
      </c>
      <c r="H339" s="164" t="s">
        <v>374</v>
      </c>
      <c r="I339" s="164" t="s">
        <v>375</v>
      </c>
      <c r="J339" s="164" t="s">
        <v>376</v>
      </c>
      <c r="K339" s="164" t="s">
        <v>377</v>
      </c>
      <c r="L339" s="164" t="s">
        <v>378</v>
      </c>
      <c r="M339" s="164" t="s">
        <v>379</v>
      </c>
      <c r="N339" s="164" t="s">
        <v>380</v>
      </c>
      <c r="O339" s="164" t="s">
        <v>381</v>
      </c>
      <c r="P339" s="270" t="s">
        <v>382</v>
      </c>
      <c r="Q339" s="270" t="s">
        <v>383</v>
      </c>
      <c r="R339" s="271" t="s">
        <v>384</v>
      </c>
    </row>
    <row r="340" spans="2:18" x14ac:dyDescent="0.2">
      <c r="B340" s="260">
        <f>'Sample Weights'!A170</f>
        <v>169</v>
      </c>
      <c r="C340" s="261">
        <f>'Sample Weights'!B170</f>
        <v>8</v>
      </c>
      <c r="D340" s="261" t="str">
        <f>'Sample Weights'!C170</f>
        <v>BELA-18-1</v>
      </c>
      <c r="E340" s="261">
        <f>'Sample Weights'!D170</f>
        <v>2.2499999999999999E-2</v>
      </c>
      <c r="F340" s="261" t="s">
        <v>939</v>
      </c>
      <c r="G340" s="261">
        <v>1.1817</v>
      </c>
      <c r="H340" s="261" t="s">
        <v>940</v>
      </c>
      <c r="I340" s="261" t="s">
        <v>941</v>
      </c>
      <c r="J340" s="261">
        <v>0.16289999999999999</v>
      </c>
      <c r="K340" s="263">
        <v>47.6691</v>
      </c>
      <c r="L340" s="263">
        <v>38.325800000000001</v>
      </c>
      <c r="M340" s="264">
        <f>(L$363/(F$363/C$15)/(F$363/C$15+(G$363-F$363)/C$16+J$363/C$17))/(L340/(F340/C$15)/(F340/C$15+(G340-F340)/C$16+J340/C$17))</f>
        <v>0.99727599726321858</v>
      </c>
      <c r="N340" s="265">
        <f t="shared" ref="N340:N363" si="38">K340*M340</f>
        <v>47.539249241140091</v>
      </c>
      <c r="O340" s="265">
        <f t="shared" ref="O340:O363" si="39">(N340-D$300)/D$299*(F340/C$15+(G340-F340)/C$16+J340/C$17)/E340</f>
        <v>1.087927427764197</v>
      </c>
      <c r="P340" s="266">
        <f>AVERAGE(O340:O341)</f>
        <v>1.1076511149424784</v>
      </c>
      <c r="Q340" s="267">
        <f>(MAX(O340:O341)-MIN(O340:O341))/P340</f>
        <v>3.5613537353421452E-2</v>
      </c>
      <c r="R340" s="268" t="str">
        <f>IF(Q340&gt;C$20, "Repeat", "")</f>
        <v/>
      </c>
    </row>
    <row r="341" spans="2:18" x14ac:dyDescent="0.2">
      <c r="B341" s="174">
        <f>'Sample Weights'!A171</f>
        <v>170</v>
      </c>
      <c r="C341" s="172">
        <f>'Sample Weights'!B171</f>
        <v>8</v>
      </c>
      <c r="D341" s="172" t="str">
        <f>'Sample Weights'!C171</f>
        <v>BELA-18-1</v>
      </c>
      <c r="E341" s="172">
        <f>'Sample Weights'!D171</f>
        <v>2.06E-2</v>
      </c>
      <c r="F341" s="172" t="s">
        <v>942</v>
      </c>
      <c r="G341" s="172">
        <v>1.1897</v>
      </c>
      <c r="H341" s="172" t="s">
        <v>941</v>
      </c>
      <c r="I341" s="172"/>
      <c r="J341" s="172">
        <v>0.16</v>
      </c>
      <c r="K341" s="199">
        <v>44.025100000000002</v>
      </c>
      <c r="L341" s="199">
        <v>38.045200000000001</v>
      </c>
      <c r="M341" s="200">
        <f t="shared" ref="M341:M363" si="40">(L$363/(F$363/C$15)/(F$363/C$15+(G$363-F$363)/C$16+J$363/C$17))/(L341/(F341/C$15)/(F341/C$15+(G341-F341)/C$16+J341/C$17))</f>
        <v>1.0175235473095292</v>
      </c>
      <c r="N341" s="248">
        <f t="shared" si="38"/>
        <v>44.796575922656757</v>
      </c>
      <c r="O341" s="248">
        <f t="shared" si="39"/>
        <v>1.1273748021207599</v>
      </c>
      <c r="P341" s="168"/>
      <c r="Q341" s="169"/>
      <c r="R341" s="203"/>
    </row>
    <row r="342" spans="2:18" x14ac:dyDescent="0.2">
      <c r="B342" s="174">
        <f>'Sample Weights'!A172</f>
        <v>171</v>
      </c>
      <c r="C342" s="172">
        <f>'Sample Weights'!B172</f>
        <v>295</v>
      </c>
      <c r="D342" s="172" t="str">
        <f>'Sample Weights'!C172</f>
        <v>SKNN-10-2</v>
      </c>
      <c r="E342" s="172">
        <f>'Sample Weights'!D172</f>
        <v>2.2100000000000002E-2</v>
      </c>
      <c r="F342" s="172" t="s">
        <v>943</v>
      </c>
      <c r="G342" s="172">
        <v>1.1892</v>
      </c>
      <c r="H342" s="172" t="s">
        <v>944</v>
      </c>
      <c r="I342" s="172"/>
      <c r="J342" s="172">
        <v>0.16209999999999999</v>
      </c>
      <c r="K342" s="199">
        <v>127.0061</v>
      </c>
      <c r="L342" s="199">
        <v>38.123899999999999</v>
      </c>
      <c r="M342" s="200">
        <f t="shared" si="40"/>
        <v>1.0202003784341125</v>
      </c>
      <c r="N342" s="248">
        <f t="shared" si="38"/>
        <v>129.57167128344074</v>
      </c>
      <c r="O342" s="248">
        <f t="shared" si="39"/>
        <v>2.9696711152040147</v>
      </c>
      <c r="P342" s="168">
        <f>AVERAGE(O342:O343)</f>
        <v>3.0988133699268099</v>
      </c>
      <c r="Q342" s="169">
        <f>(MAX(O342:O343)-MIN(O342:O343))/P342</f>
        <v>8.3349488533957988E-2</v>
      </c>
      <c r="R342" s="203" t="str">
        <f>IF(Q342&gt;C$20, "Repeat", "")</f>
        <v/>
      </c>
    </row>
    <row r="343" spans="2:18" x14ac:dyDescent="0.2">
      <c r="B343" s="174">
        <f>'Sample Weights'!A173</f>
        <v>172</v>
      </c>
      <c r="C343" s="172">
        <f>'Sample Weights'!B173</f>
        <v>295</v>
      </c>
      <c r="D343" s="172" t="str">
        <f>'Sample Weights'!C173</f>
        <v>SKNN-10-2</v>
      </c>
      <c r="E343" s="172">
        <f>'Sample Weights'!D173</f>
        <v>2.24E-2</v>
      </c>
      <c r="F343" s="172" t="s">
        <v>945</v>
      </c>
      <c r="G343" s="172">
        <v>1.1878</v>
      </c>
      <c r="H343" s="172" t="s">
        <v>946</v>
      </c>
      <c r="I343" s="172"/>
      <c r="J343" s="172">
        <v>0.1618</v>
      </c>
      <c r="K343" s="199">
        <v>140.72130000000001</v>
      </c>
      <c r="L343" s="199">
        <v>37.777000000000001</v>
      </c>
      <c r="M343" s="200">
        <f t="shared" si="40"/>
        <v>1.0169833496498411</v>
      </c>
      <c r="N343" s="248">
        <f t="shared" si="38"/>
        <v>143.1112190410802</v>
      </c>
      <c r="O343" s="248">
        <f t="shared" si="39"/>
        <v>3.2279556246496051</v>
      </c>
      <c r="P343" s="168"/>
      <c r="Q343" s="169"/>
      <c r="R343" s="203"/>
    </row>
    <row r="344" spans="2:18" x14ac:dyDescent="0.2">
      <c r="B344" s="174">
        <f>'Sample Weights'!A174</f>
        <v>173</v>
      </c>
      <c r="C344" s="172">
        <f>'Sample Weights'!B174</f>
        <v>316</v>
      </c>
      <c r="D344" s="172" t="str">
        <f>'Sample Weights'!C174</f>
        <v>SKWE-24-5</v>
      </c>
      <c r="E344" s="172">
        <f>'Sample Weights'!D174</f>
        <v>2.3900000000000001E-2</v>
      </c>
      <c r="F344" s="172" t="s">
        <v>947</v>
      </c>
      <c r="G344" s="172">
        <v>1.1906000000000001</v>
      </c>
      <c r="H344" s="172" t="s">
        <v>948</v>
      </c>
      <c r="I344" s="172"/>
      <c r="J344" s="172">
        <v>0.16159999999999999</v>
      </c>
      <c r="K344" s="199">
        <v>48.249200000000002</v>
      </c>
      <c r="L344" s="199">
        <v>38.320999999999998</v>
      </c>
      <c r="M344" s="200">
        <f t="shared" si="40"/>
        <v>1.0208701904661486</v>
      </c>
      <c r="N344" s="248">
        <f t="shared" si="38"/>
        <v>49.256169993839301</v>
      </c>
      <c r="O344" s="248">
        <f t="shared" si="39"/>
        <v>1.066605657806718</v>
      </c>
      <c r="P344" s="168">
        <f>AVERAGE(O344:O345)</f>
        <v>1.0699622479730344</v>
      </c>
      <c r="Q344" s="169">
        <f>(MAX(O344:O345)-MIN(O344:O345))/P344</f>
        <v>6.2742216796435619E-3</v>
      </c>
      <c r="R344" s="203" t="str">
        <f>IF(Q344&gt;C$20, "Repeat", "")</f>
        <v/>
      </c>
    </row>
    <row r="345" spans="2:18" x14ac:dyDescent="0.2">
      <c r="B345" s="174">
        <f>'Sample Weights'!A175</f>
        <v>174</v>
      </c>
      <c r="C345" s="172">
        <f>'Sample Weights'!B175</f>
        <v>316</v>
      </c>
      <c r="D345" s="172" t="str">
        <f>'Sample Weights'!C175</f>
        <v>SKWE-24-5</v>
      </c>
      <c r="E345" s="172">
        <f>'Sample Weights'!D175</f>
        <v>2.2800000000000001E-2</v>
      </c>
      <c r="F345" s="172" t="s">
        <v>949</v>
      </c>
      <c r="G345" s="172">
        <v>1.1890000000000001</v>
      </c>
      <c r="H345" s="172" t="s">
        <v>950</v>
      </c>
      <c r="I345" s="172" t="s">
        <v>951</v>
      </c>
      <c r="J345" s="172">
        <v>0.16300000000000001</v>
      </c>
      <c r="K345" s="199">
        <v>47.262599999999999</v>
      </c>
      <c r="L345" s="199">
        <v>38.881599999999999</v>
      </c>
      <c r="M345" s="200">
        <f t="shared" si="40"/>
        <v>0.99962045374782027</v>
      </c>
      <c r="N345" s="248">
        <f t="shared" si="38"/>
        <v>47.244661657301727</v>
      </c>
      <c r="O345" s="248">
        <f t="shared" si="39"/>
        <v>1.0733188381393506</v>
      </c>
      <c r="P345" s="168"/>
      <c r="Q345" s="169"/>
      <c r="R345" s="203"/>
    </row>
    <row r="346" spans="2:18" x14ac:dyDescent="0.2">
      <c r="B346" s="174">
        <f>'Sample Weights'!A176</f>
        <v>175</v>
      </c>
      <c r="C346" s="172">
        <f>'Sample Weights'!B176</f>
        <v>113</v>
      </c>
      <c r="D346" s="172" t="str">
        <f>'Sample Weights'!C176</f>
        <v>HOMB-21-5</v>
      </c>
      <c r="E346" s="172">
        <f>'Sample Weights'!D176</f>
        <v>2.1700000000000001E-2</v>
      </c>
      <c r="F346" s="172" t="s">
        <v>949</v>
      </c>
      <c r="G346" s="172">
        <v>1.1896</v>
      </c>
      <c r="H346" s="172" t="s">
        <v>952</v>
      </c>
      <c r="I346" s="172" t="s">
        <v>950</v>
      </c>
      <c r="J346" s="172">
        <v>0.16200000000000001</v>
      </c>
      <c r="K346" s="199">
        <v>81.188299999999998</v>
      </c>
      <c r="L346" s="199">
        <v>38.482999999999997</v>
      </c>
      <c r="M346" s="200">
        <f t="shared" si="40"/>
        <v>1.0099270977788473</v>
      </c>
      <c r="N346" s="248">
        <f t="shared" si="38"/>
        <v>81.994264192598379</v>
      </c>
      <c r="O346" s="248">
        <f t="shared" si="39"/>
        <v>1.9285913856547352</v>
      </c>
      <c r="P346" s="168">
        <f>AVERAGE(O346:O347)</f>
        <v>1.8835691926207456</v>
      </c>
      <c r="Q346" s="169">
        <f>(MAX(O346:O347)-MIN(O346:O347))/P346</f>
        <v>4.7805191559060108E-2</v>
      </c>
      <c r="R346" s="203" t="str">
        <f>IF(Q346&gt;C$20, "Repeat", "")</f>
        <v/>
      </c>
    </row>
    <row r="347" spans="2:18" x14ac:dyDescent="0.2">
      <c r="B347" s="174">
        <f>'Sample Weights'!A177</f>
        <v>176</v>
      </c>
      <c r="C347" s="172">
        <f>'Sample Weights'!B177</f>
        <v>113</v>
      </c>
      <c r="D347" s="172" t="str">
        <f>'Sample Weights'!C177</f>
        <v>HOMB-21-5</v>
      </c>
      <c r="E347" s="172">
        <f>'Sample Weights'!D177</f>
        <v>2.3699999999999999E-2</v>
      </c>
      <c r="F347" s="172" t="s">
        <v>953</v>
      </c>
      <c r="G347" s="172">
        <v>1.1882999999999999</v>
      </c>
      <c r="H347" s="172" t="s">
        <v>954</v>
      </c>
      <c r="I347" s="172"/>
      <c r="J347" s="172">
        <v>0.16209999999999999</v>
      </c>
      <c r="K347" s="199">
        <v>92.603099999999998</v>
      </c>
      <c r="L347" s="199">
        <v>42.255200000000002</v>
      </c>
      <c r="M347" s="200">
        <f t="shared" si="40"/>
        <v>0.92350372251665391</v>
      </c>
      <c r="N347" s="248">
        <f t="shared" si="38"/>
        <v>85.519307566581958</v>
      </c>
      <c r="O347" s="248">
        <f t="shared" si="39"/>
        <v>1.8385469995867563</v>
      </c>
      <c r="P347" s="168"/>
      <c r="Q347" s="169"/>
      <c r="R347" s="203"/>
    </row>
    <row r="348" spans="2:18" x14ac:dyDescent="0.2">
      <c r="B348" s="174">
        <f>'Sample Weights'!A178</f>
        <v>177</v>
      </c>
      <c r="C348" s="172">
        <f>'Sample Weights'!B178</f>
        <v>18</v>
      </c>
      <c r="D348" s="172" t="str">
        <f>'Sample Weights'!C178</f>
        <v>BLCG-28-1</v>
      </c>
      <c r="E348" s="172">
        <f>'Sample Weights'!D178</f>
        <v>2.2499999999999999E-2</v>
      </c>
      <c r="F348" s="172" t="s">
        <v>955</v>
      </c>
      <c r="G348" s="172">
        <v>1.1895</v>
      </c>
      <c r="H348" s="172" t="s">
        <v>956</v>
      </c>
      <c r="I348" s="172"/>
      <c r="J348" s="172">
        <v>0.16059999999999999</v>
      </c>
      <c r="K348" s="199">
        <v>64.895799999999994</v>
      </c>
      <c r="L348" s="199">
        <v>38.816000000000003</v>
      </c>
      <c r="M348" s="200">
        <f t="shared" si="40"/>
        <v>0.99847081616527</v>
      </c>
      <c r="N348" s="248">
        <f t="shared" si="38"/>
        <v>64.796562391698117</v>
      </c>
      <c r="O348" s="248">
        <f t="shared" si="39"/>
        <v>1.4765562091901272</v>
      </c>
      <c r="P348" s="168">
        <f>AVERAGE(O348:O349)</f>
        <v>1.5427158535879879</v>
      </c>
      <c r="Q348" s="169">
        <f>(MAX(O348:O349)-MIN(O348:O349))/P348</f>
        <v>8.5770356535831538E-2</v>
      </c>
      <c r="R348" s="203" t="str">
        <f>IF(Q348&gt;C$20, "Repeat", "")</f>
        <v/>
      </c>
    </row>
    <row r="349" spans="2:18" x14ac:dyDescent="0.2">
      <c r="B349" s="174">
        <f>'Sample Weights'!A179</f>
        <v>178</v>
      </c>
      <c r="C349" s="172">
        <f>'Sample Weights'!B179</f>
        <v>18</v>
      </c>
      <c r="D349" s="172" t="str">
        <f>'Sample Weights'!C179</f>
        <v>BLCG-28-1</v>
      </c>
      <c r="E349" s="172">
        <f>'Sample Weights'!D179</f>
        <v>2.1899999999999999E-2</v>
      </c>
      <c r="F349" s="172" t="s">
        <v>949</v>
      </c>
      <c r="G349" s="172">
        <v>1.1859999999999999</v>
      </c>
      <c r="H349" s="172" t="s">
        <v>825</v>
      </c>
      <c r="I349" s="172"/>
      <c r="J349" s="172">
        <v>0.15870000000000001</v>
      </c>
      <c r="K349" s="199">
        <v>70.44</v>
      </c>
      <c r="L349" s="199">
        <v>39.454799999999999</v>
      </c>
      <c r="M349" s="200">
        <f t="shared" si="40"/>
        <v>0.98068695053721422</v>
      </c>
      <c r="N349" s="248">
        <f t="shared" si="38"/>
        <v>69.079588795841374</v>
      </c>
      <c r="O349" s="248">
        <f t="shared" si="39"/>
        <v>1.6088754979858486</v>
      </c>
      <c r="P349" s="168"/>
      <c r="Q349" s="169"/>
      <c r="R349" s="203"/>
    </row>
    <row r="350" spans="2:18" x14ac:dyDescent="0.2">
      <c r="B350" s="174">
        <f>'Sample Weights'!A180</f>
        <v>179</v>
      </c>
      <c r="C350" s="172">
        <f>'Sample Weights'!B180</f>
        <v>117</v>
      </c>
      <c r="D350" s="172" t="str">
        <f>'Sample Weights'!C180</f>
        <v>HOMC-21-4</v>
      </c>
      <c r="E350" s="172">
        <f>'Sample Weights'!D180</f>
        <v>2.2700000000000001E-2</v>
      </c>
      <c r="F350" s="172" t="s">
        <v>949</v>
      </c>
      <c r="G350" s="172">
        <v>1.1881999999999999</v>
      </c>
      <c r="H350" s="172" t="s">
        <v>419</v>
      </c>
      <c r="I350" s="172"/>
      <c r="J350" s="172">
        <v>0.16200000000000001</v>
      </c>
      <c r="K350" s="199">
        <v>28.002700000000001</v>
      </c>
      <c r="L350" s="199">
        <v>40.961799999999997</v>
      </c>
      <c r="M350" s="200">
        <f t="shared" si="40"/>
        <v>0.94779334085705891</v>
      </c>
      <c r="N350" s="248">
        <f t="shared" si="38"/>
        <v>26.540772586017965</v>
      </c>
      <c r="O350" s="248">
        <f t="shared" si="39"/>
        <v>0.62116260285932501</v>
      </c>
      <c r="P350" s="168">
        <f>AVERAGE(O350:O351)</f>
        <v>0.64097044125612168</v>
      </c>
      <c r="Q350" s="169">
        <f>(MAX(O350:O351)-MIN(O350:O351))/P350</f>
        <v>6.1805777994938235E-2</v>
      </c>
      <c r="R350" s="203" t="str">
        <f>IF(Q350&gt;C$20, "Repeat", "")</f>
        <v/>
      </c>
    </row>
    <row r="351" spans="2:18" x14ac:dyDescent="0.2">
      <c r="B351" s="174">
        <f>'Sample Weights'!A181</f>
        <v>180</v>
      </c>
      <c r="C351" s="172">
        <f>'Sample Weights'!B181</f>
        <v>117</v>
      </c>
      <c r="D351" s="172" t="str">
        <f>'Sample Weights'!C181</f>
        <v>HOMC-21-4</v>
      </c>
      <c r="E351" s="172">
        <f>'Sample Weights'!D181</f>
        <v>2.1299999999999999E-2</v>
      </c>
      <c r="F351" s="172" t="s">
        <v>957</v>
      </c>
      <c r="G351" s="172">
        <v>1.1881999999999999</v>
      </c>
      <c r="H351" s="172" t="s">
        <v>826</v>
      </c>
      <c r="I351" s="172" t="s">
        <v>825</v>
      </c>
      <c r="J351" s="172">
        <v>0.16089999999999999</v>
      </c>
      <c r="K351" s="199">
        <v>27.4861</v>
      </c>
      <c r="L351" s="199">
        <v>40.197600000000001</v>
      </c>
      <c r="M351" s="200">
        <f t="shared" si="40"/>
        <v>0.96430573193144953</v>
      </c>
      <c r="N351" s="248">
        <f t="shared" si="38"/>
        <v>26.505003778441015</v>
      </c>
      <c r="O351" s="248">
        <f t="shared" si="39"/>
        <v>0.66077827965291847</v>
      </c>
      <c r="P351" s="168"/>
      <c r="Q351" s="169"/>
      <c r="R351" s="203"/>
    </row>
    <row r="352" spans="2:18" x14ac:dyDescent="0.2">
      <c r="B352" s="174">
        <f>'Sample Weights'!A182</f>
        <v>181</v>
      </c>
      <c r="C352" s="172">
        <f>'Sample Weights'!B182</f>
        <v>56</v>
      </c>
      <c r="D352" s="172" t="str">
        <f>'Sample Weights'!C182</f>
        <v>CSYJ-28-1</v>
      </c>
      <c r="E352" s="172">
        <f>'Sample Weights'!D182</f>
        <v>2.2800000000000001E-2</v>
      </c>
      <c r="F352" s="172" t="s">
        <v>943</v>
      </c>
      <c r="G352" s="172">
        <v>1.1877</v>
      </c>
      <c r="H352" s="172" t="s">
        <v>433</v>
      </c>
      <c r="I352" s="172" t="s">
        <v>827</v>
      </c>
      <c r="J352" s="172">
        <v>0.16020000000000001</v>
      </c>
      <c r="K352" s="199">
        <v>83.970100000000002</v>
      </c>
      <c r="L352" s="199">
        <v>38.299599999999998</v>
      </c>
      <c r="M352" s="200">
        <f t="shared" si="40"/>
        <v>1.013374568057098</v>
      </c>
      <c r="N352" s="248">
        <f t="shared" si="38"/>
        <v>85.093163817211334</v>
      </c>
      <c r="O352" s="248">
        <f t="shared" si="39"/>
        <v>1.8990273183308539</v>
      </c>
      <c r="P352" s="168">
        <f>AVERAGE(O352:O353)</f>
        <v>1.8836491038876171</v>
      </c>
      <c r="Q352" s="169">
        <f>(MAX(O352:O353)-MIN(O352:O353))/P352</f>
        <v>1.6328109531120332E-2</v>
      </c>
      <c r="R352" s="203" t="str">
        <f>IF(Q352&gt;C$20, "Repeat", "")</f>
        <v/>
      </c>
    </row>
    <row r="353" spans="1:18" x14ac:dyDescent="0.2">
      <c r="B353" s="174">
        <f>'Sample Weights'!A183</f>
        <v>182</v>
      </c>
      <c r="C353" s="172">
        <f>'Sample Weights'!B183</f>
        <v>56</v>
      </c>
      <c r="D353" s="172" t="str">
        <f>'Sample Weights'!C183</f>
        <v>CSYJ-28-1</v>
      </c>
      <c r="E353" s="172">
        <f>'Sample Weights'!D183</f>
        <v>2.3699999999999999E-2</v>
      </c>
      <c r="F353" s="172" t="s">
        <v>958</v>
      </c>
      <c r="G353" s="172">
        <v>1.1860999999999999</v>
      </c>
      <c r="H353" s="172" t="s">
        <v>443</v>
      </c>
      <c r="I353" s="172"/>
      <c r="J353" s="172">
        <v>0.16270000000000001</v>
      </c>
      <c r="K353" s="199">
        <v>82.685599999999994</v>
      </c>
      <c r="L353" s="199">
        <v>36.642899999999997</v>
      </c>
      <c r="M353" s="200">
        <f t="shared" si="40"/>
        <v>1.0528714742466323</v>
      </c>
      <c r="N353" s="248">
        <f t="shared" si="38"/>
        <v>87.057309570967334</v>
      </c>
      <c r="O353" s="248">
        <f t="shared" si="39"/>
        <v>1.8682708894443802</v>
      </c>
      <c r="P353" s="168"/>
      <c r="Q353" s="169"/>
      <c r="R353" s="203"/>
    </row>
    <row r="354" spans="1:18" x14ac:dyDescent="0.2">
      <c r="A354" s="16"/>
      <c r="B354" s="174">
        <f>'Sample Weights'!A184</f>
        <v>711</v>
      </c>
      <c r="C354" s="172">
        <f>'Sample Weights'!B184</f>
        <v>10</v>
      </c>
      <c r="D354" s="172" t="str">
        <f>'Sample Weights'!C184</f>
        <v>BELA-18-3</v>
      </c>
      <c r="E354" s="172">
        <f>'Sample Weights'!D184</f>
        <v>2.01E-2</v>
      </c>
      <c r="F354" s="172" t="s">
        <v>949</v>
      </c>
      <c r="G354" s="172">
        <v>1.1880999999999999</v>
      </c>
      <c r="H354" s="172" t="s">
        <v>828</v>
      </c>
      <c r="I354" s="172"/>
      <c r="J354" s="172">
        <v>0.1618</v>
      </c>
      <c r="K354" s="199">
        <v>62.517499999999998</v>
      </c>
      <c r="L354" s="199">
        <v>38.895699999999998</v>
      </c>
      <c r="M354" s="200">
        <f t="shared" si="40"/>
        <v>0.99796132420818673</v>
      </c>
      <c r="N354" s="248">
        <f t="shared" si="38"/>
        <v>62.390047086185312</v>
      </c>
      <c r="O354" s="248">
        <f t="shared" si="39"/>
        <v>1.5923061905735987</v>
      </c>
      <c r="P354" s="168">
        <f>AVERAGE(O354:O355)</f>
        <v>1.5697051650217495</v>
      </c>
      <c r="Q354" s="169">
        <f>(MAX(O354:O355)-MIN(O354:O355))/P354</f>
        <v>2.8796523137561481E-2</v>
      </c>
      <c r="R354" s="203" t="str">
        <f>IF(Q354&gt;C$20, "Repeat", "")</f>
        <v/>
      </c>
    </row>
    <row r="355" spans="1:18" x14ac:dyDescent="0.2">
      <c r="A355" s="16"/>
      <c r="B355" s="174">
        <f>'Sample Weights'!A185</f>
        <v>712</v>
      </c>
      <c r="C355" s="172">
        <f>'Sample Weights'!B185</f>
        <v>10</v>
      </c>
      <c r="D355" s="172" t="str">
        <f>'Sample Weights'!C185</f>
        <v>BELA-18-3</v>
      </c>
      <c r="E355" s="172">
        <f>'Sample Weights'!D185</f>
        <v>2.1100000000000001E-2</v>
      </c>
      <c r="F355" s="172" t="s">
        <v>957</v>
      </c>
      <c r="G355" s="172">
        <v>1.1880999999999999</v>
      </c>
      <c r="H355" s="172" t="s">
        <v>449</v>
      </c>
      <c r="I355" s="172"/>
      <c r="J355" s="172">
        <v>0.15559999999999999</v>
      </c>
      <c r="K355" s="199">
        <v>65.023799999999994</v>
      </c>
      <c r="L355" s="199">
        <v>39.3508</v>
      </c>
      <c r="M355" s="200">
        <f t="shared" si="40"/>
        <v>0.98233179987197028</v>
      </c>
      <c r="N355" s="248">
        <f t="shared" si="38"/>
        <v>63.874946488515015</v>
      </c>
      <c r="O355" s="248">
        <f t="shared" si="39"/>
        <v>1.5471041394699001</v>
      </c>
      <c r="P355" s="168"/>
      <c r="Q355" s="169"/>
      <c r="R355" s="203"/>
    </row>
    <row r="356" spans="1:18" x14ac:dyDescent="0.2">
      <c r="B356" s="174">
        <f>'Sample Weights'!A186</f>
        <v>185</v>
      </c>
      <c r="C356" s="172">
        <f>'Sample Weights'!B186</f>
        <v>85</v>
      </c>
      <c r="D356" s="172" t="str">
        <f>'Sample Weights'!C186</f>
        <v>GLCB-26-1</v>
      </c>
      <c r="E356" s="172">
        <f>'Sample Weights'!D186</f>
        <v>2.2800000000000001E-2</v>
      </c>
      <c r="F356" s="172" t="s">
        <v>943</v>
      </c>
      <c r="G356" s="172">
        <v>1.1862999999999999</v>
      </c>
      <c r="H356" s="172" t="s">
        <v>829</v>
      </c>
      <c r="I356" s="172"/>
      <c r="J356" s="172">
        <v>0.16070000000000001</v>
      </c>
      <c r="K356" s="199">
        <v>39.394599999999997</v>
      </c>
      <c r="L356" s="199">
        <v>38.154800000000002</v>
      </c>
      <c r="M356" s="200">
        <f t="shared" si="40"/>
        <v>1.0163845994285539</v>
      </c>
      <c r="N356" s="248">
        <f t="shared" si="38"/>
        <v>40.040064740648106</v>
      </c>
      <c r="O356" s="248">
        <f t="shared" si="39"/>
        <v>0.912314582950981</v>
      </c>
      <c r="P356" s="168">
        <f>AVERAGE(O356:O357)</f>
        <v>0.90534350680521003</v>
      </c>
      <c r="Q356" s="169">
        <f>(MAX(O356:O357)-MIN(O356:O357))/P356</f>
        <v>1.5399847888390022E-2</v>
      </c>
      <c r="R356" s="203" t="str">
        <f>IF(Q356&gt;C$20, "Repeat", "")</f>
        <v/>
      </c>
    </row>
    <row r="357" spans="1:18" x14ac:dyDescent="0.2">
      <c r="B357" s="174">
        <f>'Sample Weights'!A187</f>
        <v>186</v>
      </c>
      <c r="C357" s="172">
        <f>'Sample Weights'!B187</f>
        <v>85</v>
      </c>
      <c r="D357" s="172" t="str">
        <f>'Sample Weights'!C187</f>
        <v>GLCB-26-1</v>
      </c>
      <c r="E357" s="172">
        <f>'Sample Weights'!D187</f>
        <v>2.2200000000000001E-2</v>
      </c>
      <c r="F357" s="172" t="s">
        <v>959</v>
      </c>
      <c r="G357" s="172">
        <v>1.1877</v>
      </c>
      <c r="H357" s="172" t="s">
        <v>465</v>
      </c>
      <c r="I357" s="172" t="s">
        <v>829</v>
      </c>
      <c r="J357" s="172">
        <v>0.15359999999999999</v>
      </c>
      <c r="K357" s="199">
        <v>36.556699999999999</v>
      </c>
      <c r="L357" s="199">
        <v>36.877200000000002</v>
      </c>
      <c r="M357" s="200">
        <f t="shared" si="40"/>
        <v>1.0510344485618814</v>
      </c>
      <c r="N357" s="248">
        <f t="shared" si="38"/>
        <v>38.422351025742131</v>
      </c>
      <c r="O357" s="248">
        <f t="shared" si="39"/>
        <v>0.89837243065943917</v>
      </c>
      <c r="P357" s="168"/>
      <c r="Q357" s="169"/>
      <c r="R357" s="203"/>
    </row>
    <row r="358" spans="1:18" x14ac:dyDescent="0.2">
      <c r="B358" s="174">
        <f>'Sample Weights'!A188</f>
        <v>187</v>
      </c>
      <c r="C358" s="172">
        <f>'Sample Weights'!B188</f>
        <v>318</v>
      </c>
      <c r="D358" s="172" t="str">
        <f>'Sample Weights'!C188</f>
        <v>SKWF-24-3</v>
      </c>
      <c r="E358" s="172">
        <f>'Sample Weights'!D188</f>
        <v>2.2100000000000002E-2</v>
      </c>
      <c r="F358" s="172" t="s">
        <v>955</v>
      </c>
      <c r="G358" s="172">
        <v>1.1859</v>
      </c>
      <c r="H358" s="172" t="s">
        <v>830</v>
      </c>
      <c r="I358" s="172" t="s">
        <v>830</v>
      </c>
      <c r="J358" s="172">
        <v>0.16200000000000001</v>
      </c>
      <c r="K358" s="199">
        <v>68.842399999999998</v>
      </c>
      <c r="L358" s="199">
        <v>39.1526</v>
      </c>
      <c r="M358" s="200">
        <f t="shared" si="40"/>
        <v>0.98785603867480498</v>
      </c>
      <c r="N358" s="248">
        <f t="shared" si="38"/>
        <v>68.006380556866389</v>
      </c>
      <c r="O358" s="248">
        <f t="shared" si="39"/>
        <v>1.5726319384890972</v>
      </c>
      <c r="P358" s="168">
        <f>AVERAGE(O358:O359)</f>
        <v>1.5528355733853645</v>
      </c>
      <c r="Q358" s="169">
        <f>(MAX(O358:O359)-MIN(O358:O359))/P358</f>
        <v>2.5497052544429039E-2</v>
      </c>
      <c r="R358" s="203" t="str">
        <f>IF(Q358&gt;C$20, "Repeat", "")</f>
        <v/>
      </c>
    </row>
    <row r="359" spans="1:18" x14ac:dyDescent="0.2">
      <c r="B359" s="174">
        <f>'Sample Weights'!A189</f>
        <v>188</v>
      </c>
      <c r="C359" s="172">
        <f>'Sample Weights'!B189</f>
        <v>318</v>
      </c>
      <c r="D359" s="172" t="str">
        <f>'Sample Weights'!C189</f>
        <v>SKWF-24-3</v>
      </c>
      <c r="E359" s="172">
        <f>'Sample Weights'!D189</f>
        <v>2.2800000000000001E-2</v>
      </c>
      <c r="F359" s="172" t="s">
        <v>960</v>
      </c>
      <c r="G359" s="172">
        <v>1.1883999999999999</v>
      </c>
      <c r="H359" s="172" t="s">
        <v>831</v>
      </c>
      <c r="I359" s="172"/>
      <c r="J359" s="172">
        <v>0.15629999999999999</v>
      </c>
      <c r="K359" s="199">
        <v>67.782399999999996</v>
      </c>
      <c r="L359" s="199">
        <v>38.482199999999999</v>
      </c>
      <c r="M359" s="200">
        <f t="shared" si="40"/>
        <v>1.0101358201420834</v>
      </c>
      <c r="N359" s="248">
        <f t="shared" si="38"/>
        <v>68.469430215198742</v>
      </c>
      <c r="O359" s="248">
        <f t="shared" si="39"/>
        <v>1.533039208281632</v>
      </c>
      <c r="P359" s="168"/>
      <c r="Q359" s="169"/>
      <c r="R359" s="203"/>
    </row>
    <row r="360" spans="1:18" x14ac:dyDescent="0.2">
      <c r="B360" s="174">
        <f>'Sample Weights'!A190</f>
        <v>189</v>
      </c>
      <c r="C360" s="172">
        <f>'Sample Weights'!B190</f>
        <v>214</v>
      </c>
      <c r="D360" s="172" t="str">
        <f>'Sample Weights'!C190</f>
        <v>MCFA-20-6</v>
      </c>
      <c r="E360" s="172">
        <f>'Sample Weights'!D190</f>
        <v>2.3E-2</v>
      </c>
      <c r="F360" s="172" t="s">
        <v>949</v>
      </c>
      <c r="G360" s="172">
        <v>1.1861999999999999</v>
      </c>
      <c r="H360" s="172" t="s">
        <v>481</v>
      </c>
      <c r="I360" s="172"/>
      <c r="J360" s="172">
        <v>0.16089999999999999</v>
      </c>
      <c r="K360" s="199">
        <v>47.065600000000003</v>
      </c>
      <c r="L360" s="199">
        <v>37.049500000000002</v>
      </c>
      <c r="M360" s="200">
        <f t="shared" si="40"/>
        <v>1.045684427068114</v>
      </c>
      <c r="N360" s="248">
        <f t="shared" si="38"/>
        <v>49.21576497061703</v>
      </c>
      <c r="O360" s="248">
        <f t="shared" si="39"/>
        <v>1.1032974591797404</v>
      </c>
      <c r="P360" s="168">
        <f>AVERAGE(O360:O361)</f>
        <v>1.0619742496698854</v>
      </c>
      <c r="Q360" s="169">
        <f>(MAX(O360:O361)-MIN(O360:O361))/P360</f>
        <v>7.7823373820411268E-2</v>
      </c>
      <c r="R360" s="203" t="str">
        <f>IF(Q360&gt;C$20, "Repeat", "")</f>
        <v/>
      </c>
    </row>
    <row r="361" spans="1:18" x14ac:dyDescent="0.2">
      <c r="B361" s="174">
        <f>'Sample Weights'!A191</f>
        <v>190</v>
      </c>
      <c r="C361" s="172">
        <f>'Sample Weights'!B191</f>
        <v>214</v>
      </c>
      <c r="D361" s="172" t="str">
        <f>'Sample Weights'!C191</f>
        <v>MCFA-20-6</v>
      </c>
      <c r="E361" s="172">
        <f>'Sample Weights'!D191</f>
        <v>2.35E-2</v>
      </c>
      <c r="F361" s="172" t="s">
        <v>949</v>
      </c>
      <c r="G361" s="172">
        <v>1.1847000000000001</v>
      </c>
      <c r="H361" s="172" t="s">
        <v>492</v>
      </c>
      <c r="I361" s="172"/>
      <c r="J361" s="172">
        <v>0.15890000000000001</v>
      </c>
      <c r="K361" s="199">
        <v>45.104199999999999</v>
      </c>
      <c r="L361" s="199">
        <v>37.4724</v>
      </c>
      <c r="M361" s="200">
        <f t="shared" si="40"/>
        <v>1.031639853686054</v>
      </c>
      <c r="N361" s="248">
        <f t="shared" si="38"/>
        <v>46.531290288626515</v>
      </c>
      <c r="O361" s="248">
        <f t="shared" si="39"/>
        <v>1.0206510401600302</v>
      </c>
      <c r="P361" s="168"/>
      <c r="Q361" s="169"/>
      <c r="R361" s="203"/>
    </row>
    <row r="362" spans="1:18" x14ac:dyDescent="0.2">
      <c r="B362" s="174">
        <f>'Sample Weights'!A192</f>
        <v>191</v>
      </c>
      <c r="C362" s="172" t="str">
        <f>'Sample Weights'!B192</f>
        <v>Nisqually-1</v>
      </c>
      <c r="D362" s="172">
        <f>'Sample Weights'!C192</f>
        <v>0</v>
      </c>
      <c r="E362" s="172">
        <f>'Sample Weights'!D192</f>
        <v>2.35E-2</v>
      </c>
      <c r="F362" s="172" t="s">
        <v>957</v>
      </c>
      <c r="G362" s="172">
        <v>1.1857</v>
      </c>
      <c r="H362" s="172" t="s">
        <v>832</v>
      </c>
      <c r="I362" s="172"/>
      <c r="J362" s="172">
        <v>0.1628</v>
      </c>
      <c r="K362" s="199">
        <v>96.638199999999998</v>
      </c>
      <c r="L362" s="199">
        <v>39.4771</v>
      </c>
      <c r="M362" s="200">
        <f t="shared" si="40"/>
        <v>0.98096759220823393</v>
      </c>
      <c r="N362" s="248">
        <f t="shared" si="38"/>
        <v>94.798942369337752</v>
      </c>
      <c r="O362" s="248">
        <f t="shared" si="39"/>
        <v>2.0480713368139041</v>
      </c>
      <c r="P362" s="168">
        <f>AVERAGE(O362:O363)</f>
        <v>2.0639897833610208</v>
      </c>
      <c r="Q362" s="169">
        <f>(MAX(O362:O363)-MIN(O362:O363))/P362</f>
        <v>1.54249276575342E-2</v>
      </c>
      <c r="R362" s="203" t="str">
        <f>IF(Q362&gt;C$20, "Repeat", "")</f>
        <v/>
      </c>
    </row>
    <row r="363" spans="1:18" ht="16" thickBot="1" x14ac:dyDescent="0.25">
      <c r="B363" s="176">
        <f>'Sample Weights'!A193</f>
        <v>192</v>
      </c>
      <c r="C363" s="178" t="str">
        <f>'Sample Weights'!B193</f>
        <v>Nisqually-1</v>
      </c>
      <c r="D363" s="178">
        <f>'Sample Weights'!C193</f>
        <v>0</v>
      </c>
      <c r="E363" s="178">
        <f>'Sample Weights'!D193</f>
        <v>2.07E-2</v>
      </c>
      <c r="F363" s="178" t="s">
        <v>943</v>
      </c>
      <c r="G363" s="178">
        <v>1.1857</v>
      </c>
      <c r="H363" s="178" t="s">
        <v>833</v>
      </c>
      <c r="I363" s="178" t="s">
        <v>832</v>
      </c>
      <c r="J363" s="178">
        <v>0.16159999999999999</v>
      </c>
      <c r="K363" s="204">
        <v>84.676000000000002</v>
      </c>
      <c r="L363" s="292">
        <v>38.779800000000002</v>
      </c>
      <c r="M363" s="205">
        <f t="shared" si="40"/>
        <v>1</v>
      </c>
      <c r="N363" s="279">
        <f t="shared" si="38"/>
        <v>84.676000000000002</v>
      </c>
      <c r="O363" s="279">
        <f t="shared" si="39"/>
        <v>2.0799082299081375</v>
      </c>
      <c r="P363" s="207"/>
      <c r="Q363" s="208"/>
      <c r="R363" s="209"/>
    </row>
    <row r="364" spans="1:18" x14ac:dyDescent="0.2">
      <c r="B364" s="102"/>
      <c r="C364" s="45"/>
      <c r="D364" s="46"/>
      <c r="E364" s="45"/>
      <c r="F364" s="46"/>
      <c r="G364" s="46"/>
      <c r="H364" s="46"/>
      <c r="I364" s="46"/>
      <c r="J364" s="46"/>
      <c r="K364" s="45"/>
      <c r="L364" s="45"/>
      <c r="M364" s="45"/>
      <c r="N364" s="45"/>
      <c r="O364" s="45"/>
      <c r="P364" s="47"/>
      <c r="Q364" s="47"/>
    </row>
    <row r="365" spans="1:18" x14ac:dyDescent="0.2">
      <c r="B365" s="102"/>
      <c r="C365" s="45"/>
      <c r="D365" s="46"/>
      <c r="E365" s="45"/>
      <c r="F365" s="46"/>
      <c r="G365" s="46"/>
      <c r="H365" s="46"/>
      <c r="I365" s="46"/>
      <c r="J365" s="46"/>
      <c r="K365" s="165" t="s">
        <v>1200</v>
      </c>
      <c r="L365" s="16" t="s">
        <v>642</v>
      </c>
      <c r="M365" s="45"/>
      <c r="N365" s="45"/>
      <c r="O365" s="45"/>
      <c r="P365" s="47"/>
      <c r="Q365" s="47"/>
    </row>
    <row r="366" spans="1:18" x14ac:dyDescent="0.2">
      <c r="B366" s="108" t="s">
        <v>961</v>
      </c>
      <c r="C366" s="45"/>
      <c r="D366" s="46"/>
      <c r="E366" s="45"/>
      <c r="F366" s="46"/>
      <c r="G366" s="46"/>
      <c r="H366" s="46"/>
      <c r="I366" s="46"/>
      <c r="J366" s="46"/>
      <c r="K366" s="148">
        <f>MAX(K340:K363)</f>
        <v>140.72130000000001</v>
      </c>
      <c r="L366" s="109">
        <f>AVERAGE(L340:L363)</f>
        <v>38.678229166666668</v>
      </c>
      <c r="M366" s="45"/>
      <c r="N366" s="45"/>
      <c r="O366" s="45"/>
      <c r="P366" s="47"/>
      <c r="Q366" s="47"/>
    </row>
    <row r="367" spans="1:18" x14ac:dyDescent="0.2">
      <c r="B367" s="99" t="s">
        <v>367</v>
      </c>
      <c r="C367" s="50" t="s">
        <v>822</v>
      </c>
      <c r="D367" s="46"/>
      <c r="E367" s="45"/>
      <c r="F367" s="52"/>
      <c r="G367" s="46"/>
      <c r="H367" s="46"/>
      <c r="I367" s="52"/>
      <c r="J367" s="46"/>
      <c r="K367" s="165" t="s">
        <v>1201</v>
      </c>
      <c r="L367" s="45"/>
      <c r="M367" s="45"/>
      <c r="N367" s="45"/>
      <c r="O367" s="45"/>
      <c r="P367" s="47"/>
      <c r="Q367" s="47"/>
    </row>
    <row r="368" spans="1:18" x14ac:dyDescent="0.2">
      <c r="B368" s="99" t="s">
        <v>962</v>
      </c>
      <c r="C368" s="45"/>
      <c r="D368" s="46"/>
      <c r="E368" s="45"/>
      <c r="F368" s="52"/>
      <c r="G368" s="46"/>
      <c r="H368" s="46"/>
      <c r="I368" s="52"/>
      <c r="J368" s="46"/>
      <c r="K368" s="45">
        <f>MIN(K340:K363)</f>
        <v>27.4861</v>
      </c>
      <c r="L368" s="45"/>
      <c r="M368" s="45"/>
      <c r="N368" s="45"/>
      <c r="O368" s="45"/>
      <c r="P368" s="47"/>
      <c r="Q368" s="47"/>
    </row>
    <row r="369" spans="2:18" ht="16" thickBot="1" x14ac:dyDescent="0.25">
      <c r="B369" s="102"/>
      <c r="C369" s="45"/>
      <c r="D369" s="46"/>
      <c r="E369" s="45"/>
      <c r="F369" s="52" t="s">
        <v>938</v>
      </c>
      <c r="G369" s="46"/>
      <c r="H369" s="46"/>
      <c r="I369" s="52" t="s">
        <v>963</v>
      </c>
      <c r="J369" s="46"/>
      <c r="K369" s="45"/>
      <c r="L369" s="45"/>
      <c r="M369" s="45"/>
      <c r="N369" s="45"/>
      <c r="O369" s="45"/>
      <c r="P369" s="47"/>
      <c r="Q369" s="47"/>
    </row>
    <row r="370" spans="2:18" ht="16" thickBot="1" x14ac:dyDescent="0.25">
      <c r="B370" s="217" t="s">
        <v>370</v>
      </c>
      <c r="C370" s="218" t="s">
        <v>3</v>
      </c>
      <c r="D370" s="218" t="s">
        <v>4</v>
      </c>
      <c r="E370" s="218" t="s">
        <v>371</v>
      </c>
      <c r="F370" s="218" t="s">
        <v>372</v>
      </c>
      <c r="G370" s="218" t="s">
        <v>373</v>
      </c>
      <c r="H370" s="218" t="s">
        <v>374</v>
      </c>
      <c r="I370" s="218" t="s">
        <v>375</v>
      </c>
      <c r="J370" s="218" t="s">
        <v>376</v>
      </c>
      <c r="K370" s="218" t="s">
        <v>377</v>
      </c>
      <c r="L370" s="218" t="s">
        <v>378</v>
      </c>
      <c r="M370" s="218" t="s">
        <v>379</v>
      </c>
      <c r="N370" s="218" t="s">
        <v>380</v>
      </c>
      <c r="O370" s="218" t="s">
        <v>381</v>
      </c>
      <c r="P370" s="219" t="s">
        <v>382</v>
      </c>
      <c r="Q370" s="219" t="s">
        <v>383</v>
      </c>
      <c r="R370" s="293" t="s">
        <v>384</v>
      </c>
    </row>
    <row r="371" spans="2:18" x14ac:dyDescent="0.2">
      <c r="B371" s="210">
        <f>'Sample Weights'!A194</f>
        <v>193</v>
      </c>
      <c r="C371" s="179">
        <f>'Sample Weights'!B194</f>
        <v>33</v>
      </c>
      <c r="D371" s="179" t="str">
        <f>'Sample Weights'!C194</f>
        <v>CHKD-19-4</v>
      </c>
      <c r="E371" s="179">
        <f>'Sample Weights'!D194</f>
        <v>2.29E-2</v>
      </c>
      <c r="F371" s="179" t="s">
        <v>964</v>
      </c>
      <c r="G371" s="179">
        <v>1.1777</v>
      </c>
      <c r="H371" s="179" t="s">
        <v>844</v>
      </c>
      <c r="I371" s="179" t="s">
        <v>935</v>
      </c>
      <c r="J371" s="179">
        <v>0.16389999999999999</v>
      </c>
      <c r="K371" s="211">
        <v>21.639199999999999</v>
      </c>
      <c r="L371" s="211">
        <v>37.44</v>
      </c>
      <c r="M371" s="212">
        <f>(L$388/(F$388/C$15)/(F$388/C$15+(G$388-F$388)/C$16+J$388/C$17))/(L371/(F371/C$15)/(F371/C$15+(G371-F371)/C$16+J371/C$17))</f>
        <v>1.007392199915127</v>
      </c>
      <c r="N371" s="255">
        <f t="shared" ref="N371:N394" si="41">K371*M371</f>
        <v>21.799161292403415</v>
      </c>
      <c r="O371" s="255">
        <f t="shared" ref="O371:O394" si="42">(N371-D$477)/D$476*(F371/C$15+(G371-F371)/C$16+J371/C$17)/E371</f>
        <v>0.49074664001037138</v>
      </c>
      <c r="P371" s="214">
        <f>AVERAGE(O371:O372)</f>
        <v>0.49487107221211835</v>
      </c>
      <c r="Q371" s="215">
        <f>(MAX(O371:O372)-MIN(O371:O372))/P371</f>
        <v>1.6668714068536598E-2</v>
      </c>
      <c r="R371" s="216" t="str">
        <f>IF(Q371&gt;C$20, "Repeat", "")</f>
        <v/>
      </c>
    </row>
    <row r="372" spans="2:18" x14ac:dyDescent="0.2">
      <c r="B372" s="174">
        <f>'Sample Weights'!A195</f>
        <v>194</v>
      </c>
      <c r="C372" s="172">
        <f>'Sample Weights'!B195</f>
        <v>33</v>
      </c>
      <c r="D372" s="172" t="str">
        <f>'Sample Weights'!C195</f>
        <v>CHKD-19-4</v>
      </c>
      <c r="E372" s="172">
        <f>'Sample Weights'!D195</f>
        <v>2.1100000000000001E-2</v>
      </c>
      <c r="F372" s="172" t="s">
        <v>965</v>
      </c>
      <c r="G372" s="172">
        <v>1.1735</v>
      </c>
      <c r="H372" s="172" t="s">
        <v>935</v>
      </c>
      <c r="I372" s="172"/>
      <c r="J372" s="172">
        <v>0.16320000000000001</v>
      </c>
      <c r="K372" s="199">
        <v>19.872499999999999</v>
      </c>
      <c r="L372" s="199">
        <v>36.714399999999998</v>
      </c>
      <c r="M372" s="200">
        <f t="shared" ref="M372:M394" si="43">(L$388/(F$388/C$15)/(F$388/C$15+(G$388-F$388)/C$16+J$388/C$17))/(L372/(F372/C$15)/(F372/C$15+(G372-F372)/C$16+J372/C$17))</f>
        <v>1.0256701635934231</v>
      </c>
      <c r="N372" s="248">
        <f t="shared" si="41"/>
        <v>20.3826303260103</v>
      </c>
      <c r="O372" s="248">
        <f t="shared" si="42"/>
        <v>0.49899550441386531</v>
      </c>
      <c r="P372" s="168"/>
      <c r="Q372" s="169"/>
      <c r="R372" s="203"/>
    </row>
    <row r="373" spans="2:18" x14ac:dyDescent="0.2">
      <c r="B373" s="174">
        <f>'Sample Weights'!A196</f>
        <v>195</v>
      </c>
      <c r="C373" s="172">
        <f>'Sample Weights'!B196</f>
        <v>170</v>
      </c>
      <c r="D373" s="172" t="str">
        <f>'Sample Weights'!C196</f>
        <v>KLNE-20-4</v>
      </c>
      <c r="E373" s="172">
        <f>'Sample Weights'!D196</f>
        <v>2.18E-2</v>
      </c>
      <c r="F373" s="172" t="s">
        <v>964</v>
      </c>
      <c r="G373" s="172">
        <v>1.1807000000000001</v>
      </c>
      <c r="H373" s="172" t="s">
        <v>845</v>
      </c>
      <c r="I373" s="172"/>
      <c r="J373" s="172">
        <v>0.1623</v>
      </c>
      <c r="K373" s="199">
        <v>26.694400000000002</v>
      </c>
      <c r="L373" s="199">
        <v>35.506999999999998</v>
      </c>
      <c r="M373" s="200">
        <f t="shared" si="43"/>
        <v>1.063829050393158</v>
      </c>
      <c r="N373" s="248">
        <f t="shared" si="41"/>
        <v>28.398278202815117</v>
      </c>
      <c r="O373" s="248">
        <f t="shared" si="42"/>
        <v>0.65996489212860776</v>
      </c>
      <c r="P373" s="168">
        <f>AVERAGE(O373:O374)</f>
        <v>0.66189401894810662</v>
      </c>
      <c r="Q373" s="169">
        <f>(MAX(O373:O374)-MIN(O373:O374))/P373</f>
        <v>5.8291108977373959E-3</v>
      </c>
      <c r="R373" s="203" t="str">
        <f>IF(Q373&gt;C$20, "Repeat", "")</f>
        <v/>
      </c>
    </row>
    <row r="374" spans="2:18" x14ac:dyDescent="0.2">
      <c r="B374" s="174">
        <f>'Sample Weights'!A197</f>
        <v>196</v>
      </c>
      <c r="C374" s="172">
        <f>'Sample Weights'!B197</f>
        <v>170</v>
      </c>
      <c r="D374" s="172" t="str">
        <f>'Sample Weights'!C197</f>
        <v>KLNE-20-4</v>
      </c>
      <c r="E374" s="172">
        <f>'Sample Weights'!D197</f>
        <v>2.4299999999999999E-2</v>
      </c>
      <c r="F374" s="172" t="s">
        <v>964</v>
      </c>
      <c r="G374" s="172">
        <v>1.177</v>
      </c>
      <c r="H374" s="172" t="s">
        <v>966</v>
      </c>
      <c r="I374" s="172"/>
      <c r="J374" s="172">
        <v>0.16300000000000001</v>
      </c>
      <c r="K374" s="199">
        <v>31.013000000000002</v>
      </c>
      <c r="L374" s="199">
        <v>36.3386</v>
      </c>
      <c r="M374" s="200">
        <f t="shared" si="43"/>
        <v>1.0368869505911433</v>
      </c>
      <c r="N374" s="248">
        <f t="shared" si="41"/>
        <v>32.156974998683133</v>
      </c>
      <c r="O374" s="248">
        <f t="shared" si="42"/>
        <v>0.66382314576760537</v>
      </c>
      <c r="P374" s="168"/>
      <c r="Q374" s="169"/>
      <c r="R374" s="203"/>
    </row>
    <row r="375" spans="2:18" x14ac:dyDescent="0.2">
      <c r="B375" s="174">
        <f>'Sample Weights'!A198</f>
        <v>197</v>
      </c>
      <c r="C375" s="172">
        <f>'Sample Weights'!B198</f>
        <v>323</v>
      </c>
      <c r="D375" s="172" t="str">
        <f>'Sample Weights'!C198</f>
        <v>SLMB-28-3</v>
      </c>
      <c r="E375" s="172">
        <f>'Sample Weights'!D198</f>
        <v>2.1600000000000001E-2</v>
      </c>
      <c r="F375" s="172" t="s">
        <v>945</v>
      </c>
      <c r="G375" s="172">
        <v>1.1779999999999999</v>
      </c>
      <c r="H375" s="172" t="s">
        <v>846</v>
      </c>
      <c r="I375" s="172"/>
      <c r="J375" s="172">
        <v>0.1613</v>
      </c>
      <c r="K375" s="199">
        <v>147.68459999999999</v>
      </c>
      <c r="L375" s="199">
        <v>38.092700000000001</v>
      </c>
      <c r="M375" s="200">
        <f t="shared" si="43"/>
        <v>0.9880453517624157</v>
      </c>
      <c r="N375" s="248">
        <f t="shared" si="41"/>
        <v>145.91908255689165</v>
      </c>
      <c r="O375" s="248">
        <f t="shared" si="42"/>
        <v>3.2400933265683092</v>
      </c>
      <c r="P375" s="168">
        <f>AVERAGE(O375:O376)</f>
        <v>3.2783469348053558</v>
      </c>
      <c r="Q375" s="169">
        <f>(MAX(O375:O376)-MIN(O375:O376))/P375</f>
        <v>2.3337132401039209E-2</v>
      </c>
      <c r="R375" s="203" t="str">
        <f>IF(Q375&gt;C$20, "Repeat", "")</f>
        <v/>
      </c>
    </row>
    <row r="376" spans="2:18" x14ac:dyDescent="0.2">
      <c r="B376" s="174">
        <f>'Sample Weights'!A199</f>
        <v>198</v>
      </c>
      <c r="C376" s="172">
        <f>'Sample Weights'!B199</f>
        <v>323</v>
      </c>
      <c r="D376" s="172" t="str">
        <f>'Sample Weights'!C199</f>
        <v>SLMB-28-3</v>
      </c>
      <c r="E376" s="172">
        <f>'Sample Weights'!D199</f>
        <v>2.1499999999999998E-2</v>
      </c>
      <c r="F376" s="172" t="s">
        <v>967</v>
      </c>
      <c r="G376" s="172">
        <v>1.1759999999999999</v>
      </c>
      <c r="H376" s="172" t="s">
        <v>968</v>
      </c>
      <c r="I376" s="172" t="s">
        <v>969</v>
      </c>
      <c r="J376" s="172">
        <v>0.16439999999999999</v>
      </c>
      <c r="K376" s="199">
        <v>149.89099999999999</v>
      </c>
      <c r="L376" s="199">
        <v>36.703299999999999</v>
      </c>
      <c r="M376" s="200">
        <f t="shared" si="43"/>
        <v>0.99227654293530643</v>
      </c>
      <c r="N376" s="248">
        <f t="shared" si="41"/>
        <v>148.73332329711602</v>
      </c>
      <c r="O376" s="248">
        <f t="shared" si="42"/>
        <v>3.3166005430424028</v>
      </c>
      <c r="P376" s="168"/>
      <c r="Q376" s="169"/>
      <c r="R376" s="203"/>
    </row>
    <row r="377" spans="2:18" x14ac:dyDescent="0.2">
      <c r="B377" s="174">
        <f>'Sample Weights'!A200</f>
        <v>199</v>
      </c>
      <c r="C377" s="172">
        <f>'Sample Weights'!B200</f>
        <v>217</v>
      </c>
      <c r="D377" s="172" t="str">
        <f>'Sample Weights'!C200</f>
        <v>MCGR-15-8</v>
      </c>
      <c r="E377" s="172">
        <f>'Sample Weights'!D200</f>
        <v>2.23E-2</v>
      </c>
      <c r="F377" s="172" t="s">
        <v>958</v>
      </c>
      <c r="G377" s="172">
        <v>1.1796</v>
      </c>
      <c r="H377" s="172" t="s">
        <v>847</v>
      </c>
      <c r="I377" s="172" t="s">
        <v>847</v>
      </c>
      <c r="J377" s="172">
        <v>0.1618</v>
      </c>
      <c r="K377" s="199">
        <v>51.688600000000001</v>
      </c>
      <c r="L377" s="199">
        <v>39.734900000000003</v>
      </c>
      <c r="M377" s="200">
        <f t="shared" si="43"/>
        <v>0.95342643182644726</v>
      </c>
      <c r="N377" s="248">
        <f t="shared" si="41"/>
        <v>49.281277464104505</v>
      </c>
      <c r="O377" s="248">
        <f t="shared" si="42"/>
        <v>1.0884806336180466</v>
      </c>
      <c r="P377" s="168">
        <f>AVERAGE(O377:O378)</f>
        <v>1.0835891446402925</v>
      </c>
      <c r="Q377" s="169">
        <f>(MAX(O377:O378)-MIN(O377:O378))/P377</f>
        <v>9.028309303297663E-3</v>
      </c>
      <c r="R377" s="203" t="str">
        <f>IF(Q377&gt;C$20, "Repeat", "")</f>
        <v/>
      </c>
    </row>
    <row r="378" spans="2:18" x14ac:dyDescent="0.2">
      <c r="B378" s="174">
        <f>'Sample Weights'!A201</f>
        <v>200</v>
      </c>
      <c r="C378" s="172">
        <f>'Sample Weights'!B201</f>
        <v>217</v>
      </c>
      <c r="D378" s="172" t="str">
        <f>'Sample Weights'!C201</f>
        <v>MCGR-15-8</v>
      </c>
      <c r="E378" s="172">
        <f>'Sample Weights'!D201</f>
        <v>2.1299999999999999E-2</v>
      </c>
      <c r="F378" s="172" t="s">
        <v>965</v>
      </c>
      <c r="G378" s="172">
        <v>1.1820999999999999</v>
      </c>
      <c r="H378" s="172" t="s">
        <v>970</v>
      </c>
      <c r="I378" s="172"/>
      <c r="J378" s="172">
        <v>0.16289999999999999</v>
      </c>
      <c r="K378" s="199">
        <v>46.089399999999998</v>
      </c>
      <c r="L378" s="199">
        <v>37.627299999999998</v>
      </c>
      <c r="M378" s="200">
        <f t="shared" si="43"/>
        <v>1.0073070288037929</v>
      </c>
      <c r="N378" s="248">
        <f t="shared" si="41"/>
        <v>46.42617657334953</v>
      </c>
      <c r="O378" s="248">
        <f t="shared" si="42"/>
        <v>1.0786976556625383</v>
      </c>
      <c r="P378" s="168"/>
      <c r="Q378" s="169"/>
      <c r="R378" s="203"/>
    </row>
    <row r="379" spans="2:18" x14ac:dyDescent="0.2">
      <c r="B379" s="174">
        <f>'Sample Weights'!A202</f>
        <v>201</v>
      </c>
      <c r="C379" s="172">
        <f>'Sample Weights'!B202</f>
        <v>104</v>
      </c>
      <c r="D379" s="172" t="str">
        <f>'Sample Weights'!C202</f>
        <v>HIXN-16-1</v>
      </c>
      <c r="E379" s="172">
        <f>'Sample Weights'!D202</f>
        <v>2.3199999999999998E-2</v>
      </c>
      <c r="F379" s="172" t="s">
        <v>971</v>
      </c>
      <c r="G379" s="172">
        <v>1.1820999999999999</v>
      </c>
      <c r="H379" s="172" t="s">
        <v>848</v>
      </c>
      <c r="I379" s="172"/>
      <c r="J379" s="172">
        <v>0.16020000000000001</v>
      </c>
      <c r="K379" s="199">
        <v>135.67670000000001</v>
      </c>
      <c r="L379" s="199">
        <v>36.784599999999998</v>
      </c>
      <c r="M379" s="200">
        <f t="shared" si="43"/>
        <v>1.0300048126623551</v>
      </c>
      <c r="N379" s="248">
        <f t="shared" si="41"/>
        <v>139.74765396614657</v>
      </c>
      <c r="O379" s="248">
        <f t="shared" si="42"/>
        <v>2.898319991577825</v>
      </c>
      <c r="P379" s="168">
        <f>AVERAGE(O379:O380)</f>
        <v>2.9084834705736249</v>
      </c>
      <c r="Q379" s="169">
        <f>(MAX(O379:O380)-MIN(O379:O380))/P379</f>
        <v>6.9888511305825803E-3</v>
      </c>
      <c r="R379" s="203" t="str">
        <f>IF(Q379&gt;C$20, "Repeat", "")</f>
        <v/>
      </c>
    </row>
    <row r="380" spans="2:18" x14ac:dyDescent="0.2">
      <c r="B380" s="174">
        <f>'Sample Weights'!A203</f>
        <v>202</v>
      </c>
      <c r="C380" s="172">
        <f>'Sample Weights'!B203</f>
        <v>104</v>
      </c>
      <c r="D380" s="172" t="str">
        <f>'Sample Weights'!C203</f>
        <v>HIXN-16-1</v>
      </c>
      <c r="E380" s="172">
        <f>'Sample Weights'!D203</f>
        <v>2.23E-2</v>
      </c>
      <c r="F380" s="172" t="s">
        <v>971</v>
      </c>
      <c r="G380" s="172">
        <v>1.1835</v>
      </c>
      <c r="H380" s="172" t="s">
        <v>880</v>
      </c>
      <c r="I380" s="172"/>
      <c r="J380" s="172">
        <v>0.16339999999999999</v>
      </c>
      <c r="K380" s="199">
        <v>133.34209999999999</v>
      </c>
      <c r="L380" s="199">
        <v>37.570099999999996</v>
      </c>
      <c r="M380" s="200">
        <f t="shared" si="43"/>
        <v>1.0112053469840439</v>
      </c>
      <c r="N380" s="248">
        <f t="shared" si="41"/>
        <v>134.83624449808107</v>
      </c>
      <c r="O380" s="248">
        <f t="shared" si="42"/>
        <v>2.9186469495694243</v>
      </c>
      <c r="P380" s="168"/>
      <c r="Q380" s="169"/>
      <c r="R380" s="203"/>
    </row>
    <row r="381" spans="2:18" x14ac:dyDescent="0.2">
      <c r="B381" s="174">
        <f>'Sample Weights'!A204</f>
        <v>203</v>
      </c>
      <c r="C381" s="172">
        <f>'Sample Weights'!B204</f>
        <v>157</v>
      </c>
      <c r="D381" s="172" t="str">
        <f>'Sample Weights'!C204</f>
        <v>KLNA-20-3</v>
      </c>
      <c r="E381" s="172">
        <f>'Sample Weights'!D204</f>
        <v>2.1999999999999999E-2</v>
      </c>
      <c r="F381" s="172" t="s">
        <v>972</v>
      </c>
      <c r="G381" s="172">
        <v>1.1834</v>
      </c>
      <c r="H381" s="172" t="s">
        <v>849</v>
      </c>
      <c r="I381" s="172"/>
      <c r="J381" s="172">
        <v>0.16300000000000001</v>
      </c>
      <c r="K381" s="199">
        <v>134.4015</v>
      </c>
      <c r="L381" s="199">
        <v>38.3232</v>
      </c>
      <c r="M381" s="200">
        <f t="shared" si="43"/>
        <v>0.99305418305214022</v>
      </c>
      <c r="N381" s="248">
        <f t="shared" si="41"/>
        <v>133.46797178348223</v>
      </c>
      <c r="O381" s="248">
        <f t="shared" si="42"/>
        <v>2.9280600672350667</v>
      </c>
      <c r="P381" s="168">
        <f>AVERAGE(O381:O382)</f>
        <v>2.8983419490889757</v>
      </c>
      <c r="Q381" s="169">
        <f>(MAX(O381:O382)-MIN(O381:O382))/P381</f>
        <v>2.0506978588521928E-2</v>
      </c>
      <c r="R381" s="203" t="str">
        <f>IF(Q381&gt;C$20, "Repeat", "")</f>
        <v/>
      </c>
    </row>
    <row r="382" spans="2:18" x14ac:dyDescent="0.2">
      <c r="B382" s="174">
        <f>'Sample Weights'!A205</f>
        <v>204</v>
      </c>
      <c r="C382" s="172">
        <f>'Sample Weights'!B205</f>
        <v>157</v>
      </c>
      <c r="D382" s="172" t="str">
        <f>'Sample Weights'!C205</f>
        <v>KLNA-20-3</v>
      </c>
      <c r="E382" s="172">
        <f>'Sample Weights'!D205</f>
        <v>2.18E-2</v>
      </c>
      <c r="F382" s="172" t="s">
        <v>973</v>
      </c>
      <c r="G382" s="172">
        <v>1.1797</v>
      </c>
      <c r="H382" s="172" t="s">
        <v>850</v>
      </c>
      <c r="I382" s="172" t="s">
        <v>849</v>
      </c>
      <c r="J382" s="172">
        <v>0.16250000000000001</v>
      </c>
      <c r="K382" s="199">
        <v>131.98140000000001</v>
      </c>
      <c r="L382" s="199">
        <v>36.902000000000001</v>
      </c>
      <c r="M382" s="200">
        <f t="shared" si="43"/>
        <v>0.98466424175379474</v>
      </c>
      <c r="N382" s="248">
        <f t="shared" si="41"/>
        <v>129.95736515660428</v>
      </c>
      <c r="O382" s="248">
        <f t="shared" si="42"/>
        <v>2.8686238309428842</v>
      </c>
      <c r="P382" s="168"/>
      <c r="Q382" s="169"/>
      <c r="R382" s="203"/>
    </row>
    <row r="383" spans="2:18" x14ac:dyDescent="0.2">
      <c r="B383" s="174">
        <f>'Sample Weights'!A206</f>
        <v>205</v>
      </c>
      <c r="C383" s="172">
        <f>'Sample Weights'!B206</f>
        <v>313</v>
      </c>
      <c r="D383" s="172" t="str">
        <f>'Sample Weights'!C206</f>
        <v>SKWE-24-2</v>
      </c>
      <c r="E383" s="172">
        <f>'Sample Weights'!D206</f>
        <v>2.0899999999999998E-2</v>
      </c>
      <c r="F383" s="172" t="s">
        <v>972</v>
      </c>
      <c r="G383" s="172">
        <v>1.1833</v>
      </c>
      <c r="H383" s="172" t="s">
        <v>882</v>
      </c>
      <c r="I383" s="172" t="s">
        <v>882</v>
      </c>
      <c r="J383" s="172">
        <v>0.16200000000000001</v>
      </c>
      <c r="K383" s="199">
        <v>46.8352</v>
      </c>
      <c r="L383" s="199">
        <v>39.136200000000002</v>
      </c>
      <c r="M383" s="200">
        <f t="shared" si="43"/>
        <v>0.97185522451065409</v>
      </c>
      <c r="N383" s="248">
        <f t="shared" si="41"/>
        <v>45.51703381100139</v>
      </c>
      <c r="O383" s="248">
        <f t="shared" si="42"/>
        <v>1.0791894838276581</v>
      </c>
      <c r="P383" s="168">
        <f>AVERAGE(O383:O384)</f>
        <v>1.0653148149184708</v>
      </c>
      <c r="Q383" s="169">
        <f>(MAX(O383:O384)-MIN(O383:O384))/P383</f>
        <v>2.6048016445259031E-2</v>
      </c>
      <c r="R383" s="203" t="str">
        <f>IF(Q383&gt;C$20, "Repeat", "")</f>
        <v/>
      </c>
    </row>
    <row r="384" spans="2:18" x14ac:dyDescent="0.2">
      <c r="B384" s="174">
        <f>'Sample Weights'!A207</f>
        <v>206</v>
      </c>
      <c r="C384" s="172">
        <f>'Sample Weights'!B207</f>
        <v>313</v>
      </c>
      <c r="D384" s="172" t="str">
        <f>'Sample Weights'!C207</f>
        <v>SKWE-24-2</v>
      </c>
      <c r="E384" s="172">
        <f>'Sample Weights'!D207</f>
        <v>2.1100000000000001E-2</v>
      </c>
      <c r="F384" s="172" t="s">
        <v>972</v>
      </c>
      <c r="G384" s="172">
        <v>1.1839</v>
      </c>
      <c r="H384" s="172" t="s">
        <v>851</v>
      </c>
      <c r="I384" s="172"/>
      <c r="J384" s="172">
        <v>0.16239999999999999</v>
      </c>
      <c r="K384" s="199">
        <v>47.524299999999997</v>
      </c>
      <c r="L384" s="199">
        <v>40.457000000000001</v>
      </c>
      <c r="M384" s="200">
        <f t="shared" si="43"/>
        <v>0.94075295799120906</v>
      </c>
      <c r="N384" s="248">
        <f t="shared" si="41"/>
        <v>44.708625801461615</v>
      </c>
      <c r="O384" s="248">
        <f t="shared" si="42"/>
        <v>1.0514401460092837</v>
      </c>
      <c r="P384" s="168"/>
      <c r="Q384" s="169"/>
      <c r="R384" s="203"/>
    </row>
    <row r="385" spans="1:19" x14ac:dyDescent="0.2">
      <c r="B385" s="174">
        <f>'Sample Weights'!A208</f>
        <v>207</v>
      </c>
      <c r="C385" s="172">
        <f>'Sample Weights'!B208</f>
        <v>184</v>
      </c>
      <c r="D385" s="172" t="str">
        <f>'Sample Weights'!C208</f>
        <v>LAFY-30-2</v>
      </c>
      <c r="E385" s="172">
        <f>'Sample Weights'!D208</f>
        <v>2.3199999999999998E-2</v>
      </c>
      <c r="F385" s="172" t="s">
        <v>965</v>
      </c>
      <c r="G385" s="172">
        <v>1.1802999999999999</v>
      </c>
      <c r="H385" s="172" t="s">
        <v>883</v>
      </c>
      <c r="I385" s="172"/>
      <c r="J385" s="172">
        <v>0.16239999999999999</v>
      </c>
      <c r="K385" s="199">
        <v>72.993200000000002</v>
      </c>
      <c r="L385" s="199">
        <v>37.511000000000003</v>
      </c>
      <c r="M385" s="200">
        <f t="shared" si="43"/>
        <v>1.0087712943086953</v>
      </c>
      <c r="N385" s="248">
        <f t="shared" si="41"/>
        <v>73.633444839733457</v>
      </c>
      <c r="O385" s="248">
        <f t="shared" si="42"/>
        <v>1.5452280102561748</v>
      </c>
      <c r="P385" s="168">
        <f>AVERAGE(O385:O386)</f>
        <v>1.5181594345069933</v>
      </c>
      <c r="Q385" s="169">
        <f>(MAX(O385:O386)-MIN(O385:O386))/P385</f>
        <v>3.5659727343421974E-2</v>
      </c>
      <c r="R385" s="203" t="str">
        <f>IF(Q385&gt;C$20, "Repeat", "")</f>
        <v/>
      </c>
    </row>
    <row r="386" spans="1:19" x14ac:dyDescent="0.2">
      <c r="B386" s="174">
        <f>'Sample Weights'!A209</f>
        <v>208</v>
      </c>
      <c r="C386" s="172">
        <f>'Sample Weights'!B209</f>
        <v>184</v>
      </c>
      <c r="D386" s="172" t="str">
        <f>'Sample Weights'!C209</f>
        <v>LAFY-30-2</v>
      </c>
      <c r="E386" s="172">
        <f>'Sample Weights'!D209</f>
        <v>2.2700000000000001E-2</v>
      </c>
      <c r="F386" s="172" t="s">
        <v>958</v>
      </c>
      <c r="G386" s="172">
        <v>1.1801999999999999</v>
      </c>
      <c r="H386" s="172" t="s">
        <v>852</v>
      </c>
      <c r="I386" s="172"/>
      <c r="J386" s="172">
        <v>0.15970000000000001</v>
      </c>
      <c r="K386" s="199">
        <v>70.018500000000003</v>
      </c>
      <c r="L386" s="199">
        <v>38.133499999999998</v>
      </c>
      <c r="M386" s="200">
        <f t="shared" si="43"/>
        <v>0.99286030325406349</v>
      </c>
      <c r="N386" s="248">
        <f t="shared" si="41"/>
        <v>69.518589143394649</v>
      </c>
      <c r="O386" s="248">
        <f t="shared" si="42"/>
        <v>1.4910908587578118</v>
      </c>
      <c r="P386" s="168"/>
      <c r="Q386" s="169"/>
      <c r="R386" s="203"/>
    </row>
    <row r="387" spans="1:19" x14ac:dyDescent="0.2">
      <c r="B387" s="174">
        <f>'Sample Weights'!A210</f>
        <v>209</v>
      </c>
      <c r="C387" s="172">
        <f>'Sample Weights'!B210</f>
        <v>356</v>
      </c>
      <c r="D387" s="172" t="str">
        <f>'Sample Weights'!C210</f>
        <v>TOBA-23-4</v>
      </c>
      <c r="E387" s="172">
        <f>'Sample Weights'!D210</f>
        <v>2.1899999999999999E-2</v>
      </c>
      <c r="F387" s="172" t="s">
        <v>965</v>
      </c>
      <c r="G387" s="172">
        <v>1.1781999999999999</v>
      </c>
      <c r="H387" s="172" t="s">
        <v>886</v>
      </c>
      <c r="I387" s="172"/>
      <c r="J387" s="172">
        <v>0.16139999999999999</v>
      </c>
      <c r="K387" s="199">
        <v>121.91889999999999</v>
      </c>
      <c r="L387" s="199">
        <v>38.134799999999998</v>
      </c>
      <c r="M387" s="200">
        <f t="shared" si="43"/>
        <v>0.99015548581893253</v>
      </c>
      <c r="N387" s="248">
        <f t="shared" si="41"/>
        <v>120.71866766000984</v>
      </c>
      <c r="O387" s="248">
        <f t="shared" si="42"/>
        <v>2.6515422822047974</v>
      </c>
      <c r="P387" s="168">
        <f>AVERAGE(O387:O388)</f>
        <v>2.5819172254033838</v>
      </c>
      <c r="Q387" s="169">
        <f>(MAX(O387:O388)-MIN(O387:O388))/P387</f>
        <v>5.3932834187227524E-2</v>
      </c>
      <c r="R387" s="203" t="str">
        <f>IF(Q387&gt;C$20, "Repeat", "")</f>
        <v/>
      </c>
    </row>
    <row r="388" spans="1:19" x14ac:dyDescent="0.2">
      <c r="B388" s="174">
        <f>'Sample Weights'!A211</f>
        <v>210</v>
      </c>
      <c r="C388" s="172">
        <f>'Sample Weights'!B211</f>
        <v>356</v>
      </c>
      <c r="D388" s="172" t="str">
        <f>'Sample Weights'!C211</f>
        <v>TOBA-23-4</v>
      </c>
      <c r="E388" s="172">
        <f>'Sample Weights'!D211</f>
        <v>2.1999999999999999E-2</v>
      </c>
      <c r="F388" s="172" t="s">
        <v>971</v>
      </c>
      <c r="G388" s="172">
        <v>1.1791</v>
      </c>
      <c r="H388" s="172" t="s">
        <v>885</v>
      </c>
      <c r="I388" s="172" t="s">
        <v>886</v>
      </c>
      <c r="J388" s="172">
        <v>0.16139999999999999</v>
      </c>
      <c r="K388" s="199">
        <v>114.72709999999999</v>
      </c>
      <c r="L388" s="202">
        <v>37.823799999999999</v>
      </c>
      <c r="M388" s="200">
        <f t="shared" si="43"/>
        <v>1</v>
      </c>
      <c r="N388" s="248">
        <f t="shared" si="41"/>
        <v>114.72709999999999</v>
      </c>
      <c r="O388" s="248">
        <f t="shared" si="42"/>
        <v>2.5122921686019701</v>
      </c>
      <c r="P388" s="168"/>
      <c r="Q388" s="169"/>
      <c r="R388" s="203"/>
    </row>
    <row r="389" spans="1:19" x14ac:dyDescent="0.2">
      <c r="B389" s="174">
        <f>'Sample Weights'!A212</f>
        <v>211</v>
      </c>
      <c r="C389" s="172">
        <f>'Sample Weights'!B212</f>
        <v>66</v>
      </c>
      <c r="D389" s="172" t="str">
        <f>'Sample Weights'!C212</f>
        <v>DENB-17-4</v>
      </c>
      <c r="E389" s="172">
        <f>'Sample Weights'!D212</f>
        <v>2.29E-2</v>
      </c>
      <c r="F389" s="172" t="s">
        <v>958</v>
      </c>
      <c r="G389" s="172">
        <v>1.1783999999999999</v>
      </c>
      <c r="H389" s="172" t="s">
        <v>854</v>
      </c>
      <c r="I389" s="172" t="s">
        <v>854</v>
      </c>
      <c r="J389" s="172">
        <v>0.1623</v>
      </c>
      <c r="K389" s="199">
        <v>41.857199999999999</v>
      </c>
      <c r="L389" s="199">
        <v>38.962499999999999</v>
      </c>
      <c r="M389" s="200">
        <f t="shared" si="43"/>
        <v>0.97167427534729978</v>
      </c>
      <c r="N389" s="248">
        <f t="shared" si="41"/>
        <v>40.671564478066998</v>
      </c>
      <c r="O389" s="248">
        <f t="shared" si="42"/>
        <v>0.8811078866331753</v>
      </c>
      <c r="P389" s="168">
        <f>AVERAGE(O389:O390)</f>
        <v>0.86222688421231419</v>
      </c>
      <c r="Q389" s="169">
        <f>(MAX(O389:O390)-MIN(O389:O390))/P389</f>
        <v>4.3795902833880816E-2</v>
      </c>
      <c r="R389" s="203" t="str">
        <f>IF(Q389&gt;C$20, "Repeat", "")</f>
        <v/>
      </c>
    </row>
    <row r="390" spans="1:19" x14ac:dyDescent="0.2">
      <c r="B390" s="174">
        <f>'Sample Weights'!A213</f>
        <v>212</v>
      </c>
      <c r="C390" s="172">
        <f>'Sample Weights'!B213</f>
        <v>66</v>
      </c>
      <c r="D390" s="172" t="str">
        <f>'Sample Weights'!C213</f>
        <v>DENB-17-4</v>
      </c>
      <c r="E390" s="172">
        <f>'Sample Weights'!D213</f>
        <v>2.23E-2</v>
      </c>
      <c r="F390" s="172" t="s">
        <v>965</v>
      </c>
      <c r="G390" s="172">
        <v>1.1716</v>
      </c>
      <c r="H390" s="172" t="s">
        <v>888</v>
      </c>
      <c r="I390" s="172"/>
      <c r="J390" s="172">
        <v>0.16489999999999999</v>
      </c>
      <c r="K390" s="199">
        <v>37.409199999999998</v>
      </c>
      <c r="L390" s="199">
        <v>37.112000000000002</v>
      </c>
      <c r="M390" s="200">
        <f t="shared" si="43"/>
        <v>1.0140707550944221</v>
      </c>
      <c r="N390" s="248">
        <f t="shared" si="41"/>
        <v>37.935575691478256</v>
      </c>
      <c r="O390" s="248">
        <f t="shared" si="42"/>
        <v>0.84334588179145298</v>
      </c>
      <c r="P390" s="168"/>
      <c r="Q390" s="169"/>
      <c r="R390" s="203"/>
    </row>
    <row r="391" spans="1:19" x14ac:dyDescent="0.2">
      <c r="B391" s="174">
        <f>'Sample Weights'!A214</f>
        <v>213</v>
      </c>
      <c r="C391" s="172">
        <f>'Sample Weights'!B214</f>
        <v>79</v>
      </c>
      <c r="D391" s="172" t="str">
        <f>'Sample Weights'!C214</f>
        <v>FNYI-28-1</v>
      </c>
      <c r="E391" s="172">
        <f>'Sample Weights'!D214</f>
        <v>2.1000000000000001E-2</v>
      </c>
      <c r="F391" s="172" t="s">
        <v>955</v>
      </c>
      <c r="G391" s="172">
        <v>1.18</v>
      </c>
      <c r="H391" s="172" t="s">
        <v>887</v>
      </c>
      <c r="I391" s="172"/>
      <c r="J391" s="172">
        <v>0.16120000000000001</v>
      </c>
      <c r="K391" s="199">
        <v>39.886400000000002</v>
      </c>
      <c r="L391" s="199">
        <v>37.491700000000002</v>
      </c>
      <c r="M391" s="200">
        <f t="shared" si="43"/>
        <v>1.0135276403225122</v>
      </c>
      <c r="N391" s="248">
        <f t="shared" si="41"/>
        <v>40.425968872959849</v>
      </c>
      <c r="O391" s="248">
        <f t="shared" si="42"/>
        <v>0.95594811181147799</v>
      </c>
      <c r="P391" s="168">
        <f>AVERAGE(O391:O392)</f>
        <v>0.92903686649026906</v>
      </c>
      <c r="Q391" s="169">
        <f>(MAX(O391:O392)-MIN(O391:O392))/P391</f>
        <v>5.7933643522403308E-2</v>
      </c>
      <c r="R391" s="203" t="str">
        <f>IF(Q391&gt;C$20, "Repeat", "")</f>
        <v/>
      </c>
    </row>
    <row r="392" spans="1:19" x14ac:dyDescent="0.2">
      <c r="B392" s="174">
        <f>'Sample Weights'!A215</f>
        <v>214</v>
      </c>
      <c r="C392" s="172">
        <f>'Sample Weights'!B215</f>
        <v>79</v>
      </c>
      <c r="D392" s="172" t="str">
        <f>'Sample Weights'!C215</f>
        <v>FNYI-28-1</v>
      </c>
      <c r="E392" s="172">
        <f>'Sample Weights'!D215</f>
        <v>2.1100000000000001E-2</v>
      </c>
      <c r="F392" s="172" t="s">
        <v>965</v>
      </c>
      <c r="G392" s="172">
        <v>1.1801999999999999</v>
      </c>
      <c r="H392" s="172" t="s">
        <v>856</v>
      </c>
      <c r="I392" s="172"/>
      <c r="J392" s="172">
        <v>0.16109999999999999</v>
      </c>
      <c r="K392" s="199">
        <v>39.903399999999998</v>
      </c>
      <c r="L392" s="199">
        <v>39.467599999999997</v>
      </c>
      <c r="M392" s="200">
        <f t="shared" si="43"/>
        <v>0.95805170378100124</v>
      </c>
      <c r="N392" s="248">
        <f t="shared" si="41"/>
        <v>38.229520356654803</v>
      </c>
      <c r="O392" s="248">
        <f t="shared" si="42"/>
        <v>0.90212562116906014</v>
      </c>
      <c r="P392" s="168"/>
      <c r="Q392" s="169"/>
      <c r="R392" s="203"/>
    </row>
    <row r="393" spans="1:19" x14ac:dyDescent="0.2">
      <c r="B393" s="174">
        <f>'Sample Weights'!A216</f>
        <v>215</v>
      </c>
      <c r="C393" s="172" t="str">
        <f>'Sample Weights'!B216</f>
        <v>Nisqually-1</v>
      </c>
      <c r="D393" s="172">
        <f>'Sample Weights'!C216</f>
        <v>0</v>
      </c>
      <c r="E393" s="172">
        <f>'Sample Weights'!D216</f>
        <v>2.1700000000000001E-2</v>
      </c>
      <c r="F393" s="172" t="s">
        <v>957</v>
      </c>
      <c r="G393" s="172">
        <v>1.1843999999999999</v>
      </c>
      <c r="H393" s="172" t="s">
        <v>890</v>
      </c>
      <c r="I393" s="172"/>
      <c r="J393" s="172">
        <v>0.16270000000000001</v>
      </c>
      <c r="K393" s="199">
        <v>88.806399999999996</v>
      </c>
      <c r="L393" s="199">
        <v>38.757300000000001</v>
      </c>
      <c r="M393" s="200">
        <f t="shared" si="43"/>
        <v>0.9855032537372338</v>
      </c>
      <c r="N393" s="248">
        <f t="shared" si="41"/>
        <v>87.518996152690278</v>
      </c>
      <c r="O393" s="248">
        <f t="shared" si="42"/>
        <v>1.9622491979900598</v>
      </c>
      <c r="P393" s="168">
        <f>AVERAGE(O393:O394)</f>
        <v>1.9746171737922427</v>
      </c>
      <c r="Q393" s="169">
        <f>(MAX(O393:O394)-MIN(O393:O394))/P393</f>
        <v>1.2526960634531606E-2</v>
      </c>
      <c r="R393" s="203" t="str">
        <f>IF(Q393&gt;C$20, "Repeat", "")</f>
        <v/>
      </c>
    </row>
    <row r="394" spans="1:19" ht="16" thickBot="1" x14ac:dyDescent="0.25">
      <c r="B394" s="176">
        <f>'Sample Weights'!A217</f>
        <v>216</v>
      </c>
      <c r="C394" s="178" t="str">
        <f>'Sample Weights'!B217</f>
        <v>Nisqually-1</v>
      </c>
      <c r="D394" s="178">
        <f>'Sample Weights'!C217</f>
        <v>0</v>
      </c>
      <c r="E394" s="178">
        <f>'Sample Weights'!D217</f>
        <v>2.1100000000000001E-2</v>
      </c>
      <c r="F394" s="178" t="s">
        <v>957</v>
      </c>
      <c r="G394" s="178">
        <v>1.1859</v>
      </c>
      <c r="H394" s="178" t="s">
        <v>858</v>
      </c>
      <c r="I394" s="178"/>
      <c r="J394" s="178">
        <v>0.16259999999999999</v>
      </c>
      <c r="K394" s="204">
        <v>88.557000000000002</v>
      </c>
      <c r="L394" s="204">
        <v>39.353700000000003</v>
      </c>
      <c r="M394" s="205">
        <f t="shared" si="43"/>
        <v>0.97163864018030333</v>
      </c>
      <c r="N394" s="279">
        <f t="shared" si="41"/>
        <v>86.045403058447121</v>
      </c>
      <c r="O394" s="279">
        <f t="shared" si="42"/>
        <v>1.9869851495944253</v>
      </c>
      <c r="P394" s="207"/>
      <c r="Q394" s="208"/>
      <c r="R394" s="209"/>
    </row>
    <row r="395" spans="1:19" x14ac:dyDescent="0.2">
      <c r="B395" s="102"/>
      <c r="C395" s="45"/>
      <c r="D395" s="46"/>
      <c r="E395" s="45"/>
      <c r="F395" s="46"/>
      <c r="G395" s="46"/>
      <c r="H395" s="46"/>
      <c r="I395" s="46"/>
      <c r="J395" s="46"/>
      <c r="K395" s="45"/>
      <c r="L395" s="45"/>
      <c r="M395" s="45"/>
      <c r="N395" s="45"/>
      <c r="O395" s="45"/>
      <c r="P395" s="47"/>
      <c r="Q395" s="47"/>
    </row>
    <row r="396" spans="1:19" x14ac:dyDescent="0.2">
      <c r="B396" s="102"/>
      <c r="C396" s="45"/>
      <c r="D396" s="46"/>
      <c r="E396" s="45"/>
      <c r="F396" s="46"/>
      <c r="G396" s="46"/>
      <c r="H396" s="46"/>
      <c r="I396" s="46"/>
      <c r="J396" s="46"/>
      <c r="K396" s="165" t="s">
        <v>1200</v>
      </c>
      <c r="L396" s="16" t="s">
        <v>642</v>
      </c>
      <c r="M396" s="45"/>
      <c r="N396" s="45"/>
      <c r="O396" s="45"/>
      <c r="P396" s="47"/>
      <c r="Q396" s="47"/>
    </row>
    <row r="397" spans="1:19" x14ac:dyDescent="0.2">
      <c r="A397" s="67"/>
      <c r="B397" s="108" t="s">
        <v>974</v>
      </c>
      <c r="C397" s="67"/>
      <c r="D397" s="67"/>
      <c r="E397" s="67"/>
      <c r="F397" s="68"/>
      <c r="G397" s="68"/>
      <c r="H397" s="68"/>
      <c r="I397" s="68"/>
      <c r="J397" s="68"/>
      <c r="K397" s="148">
        <f>MAX(K371:K394)</f>
        <v>149.89099999999999</v>
      </c>
      <c r="L397" s="109">
        <f>AVERAGE(L371:L394)</f>
        <v>37.91996666666666</v>
      </c>
      <c r="M397" s="67"/>
      <c r="N397" s="67"/>
      <c r="O397" s="67"/>
      <c r="P397" s="135"/>
      <c r="Q397" s="135"/>
      <c r="R397" s="67"/>
      <c r="S397" s="67"/>
    </row>
    <row r="398" spans="1:19" x14ac:dyDescent="0.2">
      <c r="A398" s="67"/>
      <c r="B398" s="77" t="s">
        <v>367</v>
      </c>
      <c r="C398" s="165" t="s">
        <v>1214</v>
      </c>
      <c r="D398" s="67"/>
      <c r="E398" s="67"/>
      <c r="F398" s="68"/>
      <c r="G398" s="68"/>
      <c r="H398" s="68"/>
      <c r="I398" s="68"/>
      <c r="J398" s="68"/>
      <c r="K398" s="165" t="s">
        <v>1201</v>
      </c>
      <c r="L398" s="67"/>
      <c r="M398" s="67"/>
      <c r="N398" s="67"/>
      <c r="O398" s="67"/>
      <c r="P398" s="135"/>
      <c r="Q398" s="135"/>
      <c r="R398" s="67"/>
      <c r="S398" s="67"/>
    </row>
    <row r="399" spans="1:19" x14ac:dyDescent="0.2">
      <c r="A399" s="67"/>
      <c r="B399" s="99" t="s">
        <v>962</v>
      </c>
      <c r="C399" s="67"/>
      <c r="D399" s="67"/>
      <c r="E399" s="67"/>
      <c r="F399" s="68"/>
      <c r="G399" s="68"/>
      <c r="H399" s="68"/>
      <c r="I399" s="68"/>
      <c r="J399" s="68"/>
      <c r="K399" s="45">
        <f>MIN(K371:K394)</f>
        <v>19.872499999999999</v>
      </c>
      <c r="L399" s="67"/>
      <c r="M399" s="67"/>
      <c r="N399" s="67"/>
      <c r="O399" s="67"/>
      <c r="P399" s="135"/>
      <c r="Q399" s="135"/>
      <c r="R399" s="67"/>
      <c r="S399" s="67"/>
    </row>
    <row r="400" spans="1:19" ht="16" thickBot="1" x14ac:dyDescent="0.25">
      <c r="A400" s="67"/>
      <c r="B400" s="67"/>
      <c r="C400" s="67"/>
      <c r="D400" s="67"/>
      <c r="E400" s="67"/>
      <c r="F400" s="77"/>
      <c r="G400" s="68"/>
      <c r="H400" s="68"/>
      <c r="I400" s="77"/>
      <c r="J400" s="68"/>
      <c r="K400" s="67"/>
      <c r="L400" s="67"/>
      <c r="M400" s="67"/>
      <c r="N400" s="67"/>
      <c r="O400" s="67"/>
      <c r="P400" s="135"/>
      <c r="Q400" s="135"/>
      <c r="R400" s="67"/>
      <c r="S400" s="67"/>
    </row>
    <row r="401" spans="1:19" ht="16" thickBot="1" x14ac:dyDescent="0.25">
      <c r="A401" s="67"/>
      <c r="B401" s="217" t="s">
        <v>370</v>
      </c>
      <c r="C401" s="218" t="s">
        <v>3</v>
      </c>
      <c r="D401" s="218" t="s">
        <v>4</v>
      </c>
      <c r="E401" s="218" t="s">
        <v>371</v>
      </c>
      <c r="F401" s="218" t="s">
        <v>372</v>
      </c>
      <c r="G401" s="218" t="s">
        <v>373</v>
      </c>
      <c r="H401" s="218" t="s">
        <v>374</v>
      </c>
      <c r="I401" s="218" t="s">
        <v>375</v>
      </c>
      <c r="J401" s="218" t="s">
        <v>376</v>
      </c>
      <c r="K401" s="218" t="s">
        <v>377</v>
      </c>
      <c r="L401" s="218" t="s">
        <v>378</v>
      </c>
      <c r="M401" s="218" t="s">
        <v>379</v>
      </c>
      <c r="N401" s="218" t="s">
        <v>380</v>
      </c>
      <c r="O401" s="218" t="s">
        <v>381</v>
      </c>
      <c r="P401" s="219" t="s">
        <v>382</v>
      </c>
      <c r="Q401" s="219" t="s">
        <v>383</v>
      </c>
      <c r="R401" s="299" t="s">
        <v>384</v>
      </c>
      <c r="S401" s="67"/>
    </row>
    <row r="402" spans="1:19" x14ac:dyDescent="0.2">
      <c r="A402" s="294"/>
      <c r="B402" s="210">
        <f>'Sample Weights'!A2</f>
        <v>1</v>
      </c>
      <c r="C402" s="179">
        <f>'Sample Weights'!B2</f>
        <v>300</v>
      </c>
      <c r="D402" s="179" t="str">
        <f>'Sample Weights'!C2</f>
        <v>SKWA-24-4</v>
      </c>
      <c r="E402" s="179">
        <f>'Sample Weights'!E2</f>
        <v>2.0799999999999999E-2</v>
      </c>
      <c r="F402" s="298">
        <f t="shared" ref="F402:J402" si="44">F80</f>
        <v>9.9500000000000005E-2</v>
      </c>
      <c r="G402" s="298">
        <f t="shared" si="44"/>
        <v>1.1412</v>
      </c>
      <c r="H402" s="298" t="str">
        <f t="shared" si="44"/>
        <v>05:05</v>
      </c>
      <c r="I402" s="298" t="str">
        <f t="shared" si="44"/>
        <v>05:05</v>
      </c>
      <c r="J402" s="298">
        <f t="shared" si="44"/>
        <v>0.16300000000000001</v>
      </c>
      <c r="K402" s="211">
        <v>20.681000000000001</v>
      </c>
      <c r="L402" s="211">
        <v>39.395600000000002</v>
      </c>
      <c r="M402" s="212">
        <f>(L$425/(F$425/C$15)/(F$425/C$15+(G$425-F$425)/C$16+J$425/C$17))/(L402/(F402/C$15)/(F402/C$15+(G402-F402)/C$16+J402/C$17))</f>
        <v>1.0179563121045963</v>
      </c>
      <c r="N402" s="255">
        <f t="shared" ref="N402:N417" si="45">K402*M402</f>
        <v>21.052354490635157</v>
      </c>
      <c r="O402" s="255">
        <f t="shared" ref="O402:O417" si="46">(N402-D$477)/D$476*(F402/C$15+(G402-F402)/C$16+J402/C$17)/E402</f>
        <v>0.50827615238331092</v>
      </c>
      <c r="P402" s="214">
        <f>AVERAGE(O402:O403)</f>
        <v>0.51392318207237209</v>
      </c>
      <c r="Q402" s="215">
        <f>(MAX(O402:O403)-MIN(O402:O403))/P402</f>
        <v>2.1976162531877914E-2</v>
      </c>
      <c r="R402" s="216" t="str">
        <f>IF(Q402&gt;C$20, "Repeat", "")</f>
        <v/>
      </c>
      <c r="S402" s="67"/>
    </row>
    <row r="403" spans="1:19" x14ac:dyDescent="0.2">
      <c r="A403" s="294"/>
      <c r="B403" s="174">
        <f>'Sample Weights'!A3</f>
        <v>2</v>
      </c>
      <c r="C403" s="172">
        <f>'Sample Weights'!B3</f>
        <v>300</v>
      </c>
      <c r="D403" s="172" t="str">
        <f>'Sample Weights'!C3</f>
        <v>SKWA-24-4</v>
      </c>
      <c r="E403" s="172">
        <f>'Sample Weights'!E3</f>
        <v>2.0500000000000001E-2</v>
      </c>
      <c r="F403" s="295">
        <f t="shared" ref="F403:J403" si="47">F81</f>
        <v>9.9400000000000002E-2</v>
      </c>
      <c r="G403" s="295">
        <f t="shared" si="47"/>
        <v>1.1427</v>
      </c>
      <c r="H403" s="295" t="str">
        <f t="shared" si="47"/>
        <v>05:07</v>
      </c>
      <c r="I403" s="295"/>
      <c r="J403" s="295">
        <f t="shared" si="47"/>
        <v>0.1618</v>
      </c>
      <c r="K403" s="199">
        <v>20.6981</v>
      </c>
      <c r="L403" s="199">
        <v>39.115299999999998</v>
      </c>
      <c r="M403" s="200">
        <f t="shared" ref="M403:M425" si="48">(L$425/(F$425/C$15)/(F$425/C$15+(G$425-F$425)/C$16+J$425/C$17))/(L403/(F403/C$15)/(F403/C$15+(G403-F403)/C$16+J403/C$17))</f>
        <v>1.0247899759573067</v>
      </c>
      <c r="N403" s="248">
        <f t="shared" si="45"/>
        <v>21.21120540136193</v>
      </c>
      <c r="O403" s="248">
        <f t="shared" si="46"/>
        <v>0.51957021176143325</v>
      </c>
      <c r="P403" s="168"/>
      <c r="Q403" s="169"/>
      <c r="R403" s="203"/>
      <c r="S403" s="67"/>
    </row>
    <row r="404" spans="1:19" x14ac:dyDescent="0.2">
      <c r="A404" s="294"/>
      <c r="B404" s="174">
        <f>'Sample Weights'!A4</f>
        <v>3</v>
      </c>
      <c r="C404" s="172">
        <f>'Sample Weights'!B4</f>
        <v>277</v>
      </c>
      <c r="D404" s="172" t="str">
        <f>'Sample Weights'!C4</f>
        <v>QFRS-16-2</v>
      </c>
      <c r="E404" s="172">
        <f>'Sample Weights'!E4</f>
        <v>2.12E-2</v>
      </c>
      <c r="F404" s="295">
        <f t="shared" ref="F404:J404" si="49">F82</f>
        <v>9.9599999999999994E-2</v>
      </c>
      <c r="G404" s="295">
        <f t="shared" si="49"/>
        <v>1.1389</v>
      </c>
      <c r="H404" s="295" t="str">
        <f t="shared" si="49"/>
        <v>05:08</v>
      </c>
      <c r="I404" s="295"/>
      <c r="J404" s="295">
        <f t="shared" si="49"/>
        <v>0.1613</v>
      </c>
      <c r="K404" s="199">
        <v>202.4348</v>
      </c>
      <c r="L404" s="199">
        <v>42.599400000000003</v>
      </c>
      <c r="M404" s="200">
        <f t="shared" si="48"/>
        <v>0.93978345331301205</v>
      </c>
      <c r="N404" s="248">
        <f t="shared" si="45"/>
        <v>190.24487541472894</v>
      </c>
      <c r="O404" s="248">
        <f t="shared" si="46"/>
        <v>4.1613130888806813</v>
      </c>
      <c r="P404" s="168">
        <f>AVERAGE(O404:O405)</f>
        <v>4.2063663928936359</v>
      </c>
      <c r="Q404" s="169">
        <f>(MAX(O404:O405)-MIN(O404:O405))/P404</f>
        <v>2.1421483439516362E-2</v>
      </c>
      <c r="R404" s="203" t="str">
        <f>IF(Q404&gt;C$20, "Repeat", "")</f>
        <v/>
      </c>
      <c r="S404" s="67"/>
    </row>
    <row r="405" spans="1:19" x14ac:dyDescent="0.2">
      <c r="A405" s="294"/>
      <c r="B405" s="174">
        <f>'Sample Weights'!A5</f>
        <v>4</v>
      </c>
      <c r="C405" s="172">
        <f>'Sample Weights'!B5</f>
        <v>277</v>
      </c>
      <c r="D405" s="172" t="str">
        <f>'Sample Weights'!C5</f>
        <v>QFRS-16-2</v>
      </c>
      <c r="E405" s="172">
        <f>'Sample Weights'!E5</f>
        <v>2.12E-2</v>
      </c>
      <c r="F405" s="295">
        <f t="shared" ref="F405:J405" si="50">F83</f>
        <v>9.9500000000000005E-2</v>
      </c>
      <c r="G405" s="295">
        <f t="shared" si="50"/>
        <v>1.1428</v>
      </c>
      <c r="H405" s="295" t="str">
        <f t="shared" si="50"/>
        <v>05:10</v>
      </c>
      <c r="I405" s="295"/>
      <c r="J405" s="295">
        <f t="shared" si="50"/>
        <v>0.16009999999999999</v>
      </c>
      <c r="K405" s="199">
        <v>203.1808</v>
      </c>
      <c r="L405" s="199">
        <v>42.007199999999997</v>
      </c>
      <c r="M405" s="200">
        <f t="shared" si="48"/>
        <v>0.95442889230219174</v>
      </c>
      <c r="N405" s="248">
        <f t="shared" si="45"/>
        <v>193.92162588107317</v>
      </c>
      <c r="O405" s="248">
        <f t="shared" si="46"/>
        <v>4.2514196969065905</v>
      </c>
      <c r="P405" s="168"/>
      <c r="Q405" s="169"/>
      <c r="R405" s="203"/>
      <c r="S405" s="67"/>
    </row>
    <row r="406" spans="1:19" x14ac:dyDescent="0.2">
      <c r="A406" s="294"/>
      <c r="B406" s="174">
        <f>'Sample Weights'!A6</f>
        <v>5</v>
      </c>
      <c r="C406" s="172">
        <f>'Sample Weights'!B6</f>
        <v>330</v>
      </c>
      <c r="D406" s="172" t="str">
        <f>'Sample Weights'!C6</f>
        <v>SLMD-28-5</v>
      </c>
      <c r="E406" s="172">
        <f>'Sample Weights'!E6</f>
        <v>2.1700000000000001E-2</v>
      </c>
      <c r="F406" s="295">
        <f t="shared" ref="F406:J406" si="51">F84</f>
        <v>9.9500000000000005E-2</v>
      </c>
      <c r="G406" s="295">
        <f t="shared" si="51"/>
        <v>1.149</v>
      </c>
      <c r="H406" s="295" t="str">
        <f t="shared" si="51"/>
        <v>05:11</v>
      </c>
      <c r="I406" s="295"/>
      <c r="J406" s="295">
        <f t="shared" si="51"/>
        <v>0.16009999999999999</v>
      </c>
      <c r="K406" s="199">
        <v>82.936800000000005</v>
      </c>
      <c r="L406" s="199">
        <v>39.017499999999998</v>
      </c>
      <c r="M406" s="200">
        <f t="shared" si="48"/>
        <v>1.0326315857433137</v>
      </c>
      <c r="N406" s="248">
        <f t="shared" si="45"/>
        <v>85.643159300476071</v>
      </c>
      <c r="O406" s="248">
        <f t="shared" si="46"/>
        <v>1.8661427454440789</v>
      </c>
      <c r="P406" s="168">
        <f>AVERAGE(O406:O407)</f>
        <v>1.7919547504328002</v>
      </c>
      <c r="Q406" s="169">
        <f>(MAX(O406:O407)-MIN(O406:O407))/P406</f>
        <v>8.2801192377609453E-2</v>
      </c>
      <c r="R406" s="203" t="str">
        <f>IF(Q406&gt;C$20, "Repeat", "")</f>
        <v/>
      </c>
      <c r="S406" s="67"/>
    </row>
    <row r="407" spans="1:19" x14ac:dyDescent="0.2">
      <c r="A407" s="294"/>
      <c r="B407" s="174">
        <f>'Sample Weights'!A7</f>
        <v>6</v>
      </c>
      <c r="C407" s="172">
        <f>'Sample Weights'!B7</f>
        <v>330</v>
      </c>
      <c r="D407" s="172" t="str">
        <f>'Sample Weights'!C7</f>
        <v>SLMD-28-5</v>
      </c>
      <c r="E407" s="172">
        <f>'Sample Weights'!E7</f>
        <v>2.0899999999999998E-2</v>
      </c>
      <c r="F407" s="295">
        <f t="shared" ref="F407:J407" si="52">F85</f>
        <v>9.9400000000000002E-2</v>
      </c>
      <c r="G407" s="295">
        <f t="shared" si="52"/>
        <v>1.1398999999999999</v>
      </c>
      <c r="H407" s="295" t="str">
        <f t="shared" si="52"/>
        <v>05:12</v>
      </c>
      <c r="I407" s="295" t="str">
        <f t="shared" si="52"/>
        <v>05:10</v>
      </c>
      <c r="J407" s="295">
        <f t="shared" si="52"/>
        <v>0.16170000000000001</v>
      </c>
      <c r="K407" s="199">
        <v>77.684399999999997</v>
      </c>
      <c r="L407" s="199">
        <v>40.7682</v>
      </c>
      <c r="M407" s="200">
        <f t="shared" si="48"/>
        <v>0.9810002207210895</v>
      </c>
      <c r="N407" s="248">
        <f t="shared" si="45"/>
        <v>76.208413546585405</v>
      </c>
      <c r="O407" s="248">
        <f t="shared" si="46"/>
        <v>1.7177667554215215</v>
      </c>
      <c r="P407" s="168"/>
      <c r="Q407" s="169"/>
      <c r="R407" s="203"/>
      <c r="S407" s="67"/>
    </row>
    <row r="408" spans="1:19" x14ac:dyDescent="0.2">
      <c r="A408" s="294"/>
      <c r="B408" s="174">
        <f>'Sample Weights'!A8</f>
        <v>7</v>
      </c>
      <c r="C408" s="172">
        <f>'Sample Weights'!B8</f>
        <v>194</v>
      </c>
      <c r="D408" s="172" t="str">
        <f>'Sample Weights'!C8</f>
        <v>LILB-26-4</v>
      </c>
      <c r="E408" s="172">
        <f>'Sample Weights'!E8</f>
        <v>2.0500000000000001E-2</v>
      </c>
      <c r="F408" s="295">
        <f t="shared" ref="F408:J408" si="53">F86</f>
        <v>9.9400000000000002E-2</v>
      </c>
      <c r="G408" s="295">
        <f t="shared" si="53"/>
        <v>1.1400999999999999</v>
      </c>
      <c r="H408" s="295" t="str">
        <f t="shared" si="53"/>
        <v>05:14</v>
      </c>
      <c r="I408" s="295" t="str">
        <f t="shared" si="53"/>
        <v>05:14</v>
      </c>
      <c r="J408" s="295">
        <f t="shared" si="53"/>
        <v>0.16070000000000001</v>
      </c>
      <c r="K408" s="199">
        <v>30.563199999999998</v>
      </c>
      <c r="L408" s="199">
        <v>42.509</v>
      </c>
      <c r="M408" s="200">
        <f t="shared" si="48"/>
        <v>0.94048126643504626</v>
      </c>
      <c r="N408" s="248">
        <f t="shared" si="45"/>
        <v>28.744117042307604</v>
      </c>
      <c r="O408" s="248">
        <f t="shared" si="46"/>
        <v>0.6870023749080798</v>
      </c>
      <c r="P408" s="168">
        <f>AVERAGE(O408:O409)</f>
        <v>0.71954460206218152</v>
      </c>
      <c r="Q408" s="169">
        <f>(MAX(O408:O409)-MIN(O408:O409))/P408</f>
        <v>9.0452286240039037E-2</v>
      </c>
      <c r="R408" s="203" t="str">
        <f>IF(Q408&gt;C$20, "Repeat", "")</f>
        <v/>
      </c>
      <c r="S408" s="67"/>
    </row>
    <row r="409" spans="1:19" x14ac:dyDescent="0.2">
      <c r="A409" s="294"/>
      <c r="B409" s="174">
        <f>'Sample Weights'!A9</f>
        <v>8</v>
      </c>
      <c r="C409" s="172">
        <f>'Sample Weights'!B9</f>
        <v>194</v>
      </c>
      <c r="D409" s="172" t="str">
        <f>'Sample Weights'!C9</f>
        <v>LILB-26-4</v>
      </c>
      <c r="E409" s="172">
        <f>'Sample Weights'!E9</f>
        <v>2.0799999999999999E-2</v>
      </c>
      <c r="F409" s="295">
        <f t="shared" ref="F409:J409" si="54">F87</f>
        <v>9.9199999999999997E-2</v>
      </c>
      <c r="G409" s="295">
        <f t="shared" si="54"/>
        <v>1.1467000000000001</v>
      </c>
      <c r="H409" s="295" t="str">
        <f t="shared" si="54"/>
        <v>05:15</v>
      </c>
      <c r="I409" s="295"/>
      <c r="J409" s="295">
        <f t="shared" si="54"/>
        <v>0.16170000000000001</v>
      </c>
      <c r="K409" s="199">
        <v>33.514200000000002</v>
      </c>
      <c r="L409" s="199">
        <v>42.101399999999998</v>
      </c>
      <c r="M409" s="200">
        <f t="shared" si="48"/>
        <v>0.95314980508830882</v>
      </c>
      <c r="N409" s="248">
        <f t="shared" si="45"/>
        <v>31.9440531976906</v>
      </c>
      <c r="O409" s="248">
        <f t="shared" si="46"/>
        <v>0.75208682921628323</v>
      </c>
      <c r="P409" s="168"/>
      <c r="Q409" s="169"/>
      <c r="R409" s="203"/>
      <c r="S409" s="67"/>
    </row>
    <row r="410" spans="1:19" x14ac:dyDescent="0.2">
      <c r="A410" s="294"/>
      <c r="B410" s="174">
        <f>'Sample Weights'!A10</f>
        <v>9</v>
      </c>
      <c r="C410" s="172">
        <f>'Sample Weights'!B10</f>
        <v>1</v>
      </c>
      <c r="D410" s="172" t="str">
        <f>'Sample Weights'!C10</f>
        <v>ALAA-20-1</v>
      </c>
      <c r="E410" s="172">
        <f>'Sample Weights'!E10</f>
        <v>2.12E-2</v>
      </c>
      <c r="F410" s="295">
        <f t="shared" ref="F410:J410" si="55">F88</f>
        <v>9.9199999999999997E-2</v>
      </c>
      <c r="G410" s="295">
        <f t="shared" si="55"/>
        <v>1.1432</v>
      </c>
      <c r="H410" s="295" t="str">
        <f t="shared" si="55"/>
        <v>05:17</v>
      </c>
      <c r="I410" s="295"/>
      <c r="J410" s="295">
        <f t="shared" si="55"/>
        <v>0.1608</v>
      </c>
      <c r="K410" s="199">
        <v>98.590999999999994</v>
      </c>
      <c r="L410" s="199">
        <v>40.827599999999997</v>
      </c>
      <c r="M410" s="200">
        <f t="shared" si="48"/>
        <v>0.97969711693435069</v>
      </c>
      <c r="N410" s="248">
        <f t="shared" si="45"/>
        <v>96.589318455674558</v>
      </c>
      <c r="O410" s="248">
        <f t="shared" si="46"/>
        <v>2.139837179753449</v>
      </c>
      <c r="P410" s="168">
        <f>AVERAGE(O410:O411)</f>
        <v>2.1807448566328071</v>
      </c>
      <c r="Q410" s="169">
        <f>(MAX(O410:O411)-MIN(O410:O411))/P410</f>
        <v>3.7517160024416317E-2</v>
      </c>
      <c r="R410" s="203" t="str">
        <f>IF(Q410&gt;C$20, "Repeat", "")</f>
        <v/>
      </c>
      <c r="S410" s="67"/>
    </row>
    <row r="411" spans="1:19" x14ac:dyDescent="0.2">
      <c r="A411" s="294"/>
      <c r="B411" s="174">
        <f>'Sample Weights'!A11</f>
        <v>10</v>
      </c>
      <c r="C411" s="172">
        <f>'Sample Weights'!B11</f>
        <v>1</v>
      </c>
      <c r="D411" s="172" t="str">
        <f>'Sample Weights'!C11</f>
        <v>ALAA-20-1</v>
      </c>
      <c r="E411" s="172">
        <f>'Sample Weights'!E11</f>
        <v>2.0500000000000001E-2</v>
      </c>
      <c r="F411" s="295">
        <f t="shared" ref="F411:J411" si="56">F89</f>
        <v>9.9199999999999997E-2</v>
      </c>
      <c r="G411" s="295">
        <f t="shared" si="56"/>
        <v>1.1460999999999999</v>
      </c>
      <c r="H411" s="295" t="str">
        <f t="shared" si="56"/>
        <v>05:18</v>
      </c>
      <c r="I411" s="295"/>
      <c r="J411" s="295">
        <f t="shared" si="56"/>
        <v>0.15920000000000001</v>
      </c>
      <c r="K411" s="199">
        <v>100.38809999999999</v>
      </c>
      <c r="L411" s="199">
        <v>41.527500000000003</v>
      </c>
      <c r="M411" s="200">
        <f t="shared" si="48"/>
        <v>0.96459663293129327</v>
      </c>
      <c r="N411" s="248">
        <f t="shared" si="45"/>
        <v>96.834023246369952</v>
      </c>
      <c r="O411" s="248">
        <f t="shared" si="46"/>
        <v>2.2216525335121649</v>
      </c>
      <c r="P411" s="168"/>
      <c r="Q411" s="169"/>
      <c r="R411" s="203"/>
      <c r="S411" s="67"/>
    </row>
    <row r="412" spans="1:19" x14ac:dyDescent="0.2">
      <c r="A412" s="294"/>
      <c r="B412" s="174">
        <f>'Sample Weights'!A12</f>
        <v>11</v>
      </c>
      <c r="C412" s="172">
        <f>'Sample Weights'!B12</f>
        <v>297</v>
      </c>
      <c r="D412" s="172" t="str">
        <f>'Sample Weights'!C12</f>
        <v>SKNP-10-8</v>
      </c>
      <c r="E412" s="172">
        <f>'Sample Weights'!E12</f>
        <v>2.1000000000000001E-2</v>
      </c>
      <c r="F412" s="295">
        <f t="shared" ref="F412:J412" si="57">F90</f>
        <v>9.9199999999999997E-2</v>
      </c>
      <c r="G412" s="295">
        <f t="shared" si="57"/>
        <v>1.1425000000000001</v>
      </c>
      <c r="H412" s="295" t="str">
        <f t="shared" si="57"/>
        <v>05:19</v>
      </c>
      <c r="I412" s="295"/>
      <c r="J412" s="295">
        <f t="shared" si="57"/>
        <v>0.16239999999999999</v>
      </c>
      <c r="K412" s="199">
        <v>94.689400000000006</v>
      </c>
      <c r="L412" s="199">
        <v>41.4268</v>
      </c>
      <c r="M412" s="200">
        <f t="shared" si="48"/>
        <v>0.96580134184426469</v>
      </c>
      <c r="N412" s="248">
        <f t="shared" si="45"/>
        <v>91.451149578428328</v>
      </c>
      <c r="O412" s="248">
        <f t="shared" si="46"/>
        <v>2.0481157601449751</v>
      </c>
      <c r="P412" s="168">
        <f>AVERAGE(O412:O413)</f>
        <v>2.0590300693208388</v>
      </c>
      <c r="Q412" s="169">
        <f>(MAX(O412:O413)-MIN(O412:O413))/P412</f>
        <v>1.0601408244090093E-2</v>
      </c>
      <c r="R412" s="203" t="str">
        <f>IF(Q412&gt;C$20, "Repeat", "")</f>
        <v/>
      </c>
      <c r="S412" s="67"/>
    </row>
    <row r="413" spans="1:19" x14ac:dyDescent="0.2">
      <c r="A413" s="294"/>
      <c r="B413" s="174">
        <f>'Sample Weights'!A13</f>
        <v>12</v>
      </c>
      <c r="C413" s="172">
        <f>'Sample Weights'!B13</f>
        <v>297</v>
      </c>
      <c r="D413" s="172" t="str">
        <f>'Sample Weights'!C13</f>
        <v>SKNP-10-8</v>
      </c>
      <c r="E413" s="172">
        <f>'Sample Weights'!E13</f>
        <v>2.1600000000000001E-2</v>
      </c>
      <c r="F413" s="295">
        <f t="shared" ref="F413:J413" si="58">F91</f>
        <v>9.9299999999999999E-2</v>
      </c>
      <c r="G413" s="295">
        <f t="shared" si="58"/>
        <v>1.141</v>
      </c>
      <c r="H413" s="295" t="str">
        <f t="shared" si="58"/>
        <v>05:21</v>
      </c>
      <c r="I413" s="295" t="str">
        <f t="shared" si="58"/>
        <v>05:19</v>
      </c>
      <c r="J413" s="295">
        <f t="shared" si="58"/>
        <v>0.1605</v>
      </c>
      <c r="K413" s="199">
        <v>97.048599999999993</v>
      </c>
      <c r="L413" s="199">
        <v>40.672800000000002</v>
      </c>
      <c r="M413" s="200">
        <f t="shared" si="48"/>
        <v>0.98254585816188844</v>
      </c>
      <c r="N413" s="248">
        <f t="shared" si="45"/>
        <v>95.35469997040984</v>
      </c>
      <c r="O413" s="248">
        <f t="shared" si="46"/>
        <v>2.0699443784967024</v>
      </c>
      <c r="P413" s="168"/>
      <c r="Q413" s="169"/>
      <c r="R413" s="203"/>
      <c r="S413" s="67"/>
    </row>
    <row r="414" spans="1:19" x14ac:dyDescent="0.2">
      <c r="A414" s="294"/>
      <c r="B414" s="341">
        <f>'Sample Weights'!A14</f>
        <v>13</v>
      </c>
      <c r="C414" s="342">
        <f>'Sample Weights'!B14</f>
        <v>19</v>
      </c>
      <c r="D414" s="342" t="str">
        <f>'Sample Weights'!C14</f>
        <v>BLCG-28-3</v>
      </c>
      <c r="E414" s="342">
        <f>'Sample Weights'!E14</f>
        <v>2.0400000000000001E-2</v>
      </c>
      <c r="F414" s="342">
        <f t="shared" ref="F414:J414" si="59">F92</f>
        <v>9.9400000000000002E-2</v>
      </c>
      <c r="G414" s="342">
        <f t="shared" si="59"/>
        <v>1.1584000000000001</v>
      </c>
      <c r="H414" s="342" t="str">
        <f t="shared" si="59"/>
        <v>05:22</v>
      </c>
      <c r="I414" s="342" t="str">
        <f t="shared" si="59"/>
        <v>05:22</v>
      </c>
      <c r="J414" s="342">
        <f t="shared" si="59"/>
        <v>0.16220000000000001</v>
      </c>
      <c r="K414" s="343">
        <v>164.36840000000001</v>
      </c>
      <c r="L414" s="343">
        <v>40.107199999999999</v>
      </c>
      <c r="M414" s="344">
        <f t="shared" si="48"/>
        <v>1.0121329058487754</v>
      </c>
      <c r="N414" s="349">
        <f t="shared" si="45"/>
        <v>166.36266632171385</v>
      </c>
      <c r="O414" s="349">
        <f t="shared" si="46"/>
        <v>3.847696272989173</v>
      </c>
      <c r="P414" s="346">
        <f>AVERAGE(O414:O415)</f>
        <v>3.5699101089313605</v>
      </c>
      <c r="Q414" s="347">
        <f>(MAX(O414:O415)-MIN(O414:O415))/P414</f>
        <v>0.15562641947921024</v>
      </c>
      <c r="R414" s="348" t="str">
        <f>IF(Q414&gt;C$20, "Repeat", "")</f>
        <v>Repeat</v>
      </c>
      <c r="S414" s="67"/>
    </row>
    <row r="415" spans="1:19" x14ac:dyDescent="0.2">
      <c r="A415" s="294"/>
      <c r="B415" s="341">
        <f>'Sample Weights'!A15</f>
        <v>14</v>
      </c>
      <c r="C415" s="342">
        <f>'Sample Weights'!B15</f>
        <v>19</v>
      </c>
      <c r="D415" s="342" t="str">
        <f>'Sample Weights'!C15</f>
        <v>BLCG-28-3</v>
      </c>
      <c r="E415" s="342">
        <f>'Sample Weights'!E15</f>
        <v>2.1299999999999999E-2</v>
      </c>
      <c r="F415" s="342">
        <f t="shared" ref="F415:J415" si="60">F93</f>
        <v>9.9299999999999999E-2</v>
      </c>
      <c r="G415" s="342">
        <f t="shared" si="60"/>
        <v>1.1427</v>
      </c>
      <c r="H415" s="342" t="str">
        <f t="shared" si="60"/>
        <v>05:24</v>
      </c>
      <c r="I415" s="342"/>
      <c r="J415" s="342">
        <f t="shared" si="60"/>
        <v>0.16009999999999999</v>
      </c>
      <c r="K415" s="343">
        <v>157.92019999999999</v>
      </c>
      <c r="L415" s="343">
        <v>41.991599999999998</v>
      </c>
      <c r="M415" s="344">
        <f t="shared" si="48"/>
        <v>0.95277634068730588</v>
      </c>
      <c r="N415" s="349">
        <f t="shared" si="45"/>
        <v>150.46263027660748</v>
      </c>
      <c r="O415" s="349">
        <f t="shared" si="46"/>
        <v>3.292123944873548</v>
      </c>
      <c r="P415" s="346"/>
      <c r="Q415" s="347"/>
      <c r="R415" s="348"/>
      <c r="S415" s="67"/>
    </row>
    <row r="416" spans="1:19" x14ac:dyDescent="0.2">
      <c r="A416" s="294"/>
      <c r="B416" s="174">
        <f>'Sample Weights'!A16</f>
        <v>15</v>
      </c>
      <c r="C416" s="172">
        <f>'Sample Weights'!B16</f>
        <v>160</v>
      </c>
      <c r="D416" s="172" t="str">
        <f>'Sample Weights'!C16</f>
        <v>KLNB-20-2</v>
      </c>
      <c r="E416" s="172">
        <f>'Sample Weights'!E16</f>
        <v>2.1600000000000001E-2</v>
      </c>
      <c r="F416" s="295">
        <f t="shared" ref="F416:J416" si="61">F94</f>
        <v>9.9199999999999997E-2</v>
      </c>
      <c r="G416" s="295">
        <f t="shared" si="61"/>
        <v>1.1407</v>
      </c>
      <c r="H416" s="295" t="str">
        <f t="shared" si="61"/>
        <v>05:26</v>
      </c>
      <c r="I416" s="295"/>
      <c r="J416" s="295">
        <f t="shared" si="61"/>
        <v>0.16209999999999999</v>
      </c>
      <c r="K416" s="199">
        <v>33.823399999999999</v>
      </c>
      <c r="L416" s="199">
        <v>40.705199999999998</v>
      </c>
      <c r="M416" s="200">
        <f t="shared" si="48"/>
        <v>0.98136093315673134</v>
      </c>
      <c r="N416" s="248">
        <f t="shared" si="45"/>
        <v>33.192963386533386</v>
      </c>
      <c r="O416" s="248">
        <f t="shared" si="46"/>
        <v>0.74753281764745994</v>
      </c>
      <c r="P416" s="168">
        <f>AVERAGE(O416:O417)</f>
        <v>0.73188312200716221</v>
      </c>
      <c r="Q416" s="169">
        <f>(MAX(O416:O417)-MIN(O416:O417))/P416</f>
        <v>4.276555960842237E-2</v>
      </c>
      <c r="R416" s="203" t="str">
        <f>IF(Q416&gt;C$20, "Repeat", "")</f>
        <v/>
      </c>
      <c r="S416" s="67"/>
    </row>
    <row r="417" spans="1:19" x14ac:dyDescent="0.2">
      <c r="A417" s="294"/>
      <c r="B417" s="174">
        <f>'Sample Weights'!A17</f>
        <v>16</v>
      </c>
      <c r="C417" s="172">
        <f>'Sample Weights'!B17</f>
        <v>160</v>
      </c>
      <c r="D417" s="172" t="str">
        <f>'Sample Weights'!C17</f>
        <v>KLNB-20-2</v>
      </c>
      <c r="E417" s="172">
        <f>'Sample Weights'!E17</f>
        <v>2.12E-2</v>
      </c>
      <c r="F417" s="295">
        <f t="shared" ref="F417:J417" si="62">F95</f>
        <v>9.9500000000000005E-2</v>
      </c>
      <c r="G417" s="295">
        <f t="shared" si="62"/>
        <v>1.1417999999999999</v>
      </c>
      <c r="H417" s="295" t="str">
        <f t="shared" si="62"/>
        <v>05:27</v>
      </c>
      <c r="I417" s="295" t="str">
        <f t="shared" si="62"/>
        <v>05:25</v>
      </c>
      <c r="J417" s="295">
        <f t="shared" si="62"/>
        <v>0.16109999999999999</v>
      </c>
      <c r="K417" s="199">
        <v>32.502899999999997</v>
      </c>
      <c r="L417" s="199">
        <v>41.906300000000002</v>
      </c>
      <c r="M417" s="200">
        <f t="shared" si="48"/>
        <v>0.95646884475926186</v>
      </c>
      <c r="N417" s="248">
        <f t="shared" si="45"/>
        <v>31.08801121432581</v>
      </c>
      <c r="O417" s="248">
        <f t="shared" si="46"/>
        <v>0.71623342636686438</v>
      </c>
      <c r="P417" s="168"/>
      <c r="Q417" s="169"/>
      <c r="R417" s="203"/>
      <c r="S417" s="67"/>
    </row>
    <row r="418" spans="1:19" x14ac:dyDescent="0.2">
      <c r="A418" s="294"/>
      <c r="B418" s="341">
        <f>'Sample Weights'!A18</f>
        <v>17</v>
      </c>
      <c r="C418" s="342">
        <f>'Sample Weights'!B18</f>
        <v>282</v>
      </c>
      <c r="D418" s="342" t="str">
        <f>'Sample Weights'!C18</f>
        <v>QLKE-16-4</v>
      </c>
      <c r="E418" s="342">
        <f>E65</f>
        <v>1.7600000000000001E-2</v>
      </c>
      <c r="F418" s="342">
        <f t="shared" ref="F418:J418" si="63">F65</f>
        <v>0.1003</v>
      </c>
      <c r="G418" s="342">
        <f t="shared" si="63"/>
        <v>1.1708000000000001</v>
      </c>
      <c r="H418" s="342"/>
      <c r="I418" s="342"/>
      <c r="J418" s="342">
        <f t="shared" si="63"/>
        <v>0.1615</v>
      </c>
      <c r="K418" s="343">
        <v>98.138300000000001</v>
      </c>
      <c r="L418" s="343">
        <v>38.025799999999997</v>
      </c>
      <c r="M418" s="344">
        <f t="shared" ref="M418:M419" si="64">(L$425/(F$425/C$15)/(F$425/C$15+(G$425-F$425)/C$16+J$425/C$17))/(L418/(F418/C$15)/(F418/C$15+(G418-F418)/C$16+J418/C$17))</f>
        <v>1.0873568960274613</v>
      </c>
      <c r="N418" s="349">
        <f t="shared" ref="N418:N419" si="65">K418*M418</f>
        <v>106.71135726941181</v>
      </c>
      <c r="O418" s="349">
        <f t="shared" ref="O418:O419" si="66">(N418-D$477)/D$476*(F418/C$15+(G418-F418)/C$16+J418/C$17)/E418</f>
        <v>2.9060308460743629</v>
      </c>
      <c r="P418" s="346">
        <f>AVERAGE(O418:O419)</f>
        <v>3.2997165097852608</v>
      </c>
      <c r="Q418" s="347">
        <f>(MAX(O418:O419)-MIN(O418:O419))/P418</f>
        <v>0.23861787068278673</v>
      </c>
      <c r="R418" s="348" t="str">
        <f>IF(Q418&gt;C$20, "Repeat", "")</f>
        <v>Repeat</v>
      </c>
      <c r="S418" s="67"/>
    </row>
    <row r="419" spans="1:19" x14ac:dyDescent="0.2">
      <c r="A419" s="294"/>
      <c r="B419" s="341">
        <f>'Sample Weights'!A19</f>
        <v>18</v>
      </c>
      <c r="C419" s="342">
        <f>'Sample Weights'!B19</f>
        <v>282</v>
      </c>
      <c r="D419" s="342" t="str">
        <f>'Sample Weights'!C19</f>
        <v>QLKE-16-4</v>
      </c>
      <c r="E419" s="342">
        <f>E66</f>
        <v>2.0400000000000001E-2</v>
      </c>
      <c r="F419" s="342">
        <f t="shared" ref="F419:J419" si="67">F66</f>
        <v>0.10009999999999999</v>
      </c>
      <c r="G419" s="342">
        <f t="shared" si="67"/>
        <v>1.1700999999999999</v>
      </c>
      <c r="H419" s="342"/>
      <c r="I419" s="342"/>
      <c r="J419" s="342">
        <f t="shared" si="67"/>
        <v>0.161</v>
      </c>
      <c r="K419" s="343">
        <v>141.3886</v>
      </c>
      <c r="L419" s="343">
        <v>36.8416</v>
      </c>
      <c r="M419" s="344">
        <f t="shared" si="64"/>
        <v>1.1191581355674396</v>
      </c>
      <c r="N419" s="349">
        <f t="shared" si="65"/>
        <v>158.23620196649048</v>
      </c>
      <c r="O419" s="349">
        <f t="shared" si="66"/>
        <v>3.6934021734961586</v>
      </c>
      <c r="P419" s="346"/>
      <c r="Q419" s="347"/>
      <c r="R419" s="348"/>
      <c r="S419" s="67"/>
    </row>
    <row r="420" spans="1:19" x14ac:dyDescent="0.2">
      <c r="A420" s="294"/>
      <c r="B420" s="341">
        <f>'Sample Weights'!A20</f>
        <v>19</v>
      </c>
      <c r="C420" s="342">
        <f>'Sample Weights'!B20</f>
        <v>384</v>
      </c>
      <c r="D420" s="342" t="str">
        <f>'Sample Weights'!C20</f>
        <v>YALE-27-3</v>
      </c>
      <c r="E420" s="342">
        <f>'Sample Weights'!E20</f>
        <v>2.12E-2</v>
      </c>
      <c r="F420" s="342">
        <f t="shared" ref="F420:J420" si="68">F98</f>
        <v>9.8900000000000002E-2</v>
      </c>
      <c r="G420" s="342">
        <f t="shared" si="68"/>
        <v>1.1419999999999999</v>
      </c>
      <c r="H420" s="342" t="str">
        <f t="shared" si="68"/>
        <v>05:29</v>
      </c>
      <c r="I420" s="342" t="str">
        <f t="shared" si="68"/>
        <v>05:29</v>
      </c>
      <c r="J420" s="342">
        <f t="shared" si="68"/>
        <v>0.16120000000000001</v>
      </c>
      <c r="K420" s="343">
        <v>91.9803</v>
      </c>
      <c r="L420" s="343">
        <v>41.600499999999997</v>
      </c>
      <c r="M420" s="344">
        <f t="shared" si="48"/>
        <v>0.95785594604839308</v>
      </c>
      <c r="N420" s="349">
        <f t="shared" ref="N420:N425" si="69">K420*M420</f>
        <v>88.10387727431501</v>
      </c>
      <c r="O420" s="349">
        <f t="shared" ref="O420:O425" si="70">(N420-D$477)/D$476*(F420/C$15+(G420-F420)/C$16+J420/C$17)/E420</f>
        <v>1.9540094921688234</v>
      </c>
      <c r="P420" s="346">
        <f>AVERAGE(O420:O421)</f>
        <v>2.058226037559451</v>
      </c>
      <c r="Q420" s="347">
        <f>(MAX(O420:O421)-MIN(O420:O421))/P420</f>
        <v>0.1012683189201152</v>
      </c>
      <c r="R420" s="348" t="str">
        <f>IF(Q420&gt;C$20, "Repeat", "")</f>
        <v>Repeat</v>
      </c>
      <c r="S420" s="67"/>
    </row>
    <row r="421" spans="1:19" x14ac:dyDescent="0.2">
      <c r="A421" s="294"/>
      <c r="B421" s="341">
        <f>'Sample Weights'!A21</f>
        <v>20</v>
      </c>
      <c r="C421" s="342">
        <f>'Sample Weights'!B21</f>
        <v>384</v>
      </c>
      <c r="D421" s="342" t="str">
        <f>'Sample Weights'!C21</f>
        <v>YALE-27-3</v>
      </c>
      <c r="E421" s="342">
        <f>'Sample Weights'!E21</f>
        <v>2.0799999999999999E-2</v>
      </c>
      <c r="F421" s="342">
        <f t="shared" ref="F421:J421" si="71">F99</f>
        <v>9.9400000000000002E-2</v>
      </c>
      <c r="G421" s="342">
        <f t="shared" si="71"/>
        <v>1.1527000000000001</v>
      </c>
      <c r="H421" s="342" t="str">
        <f t="shared" si="71"/>
        <v>05:30</v>
      </c>
      <c r="I421" s="342"/>
      <c r="J421" s="342">
        <f t="shared" si="71"/>
        <v>0.16139999999999999</v>
      </c>
      <c r="K421" s="343">
        <v>99.568299999999994</v>
      </c>
      <c r="L421" s="343">
        <v>42.343200000000003</v>
      </c>
      <c r="M421" s="344">
        <f t="shared" si="48"/>
        <v>0.95399684676288543</v>
      </c>
      <c r="N421" s="349">
        <f t="shared" si="69"/>
        <v>94.987844237540997</v>
      </c>
      <c r="O421" s="349">
        <f t="shared" si="70"/>
        <v>2.1624425829500789</v>
      </c>
      <c r="P421" s="346"/>
      <c r="Q421" s="347"/>
      <c r="R421" s="348"/>
      <c r="S421" s="67"/>
    </row>
    <row r="422" spans="1:19" x14ac:dyDescent="0.2">
      <c r="A422" s="294"/>
      <c r="B422" s="341">
        <f>'Sample Weights'!A22</f>
        <v>21</v>
      </c>
      <c r="C422" s="342">
        <f>'Sample Weights'!B22</f>
        <v>263</v>
      </c>
      <c r="D422" s="342" t="str">
        <f>'Sample Weights'!C22</f>
        <v>PHLC-22-5</v>
      </c>
      <c r="E422" s="342">
        <f>'Sample Weights'!E22</f>
        <v>2.1499999999999998E-2</v>
      </c>
      <c r="F422" s="342">
        <f t="shared" ref="F422:J422" si="72">F100</f>
        <v>9.9199999999999997E-2</v>
      </c>
      <c r="G422" s="342">
        <f t="shared" si="72"/>
        <v>1.1402000000000001</v>
      </c>
      <c r="H422" s="342" t="str">
        <f t="shared" si="72"/>
        <v>05:32</v>
      </c>
      <c r="I422" s="342"/>
      <c r="J422" s="342">
        <f t="shared" si="72"/>
        <v>0.16139999999999999</v>
      </c>
      <c r="K422" s="343">
        <v>14.3071</v>
      </c>
      <c r="L422" s="343">
        <v>40.506300000000003</v>
      </c>
      <c r="M422" s="344">
        <f t="shared" si="48"/>
        <v>0.98542372214452145</v>
      </c>
      <c r="N422" s="349">
        <f t="shared" si="69"/>
        <v>14.098555735093884</v>
      </c>
      <c r="O422" s="349">
        <f t="shared" si="70"/>
        <v>0.34226707936370826</v>
      </c>
      <c r="P422" s="346">
        <f>AVERAGE(O422:O423)</f>
        <v>0.3692903633797181</v>
      </c>
      <c r="Q422" s="347">
        <f>(MAX(O422:O423)-MIN(O422:O423))/P422</f>
        <v>0.14635250033981251</v>
      </c>
      <c r="R422" s="348" t="str">
        <f>IF(Q422&gt;C$20, "Repeat", "")</f>
        <v>Repeat</v>
      </c>
      <c r="S422" s="67"/>
    </row>
    <row r="423" spans="1:19" x14ac:dyDescent="0.2">
      <c r="A423" s="294"/>
      <c r="B423" s="341">
        <f>'Sample Weights'!A23</f>
        <v>22</v>
      </c>
      <c r="C423" s="342">
        <f>'Sample Weights'!B23</f>
        <v>263</v>
      </c>
      <c r="D423" s="342" t="str">
        <f>'Sample Weights'!C23</f>
        <v>PHLC-22-5</v>
      </c>
      <c r="E423" s="342">
        <f>'Sample Weights'!E23</f>
        <v>2.0899999999999998E-2</v>
      </c>
      <c r="F423" s="342">
        <f t="shared" ref="F423:J423" si="73">F101</f>
        <v>9.9400000000000002E-2</v>
      </c>
      <c r="G423" s="342">
        <f t="shared" si="73"/>
        <v>1.1601999999999999</v>
      </c>
      <c r="H423" s="342" t="str">
        <f t="shared" si="73"/>
        <v>05:33</v>
      </c>
      <c r="I423" s="342"/>
      <c r="J423" s="342">
        <f t="shared" si="73"/>
        <v>0.1618</v>
      </c>
      <c r="K423" s="343">
        <v>10.8607</v>
      </c>
      <c r="L423" s="343">
        <v>27.896899999999999</v>
      </c>
      <c r="M423" s="344">
        <f t="shared" si="48"/>
        <v>1.4568917020163157</v>
      </c>
      <c r="N423" s="349">
        <f t="shared" si="69"/>
        <v>15.822863708088599</v>
      </c>
      <c r="O423" s="349">
        <f t="shared" si="70"/>
        <v>0.39631364739572794</v>
      </c>
      <c r="P423" s="346"/>
      <c r="Q423" s="347"/>
      <c r="R423" s="348"/>
      <c r="S423" s="67"/>
    </row>
    <row r="424" spans="1:19" x14ac:dyDescent="0.2">
      <c r="A424" s="294"/>
      <c r="B424" s="174">
        <f>'Sample Weights'!A24</f>
        <v>23</v>
      </c>
      <c r="C424" s="172" t="str">
        <f>'Sample Weights'!B24</f>
        <v>Nisqually-1</v>
      </c>
      <c r="D424" s="172">
        <f>'Sample Weights'!C24</f>
        <v>0</v>
      </c>
      <c r="E424" s="172">
        <f>'Sample Weights'!E24</f>
        <v>2.1700000000000001E-2</v>
      </c>
      <c r="F424" s="295">
        <f t="shared" ref="F424:J424" si="74">F102</f>
        <v>9.9299999999999999E-2</v>
      </c>
      <c r="G424" s="295">
        <f t="shared" si="74"/>
        <v>1.1459999999999999</v>
      </c>
      <c r="H424" s="295" t="str">
        <f t="shared" si="74"/>
        <v>05:34</v>
      </c>
      <c r="I424" s="295"/>
      <c r="J424" s="295">
        <f t="shared" si="74"/>
        <v>0.16070000000000001</v>
      </c>
      <c r="K424" s="199">
        <v>76.972999999999999</v>
      </c>
      <c r="L424" s="199">
        <v>40.5685</v>
      </c>
      <c r="M424" s="200">
        <f t="shared" si="48"/>
        <v>0.98910017655416183</v>
      </c>
      <c r="N424" s="248">
        <f t="shared" si="69"/>
        <v>76.134007889903501</v>
      </c>
      <c r="O424" s="248">
        <f t="shared" si="70"/>
        <v>1.6600173772964182</v>
      </c>
      <c r="P424" s="168">
        <f>AVERAGE(O424:O425)</f>
        <v>1.6956215636967473</v>
      </c>
      <c r="Q424" s="169">
        <f>(MAX(O424:O425)-MIN(O424:O425))/P424</f>
        <v>4.1995439504444468E-2</v>
      </c>
      <c r="R424" s="203" t="str">
        <f>IF(Q424&gt;C$20, "Repeat", "")</f>
        <v/>
      </c>
      <c r="S424" s="67"/>
    </row>
    <row r="425" spans="1:19" ht="16" thickBot="1" x14ac:dyDescent="0.25">
      <c r="A425" s="294"/>
      <c r="B425" s="176">
        <f>'Sample Weights'!A25</f>
        <v>24</v>
      </c>
      <c r="C425" s="178" t="str">
        <f>'Sample Weights'!B25</f>
        <v>Nisqually-1</v>
      </c>
      <c r="D425" s="178">
        <f>'Sample Weights'!C25</f>
        <v>0</v>
      </c>
      <c r="E425" s="178">
        <f>'Sample Weights'!E25</f>
        <v>2.0799999999999999E-2</v>
      </c>
      <c r="F425" s="296">
        <f t="shared" ref="F425:J425" si="75">F103</f>
        <v>9.9199999999999997E-2</v>
      </c>
      <c r="G425" s="296">
        <f t="shared" si="75"/>
        <v>1.1499999999999999</v>
      </c>
      <c r="H425" s="297">
        <f t="shared" si="75"/>
        <v>0.2326388888888889</v>
      </c>
      <c r="I425" s="297">
        <f t="shared" si="75"/>
        <v>0.2326388888888889</v>
      </c>
      <c r="J425" s="296">
        <f t="shared" si="75"/>
        <v>0.16120000000000001</v>
      </c>
      <c r="K425" s="204">
        <v>75.839399999999998</v>
      </c>
      <c r="L425" s="292">
        <v>40.223399999999998</v>
      </c>
      <c r="M425" s="205">
        <f t="shared" si="48"/>
        <v>1</v>
      </c>
      <c r="N425" s="279">
        <f t="shared" si="69"/>
        <v>75.839399999999998</v>
      </c>
      <c r="O425" s="279">
        <f t="shared" si="70"/>
        <v>1.7312257500970765</v>
      </c>
      <c r="P425" s="207"/>
      <c r="Q425" s="208"/>
      <c r="R425" s="209"/>
      <c r="S425" s="67"/>
    </row>
    <row r="426" spans="1:19" x14ac:dyDescent="0.2">
      <c r="B426" s="102"/>
      <c r="C426" s="45"/>
      <c r="D426" s="46"/>
      <c r="E426" s="45"/>
      <c r="F426" s="46"/>
      <c r="G426" s="46"/>
      <c r="H426" s="46"/>
      <c r="I426" s="46"/>
      <c r="J426" s="46"/>
      <c r="K426" s="45"/>
      <c r="L426" s="45"/>
      <c r="M426" s="45"/>
      <c r="N426" s="45"/>
      <c r="O426" s="45"/>
      <c r="P426" s="47"/>
      <c r="Q426" s="47"/>
    </row>
    <row r="427" spans="1:19" x14ac:dyDescent="0.2">
      <c r="B427" s="102"/>
      <c r="C427" s="45"/>
      <c r="D427" s="46"/>
      <c r="E427" s="45"/>
      <c r="F427" s="46"/>
      <c r="G427" s="46"/>
      <c r="H427" s="46"/>
      <c r="I427" s="46"/>
      <c r="J427" s="46"/>
      <c r="K427" s="165" t="s">
        <v>1200</v>
      </c>
      <c r="L427" s="16" t="s">
        <v>642</v>
      </c>
      <c r="M427" s="45"/>
      <c r="N427" s="45"/>
      <c r="O427" s="45"/>
      <c r="P427" s="47"/>
      <c r="Q427" s="47"/>
    </row>
    <row r="428" spans="1:19" x14ac:dyDescent="0.2">
      <c r="A428" s="67"/>
      <c r="B428" s="137" t="s">
        <v>975</v>
      </c>
      <c r="C428" s="67"/>
      <c r="D428" s="67"/>
      <c r="E428" s="67"/>
      <c r="F428" s="68"/>
      <c r="G428" s="68"/>
      <c r="H428" s="68"/>
      <c r="I428" s="68"/>
      <c r="J428" s="68"/>
      <c r="K428" s="148">
        <f>MAX(K402:K425)</f>
        <v>203.1808</v>
      </c>
      <c r="L428" s="109">
        <f>AVERAGE(L402:L425)</f>
        <v>40.195199999999993</v>
      </c>
      <c r="M428" s="67"/>
      <c r="N428" s="67"/>
      <c r="O428" s="67"/>
      <c r="P428" s="135"/>
      <c r="Q428" s="135"/>
      <c r="R428" s="67"/>
      <c r="S428" s="67"/>
    </row>
    <row r="429" spans="1:19" x14ac:dyDescent="0.2">
      <c r="A429" s="67"/>
      <c r="B429" s="77" t="s">
        <v>367</v>
      </c>
      <c r="C429" s="136" t="s">
        <v>976</v>
      </c>
      <c r="D429" s="67"/>
      <c r="E429" s="67"/>
      <c r="F429" s="68"/>
      <c r="G429" s="68"/>
      <c r="H429" s="68"/>
      <c r="I429" s="68"/>
      <c r="J429" s="68"/>
      <c r="K429" s="165" t="s">
        <v>1201</v>
      </c>
      <c r="L429" s="67"/>
      <c r="M429" s="67"/>
      <c r="N429" s="67"/>
      <c r="O429" s="67"/>
      <c r="P429" s="135"/>
      <c r="Q429" s="135"/>
      <c r="R429" s="67"/>
      <c r="S429" s="67"/>
    </row>
    <row r="430" spans="1:19" x14ac:dyDescent="0.2">
      <c r="A430" s="67"/>
      <c r="B430" s="99" t="s">
        <v>962</v>
      </c>
      <c r="C430" s="67"/>
      <c r="D430" s="67"/>
      <c r="E430" s="67"/>
      <c r="F430" s="68"/>
      <c r="G430" s="68"/>
      <c r="H430" s="68"/>
      <c r="I430" s="68"/>
      <c r="J430" s="68"/>
      <c r="K430" s="45">
        <f>MIN(K402:K425)</f>
        <v>10.8607</v>
      </c>
      <c r="L430" s="67"/>
      <c r="M430" s="67"/>
      <c r="N430" s="67"/>
      <c r="O430" s="67"/>
      <c r="P430" s="135"/>
      <c r="Q430" s="135"/>
      <c r="R430" s="67"/>
      <c r="S430" s="67"/>
    </row>
    <row r="431" spans="1:19" ht="16" thickBot="1" x14ac:dyDescent="0.25">
      <c r="A431" s="67"/>
      <c r="B431" s="67"/>
      <c r="C431" s="67"/>
      <c r="D431" s="67"/>
      <c r="E431" s="67"/>
      <c r="F431" s="75" t="s">
        <v>977</v>
      </c>
      <c r="G431" s="68"/>
      <c r="H431" s="68"/>
      <c r="I431" s="75" t="s">
        <v>978</v>
      </c>
      <c r="J431" s="68"/>
      <c r="K431" s="67"/>
      <c r="L431" s="67"/>
      <c r="M431" s="67"/>
      <c r="N431" s="67"/>
      <c r="O431" s="67"/>
      <c r="P431" s="135"/>
      <c r="Q431" s="135"/>
      <c r="R431" s="67"/>
      <c r="S431" s="67"/>
    </row>
    <row r="432" spans="1:19" ht="16" thickBot="1" x14ac:dyDescent="0.25">
      <c r="A432" s="67"/>
      <c r="B432" s="217" t="s">
        <v>370</v>
      </c>
      <c r="C432" s="218" t="s">
        <v>3</v>
      </c>
      <c r="D432" s="218" t="s">
        <v>4</v>
      </c>
      <c r="E432" s="218" t="s">
        <v>371</v>
      </c>
      <c r="F432" s="218" t="s">
        <v>372</v>
      </c>
      <c r="G432" s="218" t="s">
        <v>373</v>
      </c>
      <c r="H432" s="218" t="s">
        <v>374</v>
      </c>
      <c r="I432" s="218" t="s">
        <v>375</v>
      </c>
      <c r="J432" s="218" t="s">
        <v>376</v>
      </c>
      <c r="K432" s="218" t="s">
        <v>377</v>
      </c>
      <c r="L432" s="218" t="s">
        <v>378</v>
      </c>
      <c r="M432" s="218" t="s">
        <v>379</v>
      </c>
      <c r="N432" s="218" t="s">
        <v>380</v>
      </c>
      <c r="O432" s="218" t="s">
        <v>381</v>
      </c>
      <c r="P432" s="219" t="s">
        <v>382</v>
      </c>
      <c r="Q432" s="219" t="s">
        <v>383</v>
      </c>
      <c r="R432" s="299" t="s">
        <v>384</v>
      </c>
      <c r="S432" s="67"/>
    </row>
    <row r="433" spans="1:19" x14ac:dyDescent="0.2">
      <c r="A433" s="294"/>
      <c r="B433" s="210">
        <f>'Sample Weights'!A218</f>
        <v>217</v>
      </c>
      <c r="C433" s="179">
        <f>'Sample Weights'!B218</f>
        <v>60</v>
      </c>
      <c r="D433" s="179" t="str">
        <f>'Sample Weights'!C218</f>
        <v>DENA-17-2</v>
      </c>
      <c r="E433" s="179">
        <f>'Sample Weights'!D218</f>
        <v>2.2499999999999999E-2</v>
      </c>
      <c r="F433" s="306" t="s">
        <v>965</v>
      </c>
      <c r="G433" s="306">
        <v>1.1788000000000001</v>
      </c>
      <c r="H433" s="306" t="s">
        <v>935</v>
      </c>
      <c r="I433" s="306" t="s">
        <v>935</v>
      </c>
      <c r="J433" s="306">
        <v>0.16120000000000001</v>
      </c>
      <c r="K433" s="211">
        <v>19.8767</v>
      </c>
      <c r="L433" s="211">
        <v>36.388300000000001</v>
      </c>
      <c r="M433" s="212">
        <f>(L$442/(F$442/C$15)/(F$442/C$15+(G$442-F$442)/C$16+J$442/C$17))/(L433/(F433/C$15)/(F433/C$15+(G433-F433)/C$16+J433/C$17))</f>
        <v>1.0692871479178565</v>
      </c>
      <c r="N433" s="255">
        <f t="shared" ref="N433:N456" si="76">K433*M433</f>
        <v>21.253899853018858</v>
      </c>
      <c r="O433" s="255">
        <f t="shared" ref="O433:O456" si="77">(N433-D$477)/D$476*(F433/C$15+(G433-F433)/C$16+J433/C$17)/E433</f>
        <v>0.48773347091673042</v>
      </c>
      <c r="P433" s="214">
        <f>AVERAGE(O433:O434)</f>
        <v>0.50215042031465351</v>
      </c>
      <c r="Q433" s="215">
        <f>(MAX(O433:O434)-MIN(O433:O434))/P433</f>
        <v>5.7420839711293019E-2</v>
      </c>
      <c r="R433" s="216" t="str">
        <f>IF(Q433&gt;C$20, "Repeat", "")</f>
        <v/>
      </c>
      <c r="S433" s="67"/>
    </row>
    <row r="434" spans="1:19" x14ac:dyDescent="0.2">
      <c r="A434" s="294"/>
      <c r="B434" s="174">
        <f>'Sample Weights'!A219</f>
        <v>218</v>
      </c>
      <c r="C434" s="172">
        <f>'Sample Weights'!B219</f>
        <v>60</v>
      </c>
      <c r="D434" s="172" t="str">
        <f>'Sample Weights'!C219</f>
        <v>DENA-17-2</v>
      </c>
      <c r="E434" s="172">
        <f>'Sample Weights'!D219</f>
        <v>2.3400000000000001E-2</v>
      </c>
      <c r="F434" s="303" t="s">
        <v>945</v>
      </c>
      <c r="G434" s="303">
        <v>1.1729000000000001</v>
      </c>
      <c r="H434" s="303" t="s">
        <v>845</v>
      </c>
      <c r="I434" s="303"/>
      <c r="J434" s="303">
        <v>0.16250000000000001</v>
      </c>
      <c r="K434" s="199">
        <v>21.1937</v>
      </c>
      <c r="L434" s="199">
        <v>34.546599999999998</v>
      </c>
      <c r="M434" s="200">
        <f t="shared" ref="M434:M456" si="78">(L$442/(F$442/C$15)/(F$442/C$15+(G$442-F$442)/C$16+J$442/C$17))/(L434/(F434/C$15)/(F434/C$15+(G434-F434)/C$16+J434/C$17))</f>
        <v>1.1185052004707963</v>
      </c>
      <c r="N434" s="248">
        <f t="shared" si="76"/>
        <v>23.705263667217913</v>
      </c>
      <c r="O434" s="248">
        <f t="shared" si="77"/>
        <v>0.51656736971257655</v>
      </c>
      <c r="P434" s="168"/>
      <c r="Q434" s="169"/>
      <c r="R434" s="203"/>
      <c r="S434" s="67"/>
    </row>
    <row r="435" spans="1:19" x14ac:dyDescent="0.2">
      <c r="A435" s="294"/>
      <c r="B435" s="174">
        <f>'Sample Weights'!A220</f>
        <v>219</v>
      </c>
      <c r="C435" s="172">
        <f>'Sample Weights'!B220</f>
        <v>16</v>
      </c>
      <c r="D435" s="172" t="str">
        <f>'Sample Weights'!C220</f>
        <v>BELC-18-4</v>
      </c>
      <c r="E435" s="172">
        <f>'Sample Weights'!D220</f>
        <v>2.3300000000000001E-2</v>
      </c>
      <c r="F435" s="303" t="s">
        <v>971</v>
      </c>
      <c r="G435" s="303">
        <v>1.177</v>
      </c>
      <c r="H435" s="303" t="s">
        <v>966</v>
      </c>
      <c r="I435" s="303"/>
      <c r="J435" s="303">
        <v>0.16420000000000001</v>
      </c>
      <c r="K435" s="199">
        <v>58.375500000000002</v>
      </c>
      <c r="L435" s="199">
        <v>36.543700000000001</v>
      </c>
      <c r="M435" s="200">
        <f t="shared" si="78"/>
        <v>1.0659654960420577</v>
      </c>
      <c r="N435" s="248">
        <f t="shared" si="76"/>
        <v>62.226268814203145</v>
      </c>
      <c r="O435" s="248">
        <f t="shared" si="77"/>
        <v>1.3041555727593861</v>
      </c>
      <c r="P435" s="168">
        <f>AVERAGE(O435:O436)</f>
        <v>1.3009666475080064</v>
      </c>
      <c r="Q435" s="169">
        <f>(MAX(O435:O436)-MIN(O435:O436))/P435</f>
        <v>4.9023935509616189E-3</v>
      </c>
      <c r="R435" s="203" t="str">
        <f>IF(Q435&gt;C$20, "Repeat", "")</f>
        <v/>
      </c>
      <c r="S435" s="67"/>
    </row>
    <row r="436" spans="1:19" x14ac:dyDescent="0.2">
      <c r="A436" s="294"/>
      <c r="B436" s="174">
        <f>'Sample Weights'!A221</f>
        <v>220</v>
      </c>
      <c r="C436" s="172">
        <f>'Sample Weights'!B221</f>
        <v>16</v>
      </c>
      <c r="D436" s="172" t="str">
        <f>'Sample Weights'!C221</f>
        <v>BELC-18-4</v>
      </c>
      <c r="E436" s="172">
        <f>'Sample Weights'!D221</f>
        <v>2.41E-2</v>
      </c>
      <c r="F436" s="303" t="s">
        <v>979</v>
      </c>
      <c r="G436" s="303">
        <v>1.1740999999999999</v>
      </c>
      <c r="H436" s="303" t="s">
        <v>846</v>
      </c>
      <c r="I436" s="303"/>
      <c r="J436" s="303">
        <v>0.1623</v>
      </c>
      <c r="K436" s="199">
        <v>58.831099999999999</v>
      </c>
      <c r="L436" s="199">
        <v>34.544699999999999</v>
      </c>
      <c r="M436" s="200">
        <f t="shared" si="78"/>
        <v>1.0934340060378975</v>
      </c>
      <c r="N436" s="248">
        <f t="shared" si="76"/>
        <v>64.327925352616148</v>
      </c>
      <c r="O436" s="248">
        <f t="shared" si="77"/>
        <v>1.2977777222566267</v>
      </c>
      <c r="P436" s="168"/>
      <c r="Q436" s="169"/>
      <c r="R436" s="203"/>
      <c r="S436" s="67"/>
    </row>
    <row r="437" spans="1:19" x14ac:dyDescent="0.2">
      <c r="A437" s="294"/>
      <c r="B437" s="174">
        <f>'Sample Weights'!A222</f>
        <v>221</v>
      </c>
      <c r="C437" s="172">
        <f>'Sample Weights'!B222</f>
        <v>221</v>
      </c>
      <c r="D437" s="172" t="str">
        <f>'Sample Weights'!C222</f>
        <v>MCHA-19-4</v>
      </c>
      <c r="E437" s="172">
        <f>'Sample Weights'!D222</f>
        <v>2.1700000000000001E-2</v>
      </c>
      <c r="F437" s="303" t="s">
        <v>958</v>
      </c>
      <c r="G437" s="303">
        <v>1.1827000000000001</v>
      </c>
      <c r="H437" s="303" t="s">
        <v>969</v>
      </c>
      <c r="I437" s="303"/>
      <c r="J437" s="303">
        <v>0.16189999999999999</v>
      </c>
      <c r="K437" s="199">
        <v>18.993600000000001</v>
      </c>
      <c r="L437" s="199">
        <v>37.429499999999997</v>
      </c>
      <c r="M437" s="200">
        <f t="shared" si="78"/>
        <v>1.0451539954934435</v>
      </c>
      <c r="N437" s="248">
        <f t="shared" si="76"/>
        <v>19.851236928804269</v>
      </c>
      <c r="O437" s="248">
        <f t="shared" si="77"/>
        <v>0.47670393449246967</v>
      </c>
      <c r="P437" s="168">
        <f>AVERAGE(O437:O438)</f>
        <v>0.46944150328151002</v>
      </c>
      <c r="Q437" s="169">
        <f>(MAX(O437:O438)-MIN(O437:O438))/P437</f>
        <v>3.0940729186462929E-2</v>
      </c>
      <c r="R437" s="203" t="str">
        <f>IF(Q437&gt;C$20, "Repeat", "")</f>
        <v/>
      </c>
      <c r="S437" s="67"/>
    </row>
    <row r="438" spans="1:19" x14ac:dyDescent="0.2">
      <c r="A438" s="294"/>
      <c r="B438" s="174">
        <f>'Sample Weights'!A223</f>
        <v>222</v>
      </c>
      <c r="C438" s="172">
        <f>'Sample Weights'!B223</f>
        <v>221</v>
      </c>
      <c r="D438" s="172" t="str">
        <f>'Sample Weights'!C223</f>
        <v>MCHA-19-4</v>
      </c>
      <c r="E438" s="172">
        <f>'Sample Weights'!D223</f>
        <v>2.0899999999999998E-2</v>
      </c>
      <c r="F438" s="303" t="s">
        <v>965</v>
      </c>
      <c r="G438" s="303">
        <v>1.1809000000000001</v>
      </c>
      <c r="H438" s="303" t="s">
        <v>847</v>
      </c>
      <c r="I438" s="303" t="s">
        <v>970</v>
      </c>
      <c r="J438" s="303">
        <v>0.16170000000000001</v>
      </c>
      <c r="K438" s="199">
        <v>17.660499999999999</v>
      </c>
      <c r="L438" s="199">
        <v>37.333300000000001</v>
      </c>
      <c r="M438" s="200">
        <f t="shared" si="78"/>
        <v>1.0441794008471978</v>
      </c>
      <c r="N438" s="248">
        <f t="shared" si="76"/>
        <v>18.440730308661937</v>
      </c>
      <c r="O438" s="248">
        <f t="shared" si="77"/>
        <v>0.46217907207055042</v>
      </c>
      <c r="P438" s="168"/>
      <c r="Q438" s="169"/>
      <c r="R438" s="203"/>
      <c r="S438" s="67"/>
    </row>
    <row r="439" spans="1:19" x14ac:dyDescent="0.2">
      <c r="A439" s="294"/>
      <c r="B439" s="174">
        <f>'Sample Weights'!A224</f>
        <v>223</v>
      </c>
      <c r="C439" s="172">
        <f>'Sample Weights'!B224</f>
        <v>165</v>
      </c>
      <c r="D439" s="172" t="str">
        <f>'Sample Weights'!C224</f>
        <v>KLND-20-3</v>
      </c>
      <c r="E439" s="172">
        <f>'Sample Weights'!D224</f>
        <v>2.24E-2</v>
      </c>
      <c r="F439" s="303" t="s">
        <v>958</v>
      </c>
      <c r="G439" s="303">
        <v>1.1800999999999999</v>
      </c>
      <c r="H439" s="303" t="s">
        <v>970</v>
      </c>
      <c r="I439" s="303" t="s">
        <v>980</v>
      </c>
      <c r="J439" s="303">
        <v>0.1608</v>
      </c>
      <c r="K439" s="199">
        <v>80.572100000000006</v>
      </c>
      <c r="L439" s="199">
        <v>41.212800000000001</v>
      </c>
      <c r="M439" s="200">
        <f t="shared" si="78"/>
        <v>0.94677611883527701</v>
      </c>
      <c r="N439" s="248">
        <f t="shared" si="76"/>
        <v>76.283740124407828</v>
      </c>
      <c r="O439" s="248">
        <f t="shared" si="77"/>
        <v>1.6549723886194136</v>
      </c>
      <c r="P439" s="168">
        <f>AVERAGE(O439:O440)</f>
        <v>1.6840207609220812</v>
      </c>
      <c r="Q439" s="169">
        <f>(MAX(O439:O440)-MIN(O439:O440))/P439</f>
        <v>3.4498829202987136E-2</v>
      </c>
      <c r="R439" s="203" t="str">
        <f>IF(Q439&gt;C$20, "Repeat", "")</f>
        <v/>
      </c>
      <c r="S439" s="67"/>
    </row>
    <row r="440" spans="1:19" x14ac:dyDescent="0.2">
      <c r="A440" s="294"/>
      <c r="B440" s="174">
        <f>'Sample Weights'!A225</f>
        <v>224</v>
      </c>
      <c r="C440" s="172">
        <f>'Sample Weights'!B225</f>
        <v>165</v>
      </c>
      <c r="D440" s="172" t="str">
        <f>'Sample Weights'!C225</f>
        <v>KLND-20-3</v>
      </c>
      <c r="E440" s="172">
        <f>'Sample Weights'!D225</f>
        <v>2.2700000000000001E-2</v>
      </c>
      <c r="F440" s="303" t="s">
        <v>972</v>
      </c>
      <c r="G440" s="303">
        <v>1.1819</v>
      </c>
      <c r="H440" s="303" t="s">
        <v>980</v>
      </c>
      <c r="I440" s="303"/>
      <c r="J440" s="303">
        <v>0.1573</v>
      </c>
      <c r="K440" s="199">
        <v>79.444500000000005</v>
      </c>
      <c r="L440" s="199">
        <v>38.701900000000002</v>
      </c>
      <c r="M440" s="200">
        <f t="shared" si="78"/>
        <v>1.0088159977987203</v>
      </c>
      <c r="N440" s="248">
        <f t="shared" si="76"/>
        <v>80.144882537120438</v>
      </c>
      <c r="O440" s="248">
        <f t="shared" si="77"/>
        <v>1.713069133224749</v>
      </c>
      <c r="P440" s="168"/>
      <c r="Q440" s="169"/>
      <c r="R440" s="203"/>
      <c r="S440" s="67"/>
    </row>
    <row r="441" spans="1:19" x14ac:dyDescent="0.2">
      <c r="A441" s="294"/>
      <c r="B441" s="174">
        <f>'Sample Weights'!A226</f>
        <v>225</v>
      </c>
      <c r="C441" s="172">
        <f>'Sample Weights'!B226</f>
        <v>187</v>
      </c>
      <c r="D441" s="172" t="str">
        <f>'Sample Weights'!C226</f>
        <v>LILA-26-2</v>
      </c>
      <c r="E441" s="172">
        <f>'Sample Weights'!D226</f>
        <v>2.3800000000000002E-2</v>
      </c>
      <c r="F441" s="303" t="s">
        <v>972</v>
      </c>
      <c r="G441" s="303">
        <v>1.1802999999999999</v>
      </c>
      <c r="H441" s="303" t="s">
        <v>880</v>
      </c>
      <c r="I441" s="303"/>
      <c r="J441" s="303">
        <v>0.16170000000000001</v>
      </c>
      <c r="K441" s="199">
        <v>28.0381</v>
      </c>
      <c r="L441" s="199">
        <v>36.857399999999998</v>
      </c>
      <c r="M441" s="200">
        <f t="shared" si="78"/>
        <v>1.0603727286006255</v>
      </c>
      <c r="N441" s="248">
        <f t="shared" si="76"/>
        <v>29.730836601777199</v>
      </c>
      <c r="O441" s="248">
        <f t="shared" si="77"/>
        <v>0.63071276501767914</v>
      </c>
      <c r="P441" s="168">
        <f>AVERAGE(O441:O442)</f>
        <v>0.62863596095157503</v>
      </c>
      <c r="Q441" s="169">
        <f>(MAX(O441:O442)-MIN(O441:O442))/P441</f>
        <v>6.6073345946051909E-3</v>
      </c>
      <c r="R441" s="203" t="str">
        <f>IF(Q441&gt;C$20, "Repeat", "")</f>
        <v/>
      </c>
      <c r="S441" s="67"/>
    </row>
    <row r="442" spans="1:19" x14ac:dyDescent="0.2">
      <c r="A442" s="294"/>
      <c r="B442" s="174">
        <f>'Sample Weights'!A227</f>
        <v>226</v>
      </c>
      <c r="C442" s="172">
        <f>'Sample Weights'!B227</f>
        <v>187</v>
      </c>
      <c r="D442" s="172" t="str">
        <f>'Sample Weights'!C227</f>
        <v>LILA-26-2</v>
      </c>
      <c r="E442" s="172">
        <f>'Sample Weights'!D227</f>
        <v>2.3E-2</v>
      </c>
      <c r="F442" s="303" t="s">
        <v>981</v>
      </c>
      <c r="G442" s="303">
        <v>1.1805000000000001</v>
      </c>
      <c r="H442" s="303" t="s">
        <v>849</v>
      </c>
      <c r="I442" s="303"/>
      <c r="J442" s="303">
        <v>0.1603</v>
      </c>
      <c r="K442" s="199">
        <v>28.4877</v>
      </c>
      <c r="L442" s="202">
        <v>38.039000000000001</v>
      </c>
      <c r="M442" s="200">
        <f t="shared" si="78"/>
        <v>1</v>
      </c>
      <c r="N442" s="248">
        <f t="shared" si="76"/>
        <v>28.4877</v>
      </c>
      <c r="O442" s="248">
        <f t="shared" si="77"/>
        <v>0.62655915688547092</v>
      </c>
      <c r="P442" s="168"/>
      <c r="Q442" s="169"/>
      <c r="R442" s="203"/>
      <c r="S442" s="67"/>
    </row>
    <row r="443" spans="1:19" x14ac:dyDescent="0.2">
      <c r="A443" s="294"/>
      <c r="B443" s="174">
        <f>'Sample Weights'!A228</f>
        <v>227</v>
      </c>
      <c r="C443" s="172">
        <f>'Sample Weights'!B228</f>
        <v>363</v>
      </c>
      <c r="D443" s="172" t="str">
        <f>'Sample Weights'!C228</f>
        <v>VNDL-27-4</v>
      </c>
      <c r="E443" s="172">
        <f>'Sample Weights'!D228</f>
        <v>2.0400000000000001E-2</v>
      </c>
      <c r="F443" s="303" t="s">
        <v>971</v>
      </c>
      <c r="G443" s="303">
        <v>1.1825000000000001</v>
      </c>
      <c r="H443" s="303" t="s">
        <v>881</v>
      </c>
      <c r="I443" s="303"/>
      <c r="J443" s="303">
        <v>0.15870000000000001</v>
      </c>
      <c r="K443" s="199">
        <v>57.2423</v>
      </c>
      <c r="L443" s="199">
        <v>39.901299999999999</v>
      </c>
      <c r="M443" s="200">
        <f t="shared" si="78"/>
        <v>0.97767407345156432</v>
      </c>
      <c r="N443" s="248">
        <f t="shared" si="76"/>
        <v>55.964312614736478</v>
      </c>
      <c r="O443" s="248">
        <f t="shared" si="77"/>
        <v>1.3460617640235359</v>
      </c>
      <c r="P443" s="168">
        <f>AVERAGE(O443:O444)</f>
        <v>1.3239112683317003</v>
      </c>
      <c r="Q443" s="169">
        <f>(MAX(O443:O444)-MIN(O443:O444))/P443</f>
        <v>3.3462205846692544E-2</v>
      </c>
      <c r="R443" s="203" t="str">
        <f>IF(Q443&gt;C$20, "Repeat", "")</f>
        <v/>
      </c>
      <c r="S443" s="67"/>
    </row>
    <row r="444" spans="1:19" x14ac:dyDescent="0.2">
      <c r="A444" s="294"/>
      <c r="B444" s="174">
        <f>'Sample Weights'!A229</f>
        <v>228</v>
      </c>
      <c r="C444" s="172">
        <f>'Sample Weights'!B229</f>
        <v>363</v>
      </c>
      <c r="D444" s="172" t="str">
        <f>'Sample Weights'!C229</f>
        <v>VNDL-27-4</v>
      </c>
      <c r="E444" s="172">
        <f>'Sample Weights'!D229</f>
        <v>2.1299999999999999E-2</v>
      </c>
      <c r="F444" s="303" t="s">
        <v>955</v>
      </c>
      <c r="G444" s="303">
        <v>1.1806000000000001</v>
      </c>
      <c r="H444" s="303" t="s">
        <v>850</v>
      </c>
      <c r="I444" s="303" t="s">
        <v>882</v>
      </c>
      <c r="J444" s="303">
        <v>0.16259999999999999</v>
      </c>
      <c r="K444" s="199">
        <v>57.844099999999997</v>
      </c>
      <c r="L444" s="199">
        <v>40.122799999999998</v>
      </c>
      <c r="M444" s="200">
        <f t="shared" si="78"/>
        <v>0.97670874139971753</v>
      </c>
      <c r="N444" s="248">
        <f t="shared" si="76"/>
        <v>56.496838108399395</v>
      </c>
      <c r="O444" s="248">
        <f t="shared" si="77"/>
        <v>1.3017607726398648</v>
      </c>
      <c r="P444" s="168"/>
      <c r="Q444" s="169"/>
      <c r="R444" s="203"/>
      <c r="S444" s="67"/>
    </row>
    <row r="445" spans="1:19" x14ac:dyDescent="0.2">
      <c r="A445" s="294"/>
      <c r="B445" s="174">
        <f>'Sample Weights'!A230</f>
        <v>229</v>
      </c>
      <c r="C445" s="172">
        <f>'Sample Weights'!B230</f>
        <v>84</v>
      </c>
      <c r="D445" s="172" t="str">
        <f>'Sample Weights'!C230</f>
        <v>GLCA-26-1</v>
      </c>
      <c r="E445" s="172">
        <f>'Sample Weights'!D230</f>
        <v>2.1700000000000001E-2</v>
      </c>
      <c r="F445" s="303" t="s">
        <v>942</v>
      </c>
      <c r="G445" s="303">
        <v>1.1777</v>
      </c>
      <c r="H445" s="303" t="s">
        <v>851</v>
      </c>
      <c r="I445" s="303" t="s">
        <v>851</v>
      </c>
      <c r="J445" s="303">
        <v>0.159</v>
      </c>
      <c r="K445" s="199">
        <v>35.252699999999997</v>
      </c>
      <c r="L445" s="199">
        <v>40.179299999999998</v>
      </c>
      <c r="M445" s="200">
        <f t="shared" si="78"/>
        <v>0.97038678331968298</v>
      </c>
      <c r="N445" s="248">
        <f t="shared" si="76"/>
        <v>34.208754156333782</v>
      </c>
      <c r="O445" s="248">
        <f t="shared" si="77"/>
        <v>0.78697050947079039</v>
      </c>
      <c r="P445" s="168">
        <f>AVERAGE(O445:O446)</f>
        <v>0.78285475641610081</v>
      </c>
      <c r="Q445" s="169">
        <f>(MAX(O445:O446)-MIN(O445:O446))/P445</f>
        <v>1.0514729637797428E-2</v>
      </c>
      <c r="R445" s="203" t="str">
        <f>IF(Q445&gt;C$20, "Repeat", "")</f>
        <v/>
      </c>
      <c r="S445" s="67"/>
    </row>
    <row r="446" spans="1:19" x14ac:dyDescent="0.2">
      <c r="A446" s="294"/>
      <c r="B446" s="174">
        <f>'Sample Weights'!A231</f>
        <v>230</v>
      </c>
      <c r="C446" s="172">
        <f>'Sample Weights'!B231</f>
        <v>84</v>
      </c>
      <c r="D446" s="172" t="str">
        <f>'Sample Weights'!C231</f>
        <v>GLCA-26-1</v>
      </c>
      <c r="E446" s="172">
        <f>'Sample Weights'!D231</f>
        <v>2.18E-2</v>
      </c>
      <c r="F446" s="303" t="s">
        <v>955</v>
      </c>
      <c r="G446" s="303">
        <v>1.1802999999999999</v>
      </c>
      <c r="H446" s="303" t="s">
        <v>883</v>
      </c>
      <c r="I446" s="303"/>
      <c r="J446" s="303">
        <v>0.1628</v>
      </c>
      <c r="K446" s="199">
        <v>34.986800000000002</v>
      </c>
      <c r="L446" s="199">
        <v>40.494599999999998</v>
      </c>
      <c r="M446" s="200">
        <f t="shared" si="78"/>
        <v>0.96761583475277357</v>
      </c>
      <c r="N446" s="248">
        <f t="shared" si="76"/>
        <v>33.853781687328343</v>
      </c>
      <c r="O446" s="248">
        <f t="shared" si="77"/>
        <v>0.77873900336141133</v>
      </c>
      <c r="P446" s="168"/>
      <c r="Q446" s="169"/>
      <c r="R446" s="203"/>
      <c r="S446" s="67"/>
    </row>
    <row r="447" spans="1:19" x14ac:dyDescent="0.2">
      <c r="A447" s="294"/>
      <c r="B447" s="174">
        <f>'Sample Weights'!A232</f>
        <v>231</v>
      </c>
      <c r="C447" s="172">
        <f>'Sample Weights'!B232</f>
        <v>340</v>
      </c>
      <c r="D447" s="172" t="str">
        <f>'Sample Weights'!C232</f>
        <v>SQMC-25-5</v>
      </c>
      <c r="E447" s="172">
        <f>'Sample Weights'!D232</f>
        <v>2.1100000000000001E-2</v>
      </c>
      <c r="F447" s="303" t="s">
        <v>955</v>
      </c>
      <c r="G447" s="303">
        <v>1.1794</v>
      </c>
      <c r="H447" s="303" t="s">
        <v>884</v>
      </c>
      <c r="I447" s="303"/>
      <c r="J447" s="303">
        <v>0.1615</v>
      </c>
      <c r="K447" s="199">
        <v>100.3426</v>
      </c>
      <c r="L447" s="199">
        <v>38.89</v>
      </c>
      <c r="M447" s="200">
        <f t="shared" si="78"/>
        <v>1.0061718026252702</v>
      </c>
      <c r="N447" s="248">
        <f t="shared" si="76"/>
        <v>100.96189472210644</v>
      </c>
      <c r="O447" s="248">
        <f t="shared" si="77"/>
        <v>2.3110295876658098</v>
      </c>
      <c r="P447" s="168">
        <f>AVERAGE(O447:O448)</f>
        <v>2.3073377734126685</v>
      </c>
      <c r="Q447" s="169">
        <f>(MAX(O447:O448)-MIN(O447:O448))/P447</f>
        <v>3.2000639834198568E-3</v>
      </c>
      <c r="R447" s="203" t="str">
        <f>IF(Q447&gt;C$20, "Repeat", "")</f>
        <v/>
      </c>
      <c r="S447" s="67"/>
    </row>
    <row r="448" spans="1:19" x14ac:dyDescent="0.2">
      <c r="A448" s="294"/>
      <c r="B448" s="174">
        <f>'Sample Weights'!A233</f>
        <v>232</v>
      </c>
      <c r="C448" s="172">
        <f>'Sample Weights'!B233</f>
        <v>340</v>
      </c>
      <c r="D448" s="172" t="str">
        <f>'Sample Weights'!C233</f>
        <v>SQMC-25-5</v>
      </c>
      <c r="E448" s="172">
        <f>'Sample Weights'!D233</f>
        <v>2.1700000000000001E-2</v>
      </c>
      <c r="F448" s="303" t="s">
        <v>981</v>
      </c>
      <c r="G448" s="303">
        <v>1.1786000000000001</v>
      </c>
      <c r="H448" s="303" t="s">
        <v>852</v>
      </c>
      <c r="I448" s="303"/>
      <c r="J448" s="303">
        <v>0.16039999999999999</v>
      </c>
      <c r="K448" s="199">
        <v>99.874200000000002</v>
      </c>
      <c r="L448" s="199">
        <v>36.586500000000001</v>
      </c>
      <c r="M448" s="200">
        <f t="shared" si="78"/>
        <v>1.0382272321119681</v>
      </c>
      <c r="N448" s="248">
        <f t="shared" si="76"/>
        <v>103.69211422539712</v>
      </c>
      <c r="O448" s="248">
        <f t="shared" si="77"/>
        <v>2.3036459591595277</v>
      </c>
      <c r="P448" s="168"/>
      <c r="Q448" s="169"/>
      <c r="R448" s="203"/>
      <c r="S448" s="67"/>
    </row>
    <row r="449" spans="1:19" x14ac:dyDescent="0.2">
      <c r="A449" s="294"/>
      <c r="B449" s="174">
        <f>'Sample Weights'!A234</f>
        <v>233</v>
      </c>
      <c r="C449" s="172">
        <f>'Sample Weights'!B234</f>
        <v>333</v>
      </c>
      <c r="D449" s="172" t="str">
        <f>'Sample Weights'!C234</f>
        <v>SQMA-25-4</v>
      </c>
      <c r="E449" s="172">
        <f>'Sample Weights'!D234</f>
        <v>2.07E-2</v>
      </c>
      <c r="F449" s="303" t="s">
        <v>982</v>
      </c>
      <c r="G449" s="303">
        <v>1.1768000000000001</v>
      </c>
      <c r="H449" s="303" t="s">
        <v>853</v>
      </c>
      <c r="I449" s="303"/>
      <c r="J449" s="303">
        <v>0.15989999999999999</v>
      </c>
      <c r="K449" s="199">
        <v>15.986000000000001</v>
      </c>
      <c r="L449" s="199">
        <v>39.3155</v>
      </c>
      <c r="M449" s="200">
        <f t="shared" si="78"/>
        <v>0.96257568913026903</v>
      </c>
      <c r="N449" s="248">
        <f t="shared" si="76"/>
        <v>15.387734966436481</v>
      </c>
      <c r="O449" s="248">
        <f t="shared" si="77"/>
        <v>0.39496884553251393</v>
      </c>
      <c r="P449" s="168">
        <f>AVERAGE(O449:O450)</f>
        <v>0.39724589652156755</v>
      </c>
      <c r="Q449" s="169">
        <f>(MAX(O449:O450)-MIN(O449:O450))/P449</f>
        <v>1.146418885124968E-2</v>
      </c>
      <c r="R449" s="203" t="str">
        <f>IF(Q449&gt;C$20, "Repeat", "")</f>
        <v/>
      </c>
      <c r="S449" s="67"/>
    </row>
    <row r="450" spans="1:19" x14ac:dyDescent="0.2">
      <c r="A450" s="294"/>
      <c r="B450" s="174">
        <f>'Sample Weights'!A235</f>
        <v>234</v>
      </c>
      <c r="C450" s="172">
        <f>'Sample Weights'!B235</f>
        <v>333</v>
      </c>
      <c r="D450" s="172" t="str">
        <f>'Sample Weights'!C235</f>
        <v>SQMA-25-4</v>
      </c>
      <c r="E450" s="172">
        <f>'Sample Weights'!D235</f>
        <v>2.07E-2</v>
      </c>
      <c r="F450" s="303" t="s">
        <v>957</v>
      </c>
      <c r="G450" s="303">
        <v>1.1793</v>
      </c>
      <c r="H450" s="303" t="s">
        <v>885</v>
      </c>
      <c r="I450" s="303" t="s">
        <v>885</v>
      </c>
      <c r="J450" s="303">
        <v>0.16109999999999999</v>
      </c>
      <c r="K450" s="199">
        <v>15.6175</v>
      </c>
      <c r="L450" s="199">
        <v>39.3553</v>
      </c>
      <c r="M450" s="200">
        <f t="shared" si="78"/>
        <v>0.99499397009050172</v>
      </c>
      <c r="N450" s="248">
        <f t="shared" si="76"/>
        <v>15.539318327888409</v>
      </c>
      <c r="O450" s="248">
        <f t="shared" si="77"/>
        <v>0.39952294751062117</v>
      </c>
      <c r="P450" s="168"/>
      <c r="Q450" s="169"/>
      <c r="R450" s="203"/>
      <c r="S450" s="67"/>
    </row>
    <row r="451" spans="1:19" x14ac:dyDescent="0.2">
      <c r="A451" s="294"/>
      <c r="B451" s="174">
        <f>'Sample Weights'!A236</f>
        <v>235</v>
      </c>
      <c r="C451" s="172">
        <f>'Sample Weights'!B236</f>
        <v>365</v>
      </c>
      <c r="D451" s="172" t="str">
        <f>'Sample Weights'!C236</f>
        <v>WELC-27-1</v>
      </c>
      <c r="E451" s="172">
        <f>'Sample Weights'!D236</f>
        <v>2.1499999999999998E-2</v>
      </c>
      <c r="F451" s="303" t="s">
        <v>983</v>
      </c>
      <c r="G451" s="303">
        <v>1.1793</v>
      </c>
      <c r="H451" s="303" t="s">
        <v>854</v>
      </c>
      <c r="I451" s="303" t="s">
        <v>888</v>
      </c>
      <c r="J451" s="303">
        <v>0.16109999999999999</v>
      </c>
      <c r="K451" s="199">
        <v>41.309699999999999</v>
      </c>
      <c r="L451" s="199">
        <v>38.615900000000003</v>
      </c>
      <c r="M451" s="200">
        <f t="shared" si="78"/>
        <v>0.98353281422338956</v>
      </c>
      <c r="N451" s="248">
        <f t="shared" si="76"/>
        <v>40.629445495723957</v>
      </c>
      <c r="O451" s="248">
        <f t="shared" si="77"/>
        <v>0.93748075924456753</v>
      </c>
      <c r="P451" s="168">
        <f>AVERAGE(O451:O452)</f>
        <v>0.95605741119857568</v>
      </c>
      <c r="Q451" s="169">
        <f>(MAX(O451:O452)-MIN(O451:O452))/P451</f>
        <v>3.8860954868221255E-2</v>
      </c>
      <c r="R451" s="203" t="str">
        <f>IF(Q451&gt;C$20, "Repeat", "")</f>
        <v/>
      </c>
      <c r="S451" s="67"/>
    </row>
    <row r="452" spans="1:19" x14ac:dyDescent="0.2">
      <c r="A452" s="294"/>
      <c r="B452" s="174">
        <f>'Sample Weights'!A237</f>
        <v>236</v>
      </c>
      <c r="C452" s="172">
        <f>'Sample Weights'!B237</f>
        <v>365</v>
      </c>
      <c r="D452" s="172" t="str">
        <f>'Sample Weights'!C237</f>
        <v>WELC-27-1</v>
      </c>
      <c r="E452" s="172">
        <f>'Sample Weights'!D237</f>
        <v>2.1000000000000001E-2</v>
      </c>
      <c r="F452" s="303" t="s">
        <v>942</v>
      </c>
      <c r="G452" s="303">
        <v>1.1794</v>
      </c>
      <c r="H452" s="303" t="s">
        <v>888</v>
      </c>
      <c r="I452" s="303"/>
      <c r="J452" s="303">
        <v>0.1613</v>
      </c>
      <c r="K452" s="199">
        <v>41.205300000000001</v>
      </c>
      <c r="L452" s="199">
        <v>39.023899999999998</v>
      </c>
      <c r="M452" s="200">
        <f t="shared" si="78"/>
        <v>1.0016101537725919</v>
      </c>
      <c r="N452" s="248">
        <f t="shared" si="76"/>
        <v>41.271646869245778</v>
      </c>
      <c r="O452" s="248">
        <f t="shared" si="77"/>
        <v>0.97463406315258383</v>
      </c>
      <c r="P452" s="168"/>
      <c r="Q452" s="169"/>
      <c r="R452" s="203"/>
      <c r="S452" s="67"/>
    </row>
    <row r="453" spans="1:19" x14ac:dyDescent="0.2">
      <c r="A453" s="294"/>
      <c r="B453" s="341">
        <f>'Sample Weights'!A238</f>
        <v>237</v>
      </c>
      <c r="C453" s="342">
        <f>'Sample Weights'!B238</f>
        <v>90</v>
      </c>
      <c r="D453" s="342" t="str">
        <f>'Sample Weights'!C238</f>
        <v>HALS-30-2</v>
      </c>
      <c r="E453" s="342">
        <f>'Sample Weights'!D238</f>
        <v>2.1100000000000001E-2</v>
      </c>
      <c r="F453" s="342" t="s">
        <v>942</v>
      </c>
      <c r="G453" s="342">
        <v>1.18</v>
      </c>
      <c r="H453" s="342" t="s">
        <v>855</v>
      </c>
      <c r="I453" s="342"/>
      <c r="J453" s="342">
        <v>0.16109999999999999</v>
      </c>
      <c r="K453" s="343">
        <v>88.152100000000004</v>
      </c>
      <c r="L453" s="343">
        <v>39.897500000000001</v>
      </c>
      <c r="M453" s="344">
        <f t="shared" si="78"/>
        <v>0.98003294272043395</v>
      </c>
      <c r="N453" s="349">
        <f t="shared" si="76"/>
        <v>86.391961969985971</v>
      </c>
      <c r="O453" s="349">
        <f t="shared" si="77"/>
        <v>1.9842259560422451</v>
      </c>
      <c r="P453" s="346">
        <f>AVERAGE(O453:O454)</f>
        <v>1.8526556003128456</v>
      </c>
      <c r="Q453" s="347">
        <f>(MAX(O453:O454)-MIN(O453:O454))/P453</f>
        <v>0.14203433785230449</v>
      </c>
      <c r="R453" s="348" t="str">
        <f>IF(Q453&gt;C$20, "Repeat", "")</f>
        <v>Repeat</v>
      </c>
      <c r="S453" s="131" t="s">
        <v>779</v>
      </c>
    </row>
    <row r="454" spans="1:19" x14ac:dyDescent="0.2">
      <c r="A454" s="294"/>
      <c r="B454" s="341">
        <f>'Sample Weights'!A239</f>
        <v>238</v>
      </c>
      <c r="C454" s="342">
        <f>'Sample Weights'!B239</f>
        <v>90</v>
      </c>
      <c r="D454" s="342" t="str">
        <f>'Sample Weights'!C239</f>
        <v>HALS-30-2</v>
      </c>
      <c r="E454" s="342">
        <f>'Sample Weights'!D239</f>
        <v>2.1700000000000001E-2</v>
      </c>
      <c r="F454" s="342" t="s">
        <v>972</v>
      </c>
      <c r="G454" s="342">
        <v>1.1769000000000001</v>
      </c>
      <c r="H454" s="342" t="s">
        <v>856</v>
      </c>
      <c r="I454" s="342"/>
      <c r="J454" s="342">
        <v>0.16070000000000001</v>
      </c>
      <c r="K454" s="343">
        <v>72.63</v>
      </c>
      <c r="L454" s="343">
        <v>36.7179</v>
      </c>
      <c r="M454" s="344">
        <f t="shared" si="78"/>
        <v>1.0610639308125482</v>
      </c>
      <c r="N454" s="349">
        <f t="shared" si="76"/>
        <v>77.065073294915379</v>
      </c>
      <c r="O454" s="349">
        <f t="shared" si="77"/>
        <v>1.7210852445834464</v>
      </c>
      <c r="P454" s="346"/>
      <c r="Q454" s="347"/>
      <c r="R454" s="348"/>
      <c r="S454" s="67"/>
    </row>
    <row r="455" spans="1:19" x14ac:dyDescent="0.2">
      <c r="A455" s="294"/>
      <c r="B455" s="174">
        <f>'Sample Weights'!A240</f>
        <v>239</v>
      </c>
      <c r="C455" s="172" t="str">
        <f>'Sample Weights'!B240</f>
        <v>Nisqually-1</v>
      </c>
      <c r="D455" s="172">
        <f>'Sample Weights'!C240</f>
        <v>0</v>
      </c>
      <c r="E455" s="172">
        <f>'Sample Weights'!D240</f>
        <v>2.2800000000000001E-2</v>
      </c>
      <c r="F455" s="303" t="s">
        <v>984</v>
      </c>
      <c r="G455" s="303">
        <v>1.1796</v>
      </c>
      <c r="H455" s="303" t="s">
        <v>985</v>
      </c>
      <c r="I455" s="303"/>
      <c r="J455" s="303">
        <v>0.15989999999999999</v>
      </c>
      <c r="K455" s="199">
        <v>91.095200000000006</v>
      </c>
      <c r="L455" s="199">
        <v>37.407299999999999</v>
      </c>
      <c r="M455" s="200">
        <f t="shared" si="78"/>
        <v>1.0023313814071098</v>
      </c>
      <c r="N455" s="248">
        <f t="shared" si="76"/>
        <v>91.307577655556955</v>
      </c>
      <c r="O455" s="248">
        <f t="shared" si="77"/>
        <v>1.9362322029909165</v>
      </c>
      <c r="P455" s="168">
        <f>AVERAGE(O455:O456)</f>
        <v>1.9355667462217183</v>
      </c>
      <c r="Q455" s="169">
        <f>(MAX(O455:O456)-MIN(O455:O456))/P455</f>
        <v>6.8760921884740997E-4</v>
      </c>
      <c r="R455" s="203" t="str">
        <f>IF(Q455&gt;C$20, "Repeat", "")</f>
        <v/>
      </c>
      <c r="S455" s="67"/>
    </row>
    <row r="456" spans="1:19" ht="16" thickBot="1" x14ac:dyDescent="0.25">
      <c r="A456" s="294"/>
      <c r="B456" s="176">
        <f>'Sample Weights'!A241</f>
        <v>240</v>
      </c>
      <c r="C456" s="178" t="str">
        <f>'Sample Weights'!B241</f>
        <v>Nisqually-1</v>
      </c>
      <c r="D456" s="178">
        <f>'Sample Weights'!C241</f>
        <v>0</v>
      </c>
      <c r="E456" s="178">
        <f>'Sample Weights'!D241</f>
        <v>2.1100000000000001E-2</v>
      </c>
      <c r="F456" s="305" t="s">
        <v>949</v>
      </c>
      <c r="G456" s="305">
        <v>1.1834</v>
      </c>
      <c r="H456" s="305" t="s">
        <v>985</v>
      </c>
      <c r="I456" s="305" t="s">
        <v>889</v>
      </c>
      <c r="J456" s="305">
        <v>0.16400000000000001</v>
      </c>
      <c r="K456" s="204">
        <v>88.298000000000002</v>
      </c>
      <c r="L456" s="204">
        <v>41.472299999999997</v>
      </c>
      <c r="M456" s="205">
        <f t="shared" si="78"/>
        <v>0.94954608658379303</v>
      </c>
      <c r="N456" s="279">
        <f t="shared" si="76"/>
        <v>83.84302035317576</v>
      </c>
      <c r="O456" s="279">
        <f t="shared" si="77"/>
        <v>1.9349012894525199</v>
      </c>
      <c r="P456" s="207"/>
      <c r="Q456" s="208"/>
      <c r="R456" s="209"/>
      <c r="S456" s="67"/>
    </row>
    <row r="457" spans="1:19" x14ac:dyDescent="0.2">
      <c r="A457" s="67"/>
      <c r="B457" s="67"/>
      <c r="C457" s="67"/>
      <c r="D457" s="67"/>
      <c r="E457" s="67"/>
      <c r="F457" s="68"/>
      <c r="G457" s="68"/>
      <c r="H457" s="68"/>
      <c r="I457" s="68"/>
      <c r="J457" s="68"/>
      <c r="K457" s="67"/>
      <c r="L457" s="67"/>
      <c r="M457" s="67"/>
      <c r="N457" s="67"/>
      <c r="O457" s="67"/>
      <c r="P457" s="135"/>
      <c r="Q457" s="135"/>
      <c r="R457" s="67"/>
      <c r="S457" s="67"/>
    </row>
    <row r="458" spans="1:19" x14ac:dyDescent="0.2">
      <c r="B458" s="102"/>
      <c r="C458" s="45"/>
      <c r="D458" s="46"/>
      <c r="E458" s="45"/>
      <c r="F458" s="46"/>
      <c r="G458" s="46"/>
      <c r="H458" s="46"/>
      <c r="I458" s="46"/>
      <c r="J458" s="46"/>
      <c r="K458" s="165" t="s">
        <v>1200</v>
      </c>
      <c r="L458" s="67" t="s">
        <v>642</v>
      </c>
      <c r="M458" s="45"/>
      <c r="N458" s="45"/>
      <c r="O458" s="45"/>
      <c r="P458" s="47"/>
      <c r="Q458" s="47"/>
    </row>
    <row r="459" spans="1:19" x14ac:dyDescent="0.2">
      <c r="B459" s="114" t="s">
        <v>986</v>
      </c>
      <c r="C459" s="45"/>
      <c r="D459" s="46"/>
      <c r="E459" s="45"/>
      <c r="F459" s="46"/>
      <c r="G459" s="46"/>
      <c r="H459" s="46"/>
      <c r="I459" s="46"/>
      <c r="J459" s="46"/>
      <c r="K459" s="148">
        <f>MAX(K433:K456)</f>
        <v>100.3426</v>
      </c>
      <c r="L459" s="109">
        <f>AVERAGE(L433:L456)</f>
        <v>38.315720833333337</v>
      </c>
      <c r="M459" s="45"/>
      <c r="N459" s="45"/>
      <c r="O459" s="45"/>
      <c r="P459" s="47"/>
      <c r="Q459" s="47"/>
    </row>
    <row r="460" spans="1:19" ht="16" thickBot="1" x14ac:dyDescent="0.25">
      <c r="B460" s="44"/>
      <c r="C460" s="45"/>
      <c r="D460" s="46"/>
      <c r="E460" s="45"/>
      <c r="F460" s="46"/>
      <c r="G460" s="46"/>
      <c r="H460" s="46"/>
      <c r="I460" s="46"/>
      <c r="J460" s="46"/>
      <c r="K460" s="165" t="s">
        <v>1201</v>
      </c>
      <c r="L460" s="45"/>
      <c r="M460" s="45"/>
      <c r="N460" s="45"/>
      <c r="O460" s="45"/>
      <c r="P460" s="47"/>
      <c r="Q460" s="47"/>
    </row>
    <row r="461" spans="1:19" ht="16" thickBot="1" x14ac:dyDescent="0.25">
      <c r="B461" s="217" t="s">
        <v>809</v>
      </c>
      <c r="C461" s="218" t="s">
        <v>898</v>
      </c>
      <c r="D461" s="218" t="s">
        <v>899</v>
      </c>
      <c r="E461" s="218" t="s">
        <v>900</v>
      </c>
      <c r="F461" s="218" t="s">
        <v>377</v>
      </c>
      <c r="G461" s="218" t="s">
        <v>378</v>
      </c>
      <c r="H461" s="218" t="s">
        <v>379</v>
      </c>
      <c r="I461" s="220" t="s">
        <v>380</v>
      </c>
      <c r="J461" s="46"/>
      <c r="K461" s="45">
        <f>MIN(K433:K456)</f>
        <v>15.6175</v>
      </c>
      <c r="L461" s="45"/>
      <c r="M461" s="45"/>
      <c r="N461" s="45"/>
      <c r="O461" s="45"/>
      <c r="P461" s="47"/>
      <c r="Q461" s="47"/>
    </row>
    <row r="462" spans="1:19" x14ac:dyDescent="0.2">
      <c r="B462" s="210" t="s">
        <v>987</v>
      </c>
      <c r="C462" s="307">
        <v>0.99280000000000002</v>
      </c>
      <c r="D462" s="307">
        <v>1.0924</v>
      </c>
      <c r="E462" s="308">
        <f t="shared" ref="E462:E470" si="79">((C462/C$14)*E33)/((C462/C$14)+((D462-C462)/C$15))</f>
        <v>0.22720304597664651</v>
      </c>
      <c r="F462" s="211">
        <v>587.02260000000001</v>
      </c>
      <c r="G462" s="211">
        <v>52.771299999999997</v>
      </c>
      <c r="H462" s="183">
        <f t="shared" ref="H462:H470" si="80">(G$468/(D$468/C$15)/(D$468/C$15+C$468/C$14))/(G462/(D462/C$15)/(D462/C$15+C462/C$14))</f>
        <v>0.97839985022812925</v>
      </c>
      <c r="I462" s="309">
        <f t="shared" ref="I462:I470" si="81">F462*H462</f>
        <v>574.34282392052705</v>
      </c>
      <c r="J462" s="46"/>
      <c r="K462" s="45"/>
      <c r="L462" s="45"/>
      <c r="M462" s="45"/>
      <c r="N462" s="45"/>
      <c r="O462" s="45"/>
      <c r="P462" s="47"/>
      <c r="Q462" s="47"/>
    </row>
    <row r="463" spans="1:19" x14ac:dyDescent="0.2">
      <c r="B463" s="174" t="s">
        <v>988</v>
      </c>
      <c r="C463" s="167">
        <v>0.99609999999999999</v>
      </c>
      <c r="D463" s="167">
        <v>1.0952999999999999</v>
      </c>
      <c r="E463" s="280">
        <f t="shared" si="79"/>
        <v>0.11353264632841283</v>
      </c>
      <c r="F463" s="199">
        <v>288.54399999999998</v>
      </c>
      <c r="G463" s="199">
        <v>53.1693</v>
      </c>
      <c r="H463" s="185">
        <f t="shared" si="80"/>
        <v>0.97654893675746457</v>
      </c>
      <c r="I463" s="286">
        <f t="shared" si="81"/>
        <v>281.77733640774585</v>
      </c>
      <c r="J463" s="46"/>
      <c r="K463" s="45"/>
      <c r="L463" s="45"/>
      <c r="M463" s="45"/>
      <c r="N463" s="45"/>
      <c r="O463" s="45"/>
      <c r="P463" s="47"/>
      <c r="Q463" s="47"/>
    </row>
    <row r="464" spans="1:19" x14ac:dyDescent="0.2">
      <c r="B464" s="174" t="s">
        <v>989</v>
      </c>
      <c r="C464" s="167">
        <v>0.99550000000000005</v>
      </c>
      <c r="D464" s="167">
        <v>1.0953999999999999</v>
      </c>
      <c r="E464" s="280">
        <f t="shared" si="79"/>
        <v>5.6686146659932303E-2</v>
      </c>
      <c r="F464" s="199">
        <v>137.93209999999999</v>
      </c>
      <c r="G464" s="199">
        <v>51.062100000000001</v>
      </c>
      <c r="H464" s="185">
        <f t="shared" si="80"/>
        <v>1.016698283220431</v>
      </c>
      <c r="I464" s="286">
        <f t="shared" si="81"/>
        <v>140.23532927098881</v>
      </c>
      <c r="J464" s="46"/>
      <c r="K464" s="45"/>
      <c r="L464" s="45"/>
      <c r="M464" s="45"/>
      <c r="N464" s="45"/>
      <c r="O464" s="45"/>
      <c r="P464" s="47"/>
      <c r="Q464" s="47"/>
    </row>
    <row r="465" spans="2:17" x14ac:dyDescent="0.2">
      <c r="B465" s="174" t="s">
        <v>990</v>
      </c>
      <c r="C465" s="167">
        <v>0.99650000000000005</v>
      </c>
      <c r="D465" s="167">
        <v>1.0966</v>
      </c>
      <c r="E465" s="280">
        <f t="shared" si="79"/>
        <v>2.8326480382608914E-2</v>
      </c>
      <c r="F465" s="199">
        <v>69.010800000000003</v>
      </c>
      <c r="G465" s="199">
        <v>51.166699999999999</v>
      </c>
      <c r="H465" s="185">
        <f t="shared" si="80"/>
        <v>1.0168000854192334</v>
      </c>
      <c r="I465" s="286">
        <f t="shared" si="81"/>
        <v>70.170187334849629</v>
      </c>
      <c r="J465" s="46"/>
      <c r="K465" s="45"/>
      <c r="L465" s="45"/>
      <c r="M465" s="45"/>
      <c r="N465" s="45"/>
      <c r="O465" s="45"/>
      <c r="P465" s="47"/>
      <c r="Q465" s="47"/>
    </row>
    <row r="466" spans="2:17" x14ac:dyDescent="0.2">
      <c r="B466" s="174" t="s">
        <v>991</v>
      </c>
      <c r="C466" s="167">
        <v>0.99660000000000004</v>
      </c>
      <c r="D466" s="167">
        <v>1.0967</v>
      </c>
      <c r="E466" s="280">
        <f t="shared" si="79"/>
        <v>1.4149668443816817E-2</v>
      </c>
      <c r="F466" s="199">
        <v>33.377699999999997</v>
      </c>
      <c r="G466" s="199">
        <v>51.533999999999999</v>
      </c>
      <c r="H466" s="185">
        <f t="shared" si="80"/>
        <v>1.0097415479589391</v>
      </c>
      <c r="I466" s="286">
        <f t="shared" si="81"/>
        <v>33.702850465309076</v>
      </c>
      <c r="J466" s="46"/>
      <c r="K466" s="45"/>
      <c r="L466" s="45"/>
      <c r="M466" s="45"/>
      <c r="N466" s="45"/>
      <c r="O466" s="45"/>
      <c r="P466" s="47"/>
      <c r="Q466" s="47"/>
    </row>
    <row r="467" spans="2:17" x14ac:dyDescent="0.2">
      <c r="B467" s="174" t="s">
        <v>992</v>
      </c>
      <c r="C467" s="167">
        <v>0.99470000000000003</v>
      </c>
      <c r="D467" s="167">
        <v>1.095</v>
      </c>
      <c r="E467" s="280">
        <f t="shared" si="79"/>
        <v>7.0717791656737979E-3</v>
      </c>
      <c r="F467" s="199">
        <v>16.1662</v>
      </c>
      <c r="G467" s="199">
        <v>51.304900000000004</v>
      </c>
      <c r="H467" s="185">
        <f t="shared" si="80"/>
        <v>1.0109367378013776</v>
      </c>
      <c r="I467" s="286">
        <f t="shared" si="81"/>
        <v>16.343005490644632</v>
      </c>
      <c r="J467" s="46"/>
      <c r="K467" s="45"/>
      <c r="L467" s="45"/>
      <c r="M467" s="45"/>
      <c r="N467" s="45"/>
      <c r="O467" s="45"/>
      <c r="P467" s="47"/>
      <c r="Q467" s="47"/>
    </row>
    <row r="468" spans="2:17" x14ac:dyDescent="0.2">
      <c r="B468" s="174" t="s">
        <v>993</v>
      </c>
      <c r="C468" s="167">
        <v>0.99670000000000003</v>
      </c>
      <c r="D468" s="167">
        <v>1.0972999999999999</v>
      </c>
      <c r="E468" s="280">
        <f t="shared" si="79"/>
        <v>3.5375525071388468E-3</v>
      </c>
      <c r="F468" s="199">
        <v>7.9683000000000002</v>
      </c>
      <c r="G468" s="202">
        <v>52.081899999999997</v>
      </c>
      <c r="H468" s="281">
        <f t="shared" si="80"/>
        <v>1</v>
      </c>
      <c r="I468" s="286">
        <f t="shared" si="81"/>
        <v>7.9683000000000002</v>
      </c>
      <c r="J468" s="46"/>
      <c r="K468" s="45"/>
      <c r="L468" s="45"/>
      <c r="M468" s="45"/>
      <c r="N468" s="45"/>
      <c r="O468" s="45"/>
      <c r="P468" s="47"/>
      <c r="Q468" s="47"/>
    </row>
    <row r="469" spans="2:17" x14ac:dyDescent="0.2">
      <c r="B469" s="174" t="s">
        <v>994</v>
      </c>
      <c r="C469" s="167">
        <v>0.99470000000000003</v>
      </c>
      <c r="D469" s="167">
        <v>1.095</v>
      </c>
      <c r="E469" s="280">
        <f t="shared" si="79"/>
        <v>1.7701085481233376E-3</v>
      </c>
      <c r="F469" s="199">
        <v>3.6049000000000002</v>
      </c>
      <c r="G469" s="199">
        <v>52.700299999999999</v>
      </c>
      <c r="H469" s="185">
        <f t="shared" si="80"/>
        <v>0.98416912691627767</v>
      </c>
      <c r="I469" s="286">
        <f t="shared" si="81"/>
        <v>3.5478312856204894</v>
      </c>
      <c r="J469" s="46"/>
      <c r="K469" s="45"/>
      <c r="L469" s="45"/>
      <c r="M469" s="45"/>
      <c r="N469" s="45"/>
      <c r="O469" s="45"/>
      <c r="P469" s="47"/>
      <c r="Q469" s="47"/>
    </row>
    <row r="470" spans="2:17" ht="16" thickBot="1" x14ac:dyDescent="0.25">
      <c r="B470" s="242" t="s">
        <v>995</v>
      </c>
      <c r="C470" s="287">
        <v>0.995</v>
      </c>
      <c r="D470" s="287">
        <v>1.0953999999999999</v>
      </c>
      <c r="E470" s="288">
        <f t="shared" si="79"/>
        <v>8.8443230570123016E-4</v>
      </c>
      <c r="F470" s="289">
        <v>1.6967000000000001</v>
      </c>
      <c r="G470" s="289">
        <v>50.508200000000002</v>
      </c>
      <c r="H470" s="290">
        <f t="shared" si="80"/>
        <v>1.0276021508795921</v>
      </c>
      <c r="I470" s="291">
        <f t="shared" si="81"/>
        <v>1.743532569397404</v>
      </c>
      <c r="J470" s="46"/>
      <c r="K470" s="45"/>
      <c r="L470" s="45"/>
      <c r="M470" s="45"/>
      <c r="N470" s="45"/>
      <c r="O470" s="45"/>
      <c r="P470" s="47"/>
      <c r="Q470" s="47"/>
    </row>
    <row r="471" spans="2:17" x14ac:dyDescent="0.2">
      <c r="B471" s="102"/>
      <c r="C471" s="45"/>
      <c r="D471" s="46"/>
      <c r="E471" s="45"/>
      <c r="F471" s="46"/>
      <c r="G471" s="46"/>
      <c r="H471" s="46"/>
      <c r="I471" s="46"/>
      <c r="J471" s="46"/>
      <c r="K471" s="45"/>
      <c r="L471" s="45"/>
      <c r="M471" s="45"/>
      <c r="N471" s="45"/>
      <c r="O471" s="45"/>
      <c r="P471" s="47"/>
      <c r="Q471" s="47"/>
    </row>
    <row r="472" spans="2:17" x14ac:dyDescent="0.2">
      <c r="B472" s="102"/>
      <c r="C472" s="45"/>
      <c r="D472" s="46"/>
      <c r="E472" s="45"/>
      <c r="F472" s="46"/>
      <c r="G472" s="1" t="s">
        <v>642</v>
      </c>
      <c r="H472" s="27"/>
      <c r="I472" s="46"/>
      <c r="J472" s="46"/>
      <c r="K472" s="45"/>
      <c r="L472" s="45"/>
      <c r="M472" s="45"/>
      <c r="N472" s="45"/>
      <c r="O472" s="45"/>
      <c r="P472" s="47"/>
      <c r="Q472" s="47"/>
    </row>
    <row r="473" spans="2:17" x14ac:dyDescent="0.2">
      <c r="B473" s="108"/>
      <c r="C473" s="45"/>
      <c r="D473" s="46"/>
      <c r="E473" s="45"/>
      <c r="F473" s="46"/>
      <c r="G473" s="132">
        <f>AVERAGE(G462:G470)</f>
        <v>51.810966666666658</v>
      </c>
      <c r="H473" s="27"/>
      <c r="I473" s="46"/>
      <c r="J473" s="46"/>
      <c r="K473" s="45"/>
      <c r="L473" s="45"/>
      <c r="M473" s="45"/>
      <c r="N473" s="45"/>
      <c r="O473" s="45"/>
      <c r="P473" s="47"/>
      <c r="Q473" s="47"/>
    </row>
    <row r="474" spans="2:17" x14ac:dyDescent="0.2">
      <c r="B474" s="108"/>
      <c r="C474" s="45"/>
      <c r="D474" s="46"/>
      <c r="E474" s="45"/>
      <c r="F474" s="46"/>
      <c r="G474" s="46"/>
      <c r="H474" s="27"/>
      <c r="I474" s="46"/>
      <c r="J474" s="46"/>
      <c r="K474" s="45"/>
      <c r="L474" s="45"/>
      <c r="M474" s="45"/>
      <c r="N474" s="45"/>
      <c r="O474" s="45"/>
      <c r="P474" s="47"/>
      <c r="Q474" s="47"/>
    </row>
    <row r="475" spans="2:17" x14ac:dyDescent="0.2">
      <c r="B475" s="108"/>
      <c r="C475" s="414" t="s">
        <v>805</v>
      </c>
      <c r="D475" s="416"/>
      <c r="E475" s="45"/>
      <c r="F475" s="46"/>
      <c r="G475" s="46"/>
      <c r="H475" s="27"/>
      <c r="I475" s="46"/>
      <c r="J475" s="46"/>
      <c r="K475" s="45"/>
      <c r="L475" s="45"/>
      <c r="M475" s="45"/>
      <c r="N475" s="45"/>
      <c r="O475" s="45"/>
      <c r="P475" s="47"/>
      <c r="Q475" s="47"/>
    </row>
    <row r="476" spans="2:17" x14ac:dyDescent="0.2">
      <c r="B476" s="108"/>
      <c r="C476" s="133" t="s">
        <v>806</v>
      </c>
      <c r="D476" s="156">
        <f>SLOPE(I462:I469,E462:E469)</f>
        <v>2528.0759067390045</v>
      </c>
      <c r="E476" s="45"/>
      <c r="F476" s="46"/>
      <c r="G476" s="46"/>
      <c r="H476" s="27"/>
      <c r="I476" s="46"/>
      <c r="J476" s="46"/>
      <c r="K476" s="45"/>
      <c r="L476" s="45"/>
      <c r="M476" s="45"/>
      <c r="N476" s="45"/>
      <c r="O476" s="45"/>
      <c r="P476" s="47"/>
      <c r="Q476" s="47"/>
    </row>
    <row r="477" spans="2:17" x14ac:dyDescent="0.2">
      <c r="B477" s="108"/>
      <c r="C477" s="122" t="s">
        <v>807</v>
      </c>
      <c r="D477" s="157">
        <f>INTERCEPT(I462:I469,E462:E469)</f>
        <v>-1.9130005930286984</v>
      </c>
      <c r="E477" s="45"/>
      <c r="F477" s="46"/>
      <c r="G477" s="46"/>
      <c r="H477" s="27"/>
      <c r="I477" s="46"/>
      <c r="J477" s="46"/>
      <c r="K477" s="45"/>
      <c r="L477" s="45"/>
      <c r="M477" s="45"/>
      <c r="N477" s="45"/>
      <c r="O477" s="45"/>
      <c r="P477" s="47"/>
      <c r="Q477" s="47"/>
    </row>
    <row r="478" spans="2:17" x14ac:dyDescent="0.2">
      <c r="B478" s="108"/>
      <c r="C478" s="125" t="s">
        <v>808</v>
      </c>
      <c r="D478" s="158">
        <f>RSQ(I462:I469,E462:E469)</f>
        <v>0.99993426954797715</v>
      </c>
      <c r="E478" s="45"/>
      <c r="F478" s="27"/>
      <c r="G478" s="46"/>
      <c r="H478" s="27"/>
      <c r="I478" s="46"/>
      <c r="J478" s="46"/>
      <c r="K478" s="45"/>
      <c r="L478" s="45"/>
      <c r="M478" s="45"/>
      <c r="N478" s="45"/>
      <c r="O478" s="45"/>
      <c r="P478" s="47"/>
      <c r="Q478" s="47"/>
    </row>
    <row r="479" spans="2:17" x14ac:dyDescent="0.2">
      <c r="B479" s="108"/>
      <c r="C479" s="45"/>
      <c r="D479" s="46"/>
      <c r="E479" s="45"/>
      <c r="F479" s="46"/>
      <c r="G479" s="46"/>
      <c r="H479" s="27"/>
      <c r="I479" s="46"/>
      <c r="J479" s="46"/>
      <c r="K479" s="45"/>
      <c r="L479" s="45"/>
      <c r="M479" s="45"/>
      <c r="N479" s="45"/>
      <c r="O479" s="45"/>
      <c r="P479" s="47"/>
      <c r="Q479" s="47"/>
    </row>
    <row r="480" spans="2:17" x14ac:dyDescent="0.2">
      <c r="B480" s="108"/>
      <c r="C480" s="45"/>
      <c r="D480" s="46"/>
      <c r="E480" s="45"/>
      <c r="F480" s="46"/>
      <c r="G480" s="46"/>
      <c r="H480" s="27"/>
      <c r="I480" s="46"/>
      <c r="J480" s="46"/>
      <c r="K480" s="45"/>
      <c r="L480" s="45"/>
      <c r="M480" s="45"/>
      <c r="N480" s="45"/>
      <c r="O480" s="45"/>
      <c r="P480" s="47"/>
      <c r="Q480" s="47"/>
    </row>
    <row r="481" spans="2:18" x14ac:dyDescent="0.2">
      <c r="B481" s="137" t="s">
        <v>996</v>
      </c>
      <c r="C481" s="67"/>
      <c r="D481" s="67"/>
      <c r="E481" s="67"/>
      <c r="F481" s="68"/>
      <c r="G481" s="68"/>
      <c r="H481" s="68"/>
      <c r="I481" s="68"/>
      <c r="J481" s="68"/>
      <c r="K481" s="67"/>
      <c r="M481" s="67"/>
      <c r="N481" s="67"/>
      <c r="O481" s="67"/>
      <c r="P481" s="135"/>
      <c r="Q481" s="135"/>
    </row>
    <row r="482" spans="2:18" x14ac:dyDescent="0.2">
      <c r="B482" s="77" t="s">
        <v>367</v>
      </c>
      <c r="C482" s="136" t="s">
        <v>976</v>
      </c>
      <c r="D482" s="67"/>
      <c r="E482" s="67"/>
      <c r="F482" s="68"/>
      <c r="G482" s="68"/>
      <c r="H482" s="68"/>
      <c r="I482" s="68"/>
      <c r="J482" s="68"/>
      <c r="K482" s="67"/>
      <c r="L482" s="67"/>
      <c r="M482" s="67"/>
      <c r="N482" s="67"/>
      <c r="O482" s="67"/>
      <c r="P482" s="135"/>
      <c r="Q482" s="135"/>
    </row>
    <row r="483" spans="2:18" x14ac:dyDescent="0.2">
      <c r="B483" s="99" t="s">
        <v>962</v>
      </c>
      <c r="C483" s="67"/>
      <c r="D483" s="67"/>
      <c r="E483" s="67"/>
      <c r="F483" s="68"/>
      <c r="G483" s="68"/>
      <c r="H483" s="68"/>
      <c r="I483" s="68"/>
      <c r="J483" s="68"/>
      <c r="K483" s="67"/>
      <c r="L483" s="67"/>
      <c r="M483" s="67"/>
      <c r="N483" s="67"/>
      <c r="O483" s="67"/>
      <c r="P483" s="135"/>
      <c r="Q483" s="135"/>
    </row>
    <row r="484" spans="2:18" ht="16" thickBot="1" x14ac:dyDescent="0.25">
      <c r="B484" s="67"/>
      <c r="C484" s="67"/>
      <c r="D484" s="67"/>
      <c r="E484" s="67"/>
      <c r="F484" s="75" t="s">
        <v>978</v>
      </c>
      <c r="G484" s="68"/>
      <c r="H484" s="68"/>
      <c r="I484" s="75" t="s">
        <v>997</v>
      </c>
      <c r="J484" s="68"/>
      <c r="K484" s="67"/>
      <c r="L484" s="67"/>
      <c r="M484" s="67"/>
      <c r="N484" s="67"/>
      <c r="O484" s="67"/>
      <c r="P484" s="135"/>
      <c r="Q484" s="135"/>
      <c r="R484" s="67"/>
    </row>
    <row r="485" spans="2:18" ht="16" thickBot="1" x14ac:dyDescent="0.25">
      <c r="B485" s="217" t="s">
        <v>370</v>
      </c>
      <c r="C485" s="218" t="s">
        <v>3</v>
      </c>
      <c r="D485" s="218" t="s">
        <v>4</v>
      </c>
      <c r="E485" s="218" t="s">
        <v>371</v>
      </c>
      <c r="F485" s="218" t="s">
        <v>372</v>
      </c>
      <c r="G485" s="218" t="s">
        <v>373</v>
      </c>
      <c r="H485" s="218" t="s">
        <v>374</v>
      </c>
      <c r="I485" s="218" t="s">
        <v>375</v>
      </c>
      <c r="J485" s="218" t="s">
        <v>376</v>
      </c>
      <c r="K485" s="218" t="s">
        <v>377</v>
      </c>
      <c r="L485" s="218" t="s">
        <v>378</v>
      </c>
      <c r="M485" s="218" t="s">
        <v>379</v>
      </c>
      <c r="N485" s="218" t="s">
        <v>380</v>
      </c>
      <c r="O485" s="218" t="s">
        <v>381</v>
      </c>
      <c r="P485" s="219" t="s">
        <v>382</v>
      </c>
      <c r="Q485" s="219" t="s">
        <v>383</v>
      </c>
      <c r="R485" s="299" t="s">
        <v>384</v>
      </c>
    </row>
    <row r="486" spans="2:18" x14ac:dyDescent="0.2">
      <c r="B486" s="210">
        <f>'Sample Weights'!A242</f>
        <v>241</v>
      </c>
      <c r="C486" s="179">
        <f>'Sample Weights'!B242</f>
        <v>119</v>
      </c>
      <c r="D486" s="179" t="str">
        <f>'Sample Weights'!C242</f>
        <v>HOMD-21-1</v>
      </c>
      <c r="E486" s="179">
        <f>'Sample Weights'!D242</f>
        <v>2.2100000000000002E-2</v>
      </c>
      <c r="F486" s="306" t="s">
        <v>958</v>
      </c>
      <c r="G486" s="306">
        <v>1.1780999999999999</v>
      </c>
      <c r="H486" s="306" t="s">
        <v>998</v>
      </c>
      <c r="I486" s="306" t="s">
        <v>946</v>
      </c>
      <c r="J486" s="306">
        <v>0.16270000000000001</v>
      </c>
      <c r="K486" s="211">
        <v>68.828000000000003</v>
      </c>
      <c r="L486" s="211">
        <v>40.714300000000001</v>
      </c>
      <c r="M486" s="212">
        <f>(L$506/(F$506/C$15)/(F$506/C$15+(G$506-F$506)/C$16+J$506/C$17))/(L486/(F486/C$15)/(F486/C$15+(G486-F486)/C$16+J486/C$17))</f>
        <v>0.96384453209846022</v>
      </c>
      <c r="N486" s="255">
        <f t="shared" ref="N486:N509" si="82">K486*M486</f>
        <v>66.339491455272821</v>
      </c>
      <c r="O486" s="255">
        <f t="shared" ref="O486:O509" si="83">(N486-D$477)/D$476*(F486/C$15+(G486-F486)/C$16+J486/C$17)/E486</f>
        <v>1.463277341624645</v>
      </c>
      <c r="P486" s="214">
        <f>AVERAGE(O486:O487)</f>
        <v>1.4470887162811898</v>
      </c>
      <c r="Q486" s="215">
        <f>(MAX(O486:O487)-MIN(O486:O487))/P486</f>
        <v>2.2374060638186252E-2</v>
      </c>
      <c r="R486" s="216" t="str">
        <f>IF(Q486&gt;C$20, "Repeat", "")</f>
        <v/>
      </c>
    </row>
    <row r="487" spans="2:18" x14ac:dyDescent="0.2">
      <c r="B487" s="174">
        <f>'Sample Weights'!A243</f>
        <v>242</v>
      </c>
      <c r="C487" s="172">
        <f>'Sample Weights'!B243</f>
        <v>119</v>
      </c>
      <c r="D487" s="172" t="str">
        <f>'Sample Weights'!C243</f>
        <v>HOMD-21-1</v>
      </c>
      <c r="E487" s="172">
        <f>'Sample Weights'!D243</f>
        <v>2.2800000000000001E-2</v>
      </c>
      <c r="F487" s="303" t="s">
        <v>972</v>
      </c>
      <c r="G487" s="303">
        <v>1.1834</v>
      </c>
      <c r="H487" s="303" t="s">
        <v>999</v>
      </c>
      <c r="I487" s="303"/>
      <c r="J487" s="303">
        <v>0.1608</v>
      </c>
      <c r="K487" s="199">
        <v>66.246399999999994</v>
      </c>
      <c r="L487" s="199">
        <v>39.119999999999997</v>
      </c>
      <c r="M487" s="200">
        <f t="shared" ref="M487:M509" si="84">(L$506/(F$506/C$15)/(F$506/C$15+(G$506-F$506)/C$16+J$506/C$17))/(L487/(F487/C$15)/(F487/C$15+(G487-F487)/C$16+J487/C$17))</f>
        <v>1.0072744680516958</v>
      </c>
      <c r="N487" s="248">
        <f t="shared" si="82"/>
        <v>66.728307320339852</v>
      </c>
      <c r="O487" s="248">
        <f t="shared" si="83"/>
        <v>1.4309000909377345</v>
      </c>
      <c r="P487" s="168"/>
      <c r="Q487" s="169"/>
      <c r="R487" s="203"/>
    </row>
    <row r="488" spans="2:18" x14ac:dyDescent="0.2">
      <c r="B488" s="174">
        <f>'Sample Weights'!A244</f>
        <v>243</v>
      </c>
      <c r="C488" s="172">
        <f>'Sample Weights'!B244</f>
        <v>31</v>
      </c>
      <c r="D488" s="172" t="str">
        <f>'Sample Weights'!C244</f>
        <v>CHKD-19-2</v>
      </c>
      <c r="E488" s="172">
        <f>'Sample Weights'!D244</f>
        <v>2.0500000000000001E-2</v>
      </c>
      <c r="F488" s="303" t="s">
        <v>942</v>
      </c>
      <c r="G488" s="303">
        <v>1.1833</v>
      </c>
      <c r="H488" s="303" t="s">
        <v>1000</v>
      </c>
      <c r="I488" s="303"/>
      <c r="J488" s="303">
        <v>0.16020000000000001</v>
      </c>
      <c r="K488" s="199">
        <v>21.551300000000001</v>
      </c>
      <c r="L488" s="199">
        <v>39.406599999999997</v>
      </c>
      <c r="M488" s="200">
        <f t="shared" si="84"/>
        <v>1.0005717293842642</v>
      </c>
      <c r="N488" s="248">
        <f t="shared" si="82"/>
        <v>21.563621511479095</v>
      </c>
      <c r="O488" s="248">
        <f t="shared" si="83"/>
        <v>0.54409758789899632</v>
      </c>
      <c r="P488" s="168">
        <f>AVERAGE(O488:O489)</f>
        <v>0.55428097273209331</v>
      </c>
      <c r="Q488" s="169">
        <f>(MAX(O488:O489)-MIN(O488:O489))/P488</f>
        <v>3.6744486403357181E-2</v>
      </c>
      <c r="R488" s="203" t="str">
        <f>IF(Q488&gt;C$20, "Repeat", "")</f>
        <v/>
      </c>
    </row>
    <row r="489" spans="2:18" x14ac:dyDescent="0.2">
      <c r="B489" s="174">
        <f>'Sample Weights'!A245</f>
        <v>244</v>
      </c>
      <c r="C489" s="172">
        <f>'Sample Weights'!B245</f>
        <v>31</v>
      </c>
      <c r="D489" s="172" t="str">
        <f>'Sample Weights'!C245</f>
        <v>CHKD-19-2</v>
      </c>
      <c r="E489" s="172">
        <f>'Sample Weights'!D245</f>
        <v>2.1299999999999999E-2</v>
      </c>
      <c r="F489" s="303" t="s">
        <v>972</v>
      </c>
      <c r="G489" s="303">
        <v>1.1852</v>
      </c>
      <c r="H489" s="303" t="s">
        <v>941</v>
      </c>
      <c r="I489" s="303"/>
      <c r="J489" s="303">
        <v>0.15959999999999999</v>
      </c>
      <c r="K489" s="199">
        <v>20.988700000000001</v>
      </c>
      <c r="L489" s="199">
        <v>35.426400000000001</v>
      </c>
      <c r="M489" s="200">
        <f t="shared" si="84"/>
        <v>1.1131570647438578</v>
      </c>
      <c r="N489" s="248">
        <f t="shared" si="82"/>
        <v>23.363719684789409</v>
      </c>
      <c r="O489" s="248">
        <f t="shared" si="83"/>
        <v>0.56446435756519031</v>
      </c>
      <c r="P489" s="168"/>
      <c r="Q489" s="169"/>
      <c r="R489" s="203"/>
    </row>
    <row r="490" spans="2:18" x14ac:dyDescent="0.2">
      <c r="B490" s="174">
        <f>'Sample Weights'!A246</f>
        <v>245</v>
      </c>
      <c r="C490" s="172">
        <f>'Sample Weights'!B246</f>
        <v>212</v>
      </c>
      <c r="D490" s="172" t="str">
        <f>'Sample Weights'!C246</f>
        <v>MCFA-20-3</v>
      </c>
      <c r="E490" s="172">
        <f>'Sample Weights'!D246</f>
        <v>2.2700000000000001E-2</v>
      </c>
      <c r="F490" s="303" t="s">
        <v>972</v>
      </c>
      <c r="G490" s="303">
        <v>1.1859999999999999</v>
      </c>
      <c r="H490" s="303" t="s">
        <v>944</v>
      </c>
      <c r="I490" s="303"/>
      <c r="J490" s="303">
        <v>0.16020000000000001</v>
      </c>
      <c r="K490" s="199">
        <v>12.962999999999999</v>
      </c>
      <c r="L490" s="199">
        <v>39.519399999999997</v>
      </c>
      <c r="M490" s="200">
        <f t="shared" si="84"/>
        <v>0.99878750494288382</v>
      </c>
      <c r="N490" s="248">
        <f t="shared" si="82"/>
        <v>12.947282426574603</v>
      </c>
      <c r="O490" s="248">
        <f t="shared" si="83"/>
        <v>0.31167114953708097</v>
      </c>
      <c r="P490" s="168">
        <f>AVERAGE(O490:O491)</f>
        <v>0.3081624988158892</v>
      </c>
      <c r="Q490" s="169">
        <f>(MAX(O490:O491)-MIN(O490:O491))/P490</f>
        <v>2.2771432180578442E-2</v>
      </c>
      <c r="R490" s="203" t="str">
        <f>IF(Q490&gt;C$20, "Repeat", "")</f>
        <v/>
      </c>
    </row>
    <row r="491" spans="2:18" x14ac:dyDescent="0.2">
      <c r="B491" s="174">
        <f>'Sample Weights'!A247</f>
        <v>246</v>
      </c>
      <c r="C491" s="172">
        <f>'Sample Weights'!B247</f>
        <v>212</v>
      </c>
      <c r="D491" s="172" t="str">
        <f>'Sample Weights'!C247</f>
        <v>MCFA-20-3</v>
      </c>
      <c r="E491" s="172">
        <f>'Sample Weights'!D247</f>
        <v>2.1299999999999999E-2</v>
      </c>
      <c r="F491" s="303" t="s">
        <v>958</v>
      </c>
      <c r="G491" s="303">
        <v>1.1837</v>
      </c>
      <c r="H491" s="303" t="s">
        <v>1001</v>
      </c>
      <c r="I491" s="303" t="s">
        <v>954</v>
      </c>
      <c r="J491" s="303">
        <v>0.16089999999999999</v>
      </c>
      <c r="K491" s="199">
        <v>11.881600000000001</v>
      </c>
      <c r="L491" s="199">
        <v>39.863799999999998</v>
      </c>
      <c r="M491" s="200">
        <f t="shared" si="84"/>
        <v>0.98776422660869123</v>
      </c>
      <c r="N491" s="248">
        <f t="shared" si="82"/>
        <v>11.736219434873826</v>
      </c>
      <c r="O491" s="248">
        <f t="shared" si="83"/>
        <v>0.30465384809469737</v>
      </c>
      <c r="P491" s="168"/>
      <c r="Q491" s="169"/>
      <c r="R491" s="203"/>
    </row>
    <row r="492" spans="2:18" x14ac:dyDescent="0.2">
      <c r="B492" s="174">
        <f>'Sample Weights'!A248</f>
        <v>247</v>
      </c>
      <c r="C492" s="172">
        <f>'Sample Weights'!B248</f>
        <v>372</v>
      </c>
      <c r="D492" s="172" t="str">
        <f>'Sample Weights'!C248</f>
        <v>WHTE-28-3</v>
      </c>
      <c r="E492" s="172">
        <f>'Sample Weights'!D248</f>
        <v>2.2200000000000001E-2</v>
      </c>
      <c r="F492" s="303" t="s">
        <v>958</v>
      </c>
      <c r="G492" s="303">
        <v>1.1854</v>
      </c>
      <c r="H492" s="303" t="s">
        <v>948</v>
      </c>
      <c r="I492" s="303" t="s">
        <v>956</v>
      </c>
      <c r="J492" s="303">
        <v>0.16209999999999999</v>
      </c>
      <c r="K492" s="199">
        <v>60.358899999999998</v>
      </c>
      <c r="L492" s="199">
        <v>37.566600000000001</v>
      </c>
      <c r="M492" s="200">
        <f t="shared" si="84"/>
        <v>1.0501793440020744</v>
      </c>
      <c r="N492" s="248">
        <f t="shared" si="82"/>
        <v>63.387670006686804</v>
      </c>
      <c r="O492" s="248">
        <f t="shared" si="83"/>
        <v>1.4011236939603884</v>
      </c>
      <c r="P492" s="168">
        <f>AVERAGE(O492:O493)</f>
        <v>1.4144489032048284</v>
      </c>
      <c r="Q492" s="169">
        <f>(MAX(O492:O493)-MIN(O492:O493))/P492</f>
        <v>1.8841556190892353E-2</v>
      </c>
      <c r="R492" s="203" t="str">
        <f>IF(Q492&gt;C$20, "Repeat", "")</f>
        <v/>
      </c>
    </row>
    <row r="493" spans="2:18" x14ac:dyDescent="0.2">
      <c r="B493" s="174">
        <f>'Sample Weights'!A249</f>
        <v>248</v>
      </c>
      <c r="C493" s="172">
        <f>'Sample Weights'!B249</f>
        <v>372</v>
      </c>
      <c r="D493" s="172" t="str">
        <f>'Sample Weights'!C249</f>
        <v>WHTE-28-3</v>
      </c>
      <c r="E493" s="172">
        <f>'Sample Weights'!D249</f>
        <v>2.2800000000000001E-2</v>
      </c>
      <c r="F493" s="303" t="s">
        <v>958</v>
      </c>
      <c r="G493" s="303">
        <v>1.1851</v>
      </c>
      <c r="H493" s="303" t="s">
        <v>951</v>
      </c>
      <c r="I493" s="303"/>
      <c r="J493" s="303">
        <v>0.16139999999999999</v>
      </c>
      <c r="K493" s="199">
        <v>60.4589</v>
      </c>
      <c r="L493" s="199">
        <v>35.863799999999998</v>
      </c>
      <c r="M493" s="200">
        <f t="shared" si="84"/>
        <v>1.0993963359491727</v>
      </c>
      <c r="N493" s="248">
        <f t="shared" si="82"/>
        <v>66.468293135517442</v>
      </c>
      <c r="O493" s="248">
        <f t="shared" si="83"/>
        <v>1.4277741124492682</v>
      </c>
      <c r="P493" s="168"/>
      <c r="Q493" s="169"/>
      <c r="R493" s="203"/>
    </row>
    <row r="494" spans="2:18" x14ac:dyDescent="0.2">
      <c r="B494" s="174">
        <f>'Sample Weights'!A250</f>
        <v>249</v>
      </c>
      <c r="C494" s="172">
        <f>'Sample Weights'!B250</f>
        <v>343</v>
      </c>
      <c r="D494" s="172" t="str">
        <f>'Sample Weights'!C250</f>
        <v>STHA-21-4</v>
      </c>
      <c r="E494" s="172">
        <f>'Sample Weights'!D250</f>
        <v>2.3699999999999999E-2</v>
      </c>
      <c r="F494" s="303" t="s">
        <v>971</v>
      </c>
      <c r="G494" s="303">
        <v>1.1852</v>
      </c>
      <c r="H494" s="303" t="s">
        <v>950</v>
      </c>
      <c r="I494" s="303"/>
      <c r="J494" s="303">
        <v>0.1603</v>
      </c>
      <c r="K494" s="199">
        <v>50.312600000000003</v>
      </c>
      <c r="L494" s="199">
        <v>34.142000000000003</v>
      </c>
      <c r="M494" s="200">
        <f t="shared" si="84"/>
        <v>1.1531197599758336</v>
      </c>
      <c r="N494" s="248">
        <f t="shared" si="82"/>
        <v>58.016453235760132</v>
      </c>
      <c r="O494" s="248">
        <f t="shared" si="83"/>
        <v>1.2031970017821259</v>
      </c>
      <c r="P494" s="168">
        <f>AVERAGE(O494:O495)</f>
        <v>1.1826038422128191</v>
      </c>
      <c r="Q494" s="169">
        <f>(MAX(O494:O495)-MIN(O494:O495))/P494</f>
        <v>3.4826809848298862E-2</v>
      </c>
      <c r="R494" s="203" t="str">
        <f>IF(Q494&gt;C$20, "Repeat", "")</f>
        <v/>
      </c>
    </row>
    <row r="495" spans="2:18" x14ac:dyDescent="0.2">
      <c r="B495" s="174">
        <f>'Sample Weights'!A251</f>
        <v>250</v>
      </c>
      <c r="C495" s="172">
        <f>'Sample Weights'!B251</f>
        <v>343</v>
      </c>
      <c r="D495" s="172" t="str">
        <f>'Sample Weights'!C251</f>
        <v>STHA-21-4</v>
      </c>
      <c r="E495" s="172">
        <f>'Sample Weights'!D251</f>
        <v>2.1999999999999999E-2</v>
      </c>
      <c r="F495" s="303" t="s">
        <v>955</v>
      </c>
      <c r="G495" s="303">
        <v>1.1870000000000001</v>
      </c>
      <c r="H495" s="303" t="s">
        <v>952</v>
      </c>
      <c r="I495" s="303"/>
      <c r="J495" s="303">
        <v>0.16020000000000001</v>
      </c>
      <c r="K495" s="199">
        <v>44.938600000000001</v>
      </c>
      <c r="L495" s="199">
        <v>34.377899999999997</v>
      </c>
      <c r="M495" s="200">
        <f t="shared" si="84"/>
        <v>1.1513599869496529</v>
      </c>
      <c r="N495" s="248">
        <f t="shared" si="82"/>
        <v>51.740505909535671</v>
      </c>
      <c r="O495" s="248">
        <f t="shared" si="83"/>
        <v>1.1620106826435124</v>
      </c>
      <c r="P495" s="168"/>
      <c r="Q495" s="169"/>
      <c r="R495" s="203"/>
    </row>
    <row r="496" spans="2:18" x14ac:dyDescent="0.2">
      <c r="B496" s="174">
        <f>'Sample Weights'!A252</f>
        <v>251</v>
      </c>
      <c r="C496" s="172">
        <f>'Sample Weights'!B252</f>
        <v>127</v>
      </c>
      <c r="D496" s="172" t="str">
        <f>'Sample Weights'!C252</f>
        <v>HOPF-27-4</v>
      </c>
      <c r="E496" s="172">
        <f>'Sample Weights'!D252</f>
        <v>2.2599999999999999E-2</v>
      </c>
      <c r="F496" s="303" t="s">
        <v>957</v>
      </c>
      <c r="G496" s="303">
        <v>1.1857</v>
      </c>
      <c r="H496" s="303" t="s">
        <v>956</v>
      </c>
      <c r="I496" s="303"/>
      <c r="J496" s="303">
        <v>0.16209999999999999</v>
      </c>
      <c r="K496" s="199">
        <v>82.224100000000007</v>
      </c>
      <c r="L496" s="199">
        <v>37.8902</v>
      </c>
      <c r="M496" s="200">
        <f t="shared" si="84"/>
        <v>1.0456461940870807</v>
      </c>
      <c r="N496" s="248">
        <f t="shared" si="82"/>
        <v>85.977317227235545</v>
      </c>
      <c r="O496" s="248">
        <f t="shared" si="83"/>
        <v>1.852913978877581</v>
      </c>
      <c r="P496" s="168">
        <f>AVERAGE(O496:O497)</f>
        <v>1.8646084547623798</v>
      </c>
      <c r="Q496" s="169">
        <f>(MAX(O496:O497)-MIN(O496:O497))/P496</f>
        <v>1.2543626362875409E-2</v>
      </c>
      <c r="R496" s="203" t="str">
        <f>IF(Q496&gt;C$20, "Repeat", "")</f>
        <v/>
      </c>
    </row>
    <row r="497" spans="2:18" x14ac:dyDescent="0.2">
      <c r="B497" s="174">
        <f>'Sample Weights'!A253</f>
        <v>252</v>
      </c>
      <c r="C497" s="172">
        <f>'Sample Weights'!B253</f>
        <v>127</v>
      </c>
      <c r="D497" s="172" t="str">
        <f>'Sample Weights'!C253</f>
        <v>HOPF-27-4</v>
      </c>
      <c r="E497" s="172">
        <f>'Sample Weights'!D253</f>
        <v>2.1600000000000001E-2</v>
      </c>
      <c r="F497" s="303" t="s">
        <v>958</v>
      </c>
      <c r="G497" s="303">
        <v>1.1858</v>
      </c>
      <c r="H497" s="303" t="s">
        <v>385</v>
      </c>
      <c r="I497" s="303" t="s">
        <v>433</v>
      </c>
      <c r="J497" s="303">
        <v>0.16059999999999999</v>
      </c>
      <c r="K497" s="199">
        <v>85.884900000000002</v>
      </c>
      <c r="L497" s="199">
        <v>40.701799999999999</v>
      </c>
      <c r="M497" s="200">
        <f t="shared" si="84"/>
        <v>0.96884468866651463</v>
      </c>
      <c r="N497" s="248">
        <f t="shared" si="82"/>
        <v>83.209129201654747</v>
      </c>
      <c r="O497" s="248">
        <f t="shared" si="83"/>
        <v>1.8763029306471788</v>
      </c>
      <c r="P497" s="168"/>
      <c r="Q497" s="169"/>
      <c r="R497" s="203"/>
    </row>
    <row r="498" spans="2:18" x14ac:dyDescent="0.2">
      <c r="B498" s="174">
        <f>'Sample Weights'!A254</f>
        <v>253</v>
      </c>
      <c r="C498" s="172">
        <f>'Sample Weights'!B254</f>
        <v>260</v>
      </c>
      <c r="D498" s="172" t="str">
        <f>'Sample Weights'!C254</f>
        <v>PHLC-22-2</v>
      </c>
      <c r="E498" s="172">
        <f>'Sample Weights'!D254</f>
        <v>2.0899999999999998E-2</v>
      </c>
      <c r="F498" s="303" t="s">
        <v>972</v>
      </c>
      <c r="G498" s="303">
        <v>1.1867000000000001</v>
      </c>
      <c r="H498" s="303" t="s">
        <v>825</v>
      </c>
      <c r="I498" s="303"/>
      <c r="J498" s="303">
        <v>0.16120000000000001</v>
      </c>
      <c r="K498" s="199">
        <v>34.507300000000001</v>
      </c>
      <c r="L498" s="199">
        <v>40.025700000000001</v>
      </c>
      <c r="M498" s="200">
        <f t="shared" si="84"/>
        <v>0.98718600440228543</v>
      </c>
      <c r="N498" s="248">
        <f t="shared" si="82"/>
        <v>34.065123609710987</v>
      </c>
      <c r="O498" s="248">
        <f t="shared" si="83"/>
        <v>0.8204310578181041</v>
      </c>
      <c r="P498" s="168">
        <f>AVERAGE(O498:O499)</f>
        <v>0.81654862935286698</v>
      </c>
      <c r="Q498" s="169">
        <f>(MAX(O498:O499)-MIN(O498:O499))/P498</f>
        <v>9.5093625184677292E-3</v>
      </c>
      <c r="R498" s="203" t="str">
        <f>IF(Q498&gt;C$20, "Repeat", "")</f>
        <v/>
      </c>
    </row>
    <row r="499" spans="2:18" x14ac:dyDescent="0.2">
      <c r="B499" s="174">
        <f>'Sample Weights'!A255</f>
        <v>254</v>
      </c>
      <c r="C499" s="172">
        <f>'Sample Weights'!B255</f>
        <v>260</v>
      </c>
      <c r="D499" s="172" t="str">
        <f>'Sample Weights'!C255</f>
        <v>PHLC-22-2</v>
      </c>
      <c r="E499" s="172">
        <f>'Sample Weights'!D255</f>
        <v>2.12E-2</v>
      </c>
      <c r="F499" s="303" t="s">
        <v>972</v>
      </c>
      <c r="G499" s="303">
        <v>1.1862999999999999</v>
      </c>
      <c r="H499" s="303" t="s">
        <v>419</v>
      </c>
      <c r="I499" s="303"/>
      <c r="J499" s="303">
        <v>0.16089999999999999</v>
      </c>
      <c r="K499" s="199">
        <v>36.646000000000001</v>
      </c>
      <c r="L499" s="199">
        <v>42.254100000000001</v>
      </c>
      <c r="M499" s="200">
        <f t="shared" si="84"/>
        <v>0.93469374839851171</v>
      </c>
      <c r="N499" s="248">
        <f t="shared" si="82"/>
        <v>34.252787103811862</v>
      </c>
      <c r="O499" s="248">
        <f t="shared" si="83"/>
        <v>0.81266620088762975</v>
      </c>
      <c r="P499" s="168"/>
      <c r="Q499" s="169"/>
      <c r="R499" s="203"/>
    </row>
    <row r="500" spans="2:18" x14ac:dyDescent="0.2">
      <c r="B500" s="174">
        <f>'Sample Weights'!A256</f>
        <v>255</v>
      </c>
      <c r="C500" s="172">
        <f>'Sample Weights'!B256</f>
        <v>2</v>
      </c>
      <c r="D500" s="172" t="str">
        <f>'Sample Weights'!C256</f>
        <v>ALAA-20-2</v>
      </c>
      <c r="E500" s="172">
        <f>'Sample Weights'!D256</f>
        <v>2.1600000000000001E-2</v>
      </c>
      <c r="F500" s="303" t="s">
        <v>972</v>
      </c>
      <c r="G500" s="303">
        <v>1.1868000000000001</v>
      </c>
      <c r="H500" s="303" t="s">
        <v>433</v>
      </c>
      <c r="I500" s="303"/>
      <c r="J500" s="303">
        <v>0.16059999999999999</v>
      </c>
      <c r="K500" s="199">
        <v>91.811499999999995</v>
      </c>
      <c r="L500" s="199">
        <v>38.811999999999998</v>
      </c>
      <c r="M500" s="200">
        <f t="shared" si="84"/>
        <v>1.0178244854545611</v>
      </c>
      <c r="N500" s="248">
        <f t="shared" si="82"/>
        <v>93.447992746311428</v>
      </c>
      <c r="O500" s="248">
        <f t="shared" si="83"/>
        <v>2.1036227962454235</v>
      </c>
      <c r="P500" s="168">
        <f>AVERAGE(O500:O501)</f>
        <v>2.0947301500610696</v>
      </c>
      <c r="Q500" s="169">
        <f>(MAX(O500:O501)-MIN(O500:O501))/P500</f>
        <v>8.490493330699107E-3</v>
      </c>
      <c r="R500" s="203" t="str">
        <f>IF(Q500&gt;C$20, "Repeat", "")</f>
        <v/>
      </c>
    </row>
    <row r="501" spans="2:18" x14ac:dyDescent="0.2">
      <c r="B501" s="174">
        <f>'Sample Weights'!A257</f>
        <v>256</v>
      </c>
      <c r="C501" s="172">
        <f>'Sample Weights'!B257</f>
        <v>2</v>
      </c>
      <c r="D501" s="172" t="str">
        <f>'Sample Weights'!C257</f>
        <v>ALAA-20-2</v>
      </c>
      <c r="E501" s="172">
        <f>'Sample Weights'!D257</f>
        <v>2.0899999999999998E-2</v>
      </c>
      <c r="F501" s="303" t="s">
        <v>955</v>
      </c>
      <c r="G501" s="303">
        <v>1.1820999999999999</v>
      </c>
      <c r="H501" s="303" t="s">
        <v>827</v>
      </c>
      <c r="I501" s="303" t="s">
        <v>826</v>
      </c>
      <c r="J501" s="303">
        <v>0.15679999999999999</v>
      </c>
      <c r="K501" s="199">
        <v>88.988600000000005</v>
      </c>
      <c r="L501" s="199">
        <v>38.8842</v>
      </c>
      <c r="M501" s="200">
        <f t="shared" si="84"/>
        <v>1.0123358456774196</v>
      </c>
      <c r="N501" s="248">
        <f t="shared" si="82"/>
        <v>90.086349636649629</v>
      </c>
      <c r="O501" s="248">
        <f t="shared" si="83"/>
        <v>2.0858375038767156</v>
      </c>
      <c r="P501" s="168"/>
      <c r="Q501" s="169"/>
      <c r="R501" s="203"/>
    </row>
    <row r="502" spans="2:18" x14ac:dyDescent="0.2">
      <c r="B502" s="174">
        <f>'Sample Weights'!A258</f>
        <v>257</v>
      </c>
      <c r="C502" s="172">
        <f>'Sample Weights'!B258</f>
        <v>29</v>
      </c>
      <c r="D502" s="172" t="str">
        <f>'Sample Weights'!C258</f>
        <v>CHKC-19-4</v>
      </c>
      <c r="E502" s="172">
        <f>'Sample Weights'!D258</f>
        <v>2.0899999999999998E-2</v>
      </c>
      <c r="F502" s="303" t="s">
        <v>955</v>
      </c>
      <c r="G502" s="303">
        <v>1.1868000000000001</v>
      </c>
      <c r="H502" s="303" t="s">
        <v>443</v>
      </c>
      <c r="I502" s="303"/>
      <c r="J502" s="303">
        <v>0.1608</v>
      </c>
      <c r="K502" s="199">
        <v>50.241799999999998</v>
      </c>
      <c r="L502" s="199">
        <v>38.901299999999999</v>
      </c>
      <c r="M502" s="200">
        <f t="shared" si="84"/>
        <v>1.0176349082615681</v>
      </c>
      <c r="N502" s="248">
        <f t="shared" si="82"/>
        <v>51.127809533896048</v>
      </c>
      <c r="O502" s="248">
        <f t="shared" si="83"/>
        <v>1.2093839158502757</v>
      </c>
      <c r="P502" s="168">
        <f>AVERAGE(O502:O503)</f>
        <v>1.2236733255071872</v>
      </c>
      <c r="Q502" s="169">
        <f>(MAX(O502:O503)-MIN(O502:O503))/P502</f>
        <v>2.335494181176001E-2</v>
      </c>
      <c r="R502" s="203" t="str">
        <f>IF(Q502&gt;C$20, "Repeat", "")</f>
        <v/>
      </c>
    </row>
    <row r="503" spans="2:18" x14ac:dyDescent="0.2">
      <c r="B503" s="174">
        <f>'Sample Weights'!A259</f>
        <v>258</v>
      </c>
      <c r="C503" s="172">
        <f>'Sample Weights'!B259</f>
        <v>29</v>
      </c>
      <c r="D503" s="172" t="str">
        <f>'Sample Weights'!C259</f>
        <v>CHKC-19-4</v>
      </c>
      <c r="E503" s="172">
        <f>'Sample Weights'!D259</f>
        <v>2.1399999999999999E-2</v>
      </c>
      <c r="F503" s="303" t="s">
        <v>972</v>
      </c>
      <c r="G503" s="303">
        <v>1.1855</v>
      </c>
      <c r="H503" s="303" t="s">
        <v>828</v>
      </c>
      <c r="I503" s="303" t="s">
        <v>459</v>
      </c>
      <c r="J503" s="303">
        <v>0.16120000000000001</v>
      </c>
      <c r="K503" s="199">
        <v>51.287399999999998</v>
      </c>
      <c r="L503" s="199">
        <v>37.685200000000002</v>
      </c>
      <c r="M503" s="200">
        <f t="shared" si="84"/>
        <v>1.0475298732605041</v>
      </c>
      <c r="N503" s="248">
        <f t="shared" si="82"/>
        <v>53.725083621860776</v>
      </c>
      <c r="O503" s="248">
        <f t="shared" si="83"/>
        <v>1.2379627351640989</v>
      </c>
      <c r="P503" s="168"/>
      <c r="Q503" s="169"/>
      <c r="R503" s="203"/>
    </row>
    <row r="504" spans="2:18" x14ac:dyDescent="0.2">
      <c r="B504" s="174">
        <f>'Sample Weights'!A260</f>
        <v>259</v>
      </c>
      <c r="C504" s="172">
        <f>'Sample Weights'!B260</f>
        <v>38</v>
      </c>
      <c r="D504" s="172" t="str">
        <f>'Sample Weights'!C260</f>
        <v>CHWK-27-4</v>
      </c>
      <c r="E504" s="172">
        <f>'Sample Weights'!D260</f>
        <v>2.1399999999999999E-2</v>
      </c>
      <c r="F504" s="303" t="s">
        <v>972</v>
      </c>
      <c r="G504" s="303">
        <v>1.1832</v>
      </c>
      <c r="H504" s="303" t="s">
        <v>459</v>
      </c>
      <c r="I504" s="303" t="s">
        <v>829</v>
      </c>
      <c r="J504" s="303">
        <v>0.16159999999999999</v>
      </c>
      <c r="K504" s="199">
        <v>53.473700000000001</v>
      </c>
      <c r="L504" s="199">
        <v>38.258800000000001</v>
      </c>
      <c r="M504" s="200">
        <f t="shared" si="84"/>
        <v>1.0302090522576732</v>
      </c>
      <c r="N504" s="248">
        <f t="shared" si="82"/>
        <v>55.089089797711139</v>
      </c>
      <c r="O504" s="248">
        <f t="shared" si="83"/>
        <v>1.2663263712563655</v>
      </c>
      <c r="P504" s="168">
        <f>AVERAGE(O504:O505)</f>
        <v>1.2955488074498858</v>
      </c>
      <c r="Q504" s="169">
        <f>(MAX(O504:O505)-MIN(O504:O505))/P504</f>
        <v>4.5112057570475823E-2</v>
      </c>
      <c r="R504" s="203" t="str">
        <f>IF(Q504&gt;C$20, "Repeat", "")</f>
        <v/>
      </c>
    </row>
    <row r="505" spans="2:18" x14ac:dyDescent="0.2">
      <c r="B505" s="174">
        <f>'Sample Weights'!A261</f>
        <v>260</v>
      </c>
      <c r="C505" s="172">
        <f>'Sample Weights'!B261</f>
        <v>38</v>
      </c>
      <c r="D505" s="172" t="str">
        <f>'Sample Weights'!C261</f>
        <v>CHWK-27-4</v>
      </c>
      <c r="E505" s="172">
        <f>'Sample Weights'!D261</f>
        <v>2.1000000000000001E-2</v>
      </c>
      <c r="F505" s="303" t="s">
        <v>942</v>
      </c>
      <c r="G505" s="303">
        <v>1.1860999999999999</v>
      </c>
      <c r="H505" s="303" t="s">
        <v>829</v>
      </c>
      <c r="I505" s="303"/>
      <c r="J505" s="303">
        <v>0.16070000000000001</v>
      </c>
      <c r="K505" s="199">
        <v>56.807699999999997</v>
      </c>
      <c r="L505" s="199">
        <v>39.738700000000001</v>
      </c>
      <c r="M505" s="200">
        <f t="shared" si="84"/>
        <v>0.99460433639543078</v>
      </c>
      <c r="N505" s="248">
        <f t="shared" si="82"/>
        <v>56.501184760650709</v>
      </c>
      <c r="O505" s="248">
        <f t="shared" si="83"/>
        <v>1.324771243643406</v>
      </c>
      <c r="P505" s="168"/>
      <c r="Q505" s="169"/>
      <c r="R505" s="203"/>
    </row>
    <row r="506" spans="2:18" x14ac:dyDescent="0.2">
      <c r="B506" s="174">
        <f>'Sample Weights'!A262</f>
        <v>261</v>
      </c>
      <c r="C506" s="172">
        <f>'Sample Weights'!B262</f>
        <v>252</v>
      </c>
      <c r="D506" s="172" t="str">
        <f>'Sample Weights'!C262</f>
        <v>NPLN-30-4</v>
      </c>
      <c r="E506" s="172">
        <f>'Sample Weights'!D262</f>
        <v>2.1100000000000001E-2</v>
      </c>
      <c r="F506" s="303" t="s">
        <v>1002</v>
      </c>
      <c r="G506" s="303">
        <v>1.1849000000000001</v>
      </c>
      <c r="H506" s="303" t="s">
        <v>465</v>
      </c>
      <c r="I506" s="303"/>
      <c r="J506" s="303">
        <v>0.16159999999999999</v>
      </c>
      <c r="K506" s="199">
        <v>78.564800000000005</v>
      </c>
      <c r="L506" s="202">
        <v>38.592700000000001</v>
      </c>
      <c r="M506" s="200">
        <f t="shared" si="84"/>
        <v>1</v>
      </c>
      <c r="N506" s="248">
        <f t="shared" si="82"/>
        <v>78.564800000000005</v>
      </c>
      <c r="O506" s="248">
        <f t="shared" si="83"/>
        <v>1.8153981501075633</v>
      </c>
      <c r="P506" s="168">
        <f>AVERAGE(O506:O507)</f>
        <v>1.8397175524367964</v>
      </c>
      <c r="Q506" s="169">
        <f>(MAX(O506:O507)-MIN(O506:O507))/P506</f>
        <v>2.6438191337600465E-2</v>
      </c>
      <c r="R506" s="203" t="str">
        <f>IF(Q506&gt;C$20, "Repeat", "")</f>
        <v/>
      </c>
    </row>
    <row r="507" spans="2:18" x14ac:dyDescent="0.2">
      <c r="B507" s="174">
        <f>'Sample Weights'!A263</f>
        <v>262</v>
      </c>
      <c r="C507" s="172">
        <f>'Sample Weights'!B263</f>
        <v>252</v>
      </c>
      <c r="D507" s="172" t="str">
        <f>'Sample Weights'!C263</f>
        <v>NPLN-30-4</v>
      </c>
      <c r="E507" s="172">
        <f>'Sample Weights'!D263</f>
        <v>2.1299999999999999E-2</v>
      </c>
      <c r="F507" s="303" t="s">
        <v>971</v>
      </c>
      <c r="G507" s="303">
        <v>1.1862999999999999</v>
      </c>
      <c r="H507" s="303" t="s">
        <v>830</v>
      </c>
      <c r="I507" s="303"/>
      <c r="J507" s="303">
        <v>0.1595</v>
      </c>
      <c r="K507" s="199">
        <v>78.664599999999993</v>
      </c>
      <c r="L507" s="199">
        <v>38.020000000000003</v>
      </c>
      <c r="M507" s="200">
        <f t="shared" si="84"/>
        <v>1.0359580172777221</v>
      </c>
      <c r="N507" s="248">
        <f t="shared" si="82"/>
        <v>81.493223045945086</v>
      </c>
      <c r="O507" s="248">
        <f t="shared" si="83"/>
        <v>1.8640369547660294</v>
      </c>
      <c r="P507" s="168"/>
      <c r="Q507" s="169"/>
      <c r="R507" s="203"/>
    </row>
    <row r="508" spans="2:18" x14ac:dyDescent="0.2">
      <c r="B508" s="174">
        <f>'Sample Weights'!A264</f>
        <v>263</v>
      </c>
      <c r="C508" s="172" t="str">
        <f>'Sample Weights'!B264</f>
        <v>Nisqually-1</v>
      </c>
      <c r="D508" s="172">
        <f>'Sample Weights'!C264</f>
        <v>0</v>
      </c>
      <c r="E508" s="172">
        <f>'Sample Weights'!D264</f>
        <v>2.18E-2</v>
      </c>
      <c r="F508" s="303" t="s">
        <v>958</v>
      </c>
      <c r="G508" s="303">
        <v>1.1868000000000001</v>
      </c>
      <c r="H508" s="303" t="s">
        <v>831</v>
      </c>
      <c r="I508" s="303"/>
      <c r="J508" s="303">
        <v>0.16220000000000001</v>
      </c>
      <c r="K508" s="199">
        <v>85.910399999999996</v>
      </c>
      <c r="L508" s="199">
        <v>40.783700000000003</v>
      </c>
      <c r="M508" s="200">
        <f t="shared" si="84"/>
        <v>0.96842957245967198</v>
      </c>
      <c r="N508" s="248">
        <f t="shared" si="82"/>
        <v>83.198171941839405</v>
      </c>
      <c r="O508" s="248">
        <f t="shared" si="83"/>
        <v>1.8617921481325723</v>
      </c>
      <c r="P508" s="168">
        <f>AVERAGE(O508:O509)</f>
        <v>1.9261158694931395</v>
      </c>
      <c r="Q508" s="169">
        <f>(MAX(O508:O509)-MIN(O508:O509))/P508</f>
        <v>6.6791123399542907E-2</v>
      </c>
      <c r="R508" s="203" t="str">
        <f>IF(Q508&gt;C$20, "Repeat", "")</f>
        <v/>
      </c>
    </row>
    <row r="509" spans="2:18" ht="16" thickBot="1" x14ac:dyDescent="0.25">
      <c r="B509" s="176">
        <f>'Sample Weights'!A265</f>
        <v>264</v>
      </c>
      <c r="C509" s="178" t="str">
        <f>'Sample Weights'!B265</f>
        <v>Nisqually-1</v>
      </c>
      <c r="D509" s="178">
        <f>'Sample Weights'!C265</f>
        <v>0</v>
      </c>
      <c r="E509" s="178">
        <f>'Sample Weights'!D265</f>
        <v>2.1000000000000001E-2</v>
      </c>
      <c r="F509" s="305" t="s">
        <v>1003</v>
      </c>
      <c r="G509" s="305">
        <v>1.1833</v>
      </c>
      <c r="H509" s="305" t="s">
        <v>481</v>
      </c>
      <c r="I509" s="305" t="s">
        <v>481</v>
      </c>
      <c r="J509" s="305">
        <v>0.15210000000000001</v>
      </c>
      <c r="K509" s="204">
        <v>88.061700000000002</v>
      </c>
      <c r="L509" s="204">
        <v>39.239199999999997</v>
      </c>
      <c r="M509" s="205">
        <f t="shared" si="84"/>
        <v>0.98158302517410922</v>
      </c>
      <c r="N509" s="279">
        <f t="shared" si="82"/>
        <v>86.439869887974851</v>
      </c>
      <c r="O509" s="279">
        <f t="shared" si="83"/>
        <v>1.9904395908537065</v>
      </c>
      <c r="P509" s="207"/>
      <c r="Q509" s="208"/>
      <c r="R509" s="209"/>
    </row>
    <row r="510" spans="2:18" x14ac:dyDescent="0.2">
      <c r="B510" s="67"/>
      <c r="C510" s="67"/>
      <c r="D510" s="67"/>
      <c r="E510" s="67"/>
      <c r="F510" s="68"/>
      <c r="G510" s="68"/>
      <c r="H510" s="68"/>
      <c r="I510" s="68"/>
      <c r="J510" s="68"/>
      <c r="K510" s="67"/>
      <c r="L510" s="67"/>
      <c r="M510" s="67"/>
      <c r="N510" s="67"/>
      <c r="O510" s="67"/>
      <c r="P510" s="135"/>
      <c r="Q510" s="135"/>
    </row>
    <row r="511" spans="2:18" x14ac:dyDescent="0.2">
      <c r="B511" s="102"/>
      <c r="C511" s="45"/>
      <c r="D511" s="46"/>
      <c r="E511" s="45"/>
      <c r="F511" s="46"/>
      <c r="G511" s="46"/>
      <c r="H511" s="46"/>
      <c r="I511" s="46"/>
      <c r="J511" s="46"/>
      <c r="K511" s="165" t="s">
        <v>1200</v>
      </c>
      <c r="L511" s="67" t="s">
        <v>642</v>
      </c>
      <c r="M511" s="45"/>
      <c r="N511" s="45"/>
      <c r="O511" s="45"/>
      <c r="P511" s="47"/>
      <c r="Q511" s="47"/>
    </row>
    <row r="512" spans="2:18" x14ac:dyDescent="0.2">
      <c r="B512" s="137" t="s">
        <v>1004</v>
      </c>
      <c r="C512" s="67"/>
      <c r="D512" s="67"/>
      <c r="E512" s="67"/>
      <c r="F512" s="68"/>
      <c r="G512" s="68"/>
      <c r="H512" s="68"/>
      <c r="I512" s="68"/>
      <c r="J512" s="68"/>
      <c r="K512" s="148">
        <f>MAX(K486:K509)</f>
        <v>91.811499999999995</v>
      </c>
      <c r="L512" s="109">
        <f>AVERAGE(L486:L509)</f>
        <v>38.574516666666661</v>
      </c>
      <c r="M512" s="67"/>
      <c r="N512" s="67"/>
      <c r="O512" s="67"/>
      <c r="P512" s="135"/>
      <c r="Q512" s="135"/>
    </row>
    <row r="513" spans="2:18" x14ac:dyDescent="0.2">
      <c r="B513" s="77" t="s">
        <v>367</v>
      </c>
      <c r="C513" s="136" t="s">
        <v>1005</v>
      </c>
      <c r="D513" s="67"/>
      <c r="E513" s="67"/>
      <c r="F513" s="68"/>
      <c r="G513" s="68"/>
      <c r="H513" s="68"/>
      <c r="I513" s="68"/>
      <c r="J513" s="68"/>
      <c r="K513" s="165" t="s">
        <v>1201</v>
      </c>
      <c r="L513" s="67"/>
      <c r="M513" s="67"/>
      <c r="N513" s="67"/>
      <c r="O513" s="67"/>
      <c r="P513" s="135"/>
      <c r="Q513" s="135"/>
    </row>
    <row r="514" spans="2:18" x14ac:dyDescent="0.2">
      <c r="B514" s="99" t="s">
        <v>962</v>
      </c>
      <c r="C514" s="67"/>
      <c r="D514" s="67"/>
      <c r="E514" s="67"/>
      <c r="F514" s="68"/>
      <c r="G514" s="68"/>
      <c r="H514" s="68"/>
      <c r="I514" s="68"/>
      <c r="J514" s="68"/>
      <c r="K514" s="45">
        <f>MIN(K486:K509)</f>
        <v>11.881600000000001</v>
      </c>
      <c r="L514" s="67"/>
      <c r="M514" s="67"/>
      <c r="N514" s="67"/>
      <c r="O514" s="67"/>
      <c r="P514" s="135"/>
      <c r="Q514" s="135"/>
    </row>
    <row r="515" spans="2:18" ht="16" thickBot="1" x14ac:dyDescent="0.25">
      <c r="B515" s="67"/>
      <c r="C515" s="67"/>
      <c r="D515" s="67"/>
      <c r="E515" s="67"/>
      <c r="F515" s="75" t="s">
        <v>997</v>
      </c>
      <c r="G515" s="68"/>
      <c r="H515" s="68"/>
      <c r="I515" s="75" t="s">
        <v>1006</v>
      </c>
      <c r="J515" s="68"/>
      <c r="K515" s="67"/>
      <c r="L515" s="67"/>
      <c r="M515" s="67"/>
      <c r="N515" s="67"/>
      <c r="O515" s="67"/>
      <c r="P515" s="135"/>
      <c r="Q515" s="135"/>
      <c r="R515" s="67"/>
    </row>
    <row r="516" spans="2:18" ht="16" thickBot="1" x14ac:dyDescent="0.25">
      <c r="B516" s="217" t="s">
        <v>370</v>
      </c>
      <c r="C516" s="218" t="s">
        <v>3</v>
      </c>
      <c r="D516" s="218" t="s">
        <v>4</v>
      </c>
      <c r="E516" s="218" t="s">
        <v>371</v>
      </c>
      <c r="F516" s="218" t="s">
        <v>372</v>
      </c>
      <c r="G516" s="218" t="s">
        <v>373</v>
      </c>
      <c r="H516" s="218" t="s">
        <v>374</v>
      </c>
      <c r="I516" s="218" t="s">
        <v>375</v>
      </c>
      <c r="J516" s="218" t="s">
        <v>376</v>
      </c>
      <c r="K516" s="218" t="s">
        <v>377</v>
      </c>
      <c r="L516" s="218" t="s">
        <v>378</v>
      </c>
      <c r="M516" s="218" t="s">
        <v>379</v>
      </c>
      <c r="N516" s="218" t="s">
        <v>380</v>
      </c>
      <c r="O516" s="218" t="s">
        <v>381</v>
      </c>
      <c r="P516" s="219" t="s">
        <v>382</v>
      </c>
      <c r="Q516" s="219" t="s">
        <v>383</v>
      </c>
      <c r="R516" s="299" t="s">
        <v>384</v>
      </c>
    </row>
    <row r="517" spans="2:18" x14ac:dyDescent="0.2">
      <c r="B517" s="210">
        <f>'Sample Weights'!A266</f>
        <v>265</v>
      </c>
      <c r="C517" s="179">
        <f>'Sample Weights'!B266</f>
        <v>349</v>
      </c>
      <c r="D517" s="179" t="str">
        <f>'Sample Weights'!C266</f>
        <v>STHB-21-5</v>
      </c>
      <c r="E517" s="179">
        <f>'Sample Weights'!D266</f>
        <v>2.1700000000000001E-2</v>
      </c>
      <c r="F517" s="306" t="s">
        <v>1007</v>
      </c>
      <c r="G517" s="306">
        <v>1.1786000000000001</v>
      </c>
      <c r="H517" s="306" t="s">
        <v>932</v>
      </c>
      <c r="I517" s="306" t="s">
        <v>932</v>
      </c>
      <c r="J517" s="306">
        <v>0.16539999999999999</v>
      </c>
      <c r="K517" s="211">
        <v>192.95230000000001</v>
      </c>
      <c r="L517" s="211">
        <v>38.277200000000001</v>
      </c>
      <c r="M517" s="212">
        <f t="shared" ref="M517:M540" si="85">(L$530/(F$530/C$15)/(F$530/C$15+(G$530-F$530)/C$16+J$530/C$17))/(L517/(F517/C$15)/(F517/C$15+(G517-F517)/C$16+J517/C$17))</f>
        <v>1.0400385181440204</v>
      </c>
      <c r="N517" s="255">
        <f t="shared" ref="N517:N540" si="86">K517*M517</f>
        <v>200.67782416448048</v>
      </c>
      <c r="O517" s="255">
        <f t="shared" ref="O517:O540" si="87">(N517-D$477)/D$476*(F517/C$15+(G517-F517)/C$16+J517/C$17)/E517</f>
        <v>4.4310641986418213</v>
      </c>
      <c r="P517" s="214">
        <f>AVERAGE(O517:O518)</f>
        <v>4.4099085711925756</v>
      </c>
      <c r="Q517" s="215">
        <f>(MAX(O517:O518)-MIN(O517:O518))/P517</f>
        <v>9.5945877823603622E-3</v>
      </c>
      <c r="R517" s="216" t="str">
        <f>IF(Q517&gt;C$20, "Repeat", "")</f>
        <v/>
      </c>
    </row>
    <row r="518" spans="2:18" x14ac:dyDescent="0.2">
      <c r="B518" s="174">
        <f>'Sample Weights'!A267</f>
        <v>266</v>
      </c>
      <c r="C518" s="172">
        <f>'Sample Weights'!B267</f>
        <v>349</v>
      </c>
      <c r="D518" s="172" t="str">
        <f>'Sample Weights'!C267</f>
        <v>STHB-21-5</v>
      </c>
      <c r="E518" s="172">
        <f>'Sample Weights'!D267</f>
        <v>2.0799999999999999E-2</v>
      </c>
      <c r="F518" s="303" t="s">
        <v>1008</v>
      </c>
      <c r="G518" s="303">
        <v>1.1781999999999999</v>
      </c>
      <c r="H518" s="303" t="s">
        <v>933</v>
      </c>
      <c r="I518" s="303"/>
      <c r="J518" s="303">
        <v>0.16270000000000001</v>
      </c>
      <c r="K518" s="199">
        <v>201.3443</v>
      </c>
      <c r="L518" s="199">
        <v>42.378999999999998</v>
      </c>
      <c r="M518" s="200">
        <f t="shared" si="85"/>
        <v>0.94730310602655754</v>
      </c>
      <c r="N518" s="248">
        <f t="shared" si="86"/>
        <v>190.73408077074302</v>
      </c>
      <c r="O518" s="248">
        <f t="shared" si="87"/>
        <v>4.3887529437433308</v>
      </c>
      <c r="P518" s="168"/>
      <c r="Q518" s="169"/>
      <c r="R518" s="203"/>
    </row>
    <row r="519" spans="2:18" x14ac:dyDescent="0.2">
      <c r="B519" s="174">
        <f>'Sample Weights'!A268</f>
        <v>267</v>
      </c>
      <c r="C519" s="172">
        <f>'Sample Weights'!B268</f>
        <v>227</v>
      </c>
      <c r="D519" s="172" t="str">
        <f>'Sample Weights'!C268</f>
        <v>MCHB-19-5</v>
      </c>
      <c r="E519" s="172">
        <f>'Sample Weights'!D268</f>
        <v>2.0299999999999999E-2</v>
      </c>
      <c r="F519" s="303" t="s">
        <v>1008</v>
      </c>
      <c r="G519" s="303">
        <v>1.1816</v>
      </c>
      <c r="H519" s="303" t="s">
        <v>843</v>
      </c>
      <c r="I519" s="303"/>
      <c r="J519" s="303">
        <v>0.16309999999999999</v>
      </c>
      <c r="K519" s="199">
        <v>29.858599999999999</v>
      </c>
      <c r="L519" s="199">
        <v>39.084699999999998</v>
      </c>
      <c r="M519" s="200">
        <f t="shared" si="85"/>
        <v>1.0300569180652488</v>
      </c>
      <c r="N519" s="248">
        <f t="shared" si="86"/>
        <v>30.756057493743036</v>
      </c>
      <c r="O519" s="248">
        <f t="shared" si="87"/>
        <v>0.76473497028609383</v>
      </c>
      <c r="P519" s="168">
        <f>AVERAGE(O519:O520)</f>
        <v>0.75149110087467674</v>
      </c>
      <c r="Q519" s="169">
        <f>(MAX(O519:O520)-MIN(O519:O520))/P519</f>
        <v>3.524690950033129E-2</v>
      </c>
      <c r="R519" s="203" t="str">
        <f>IF(Q519&gt;C$20, "Repeat", "")</f>
        <v/>
      </c>
    </row>
    <row r="520" spans="2:18" x14ac:dyDescent="0.2">
      <c r="B520" s="174">
        <f>'Sample Weights'!A269</f>
        <v>268</v>
      </c>
      <c r="C520" s="172">
        <f>'Sample Weights'!B269</f>
        <v>227</v>
      </c>
      <c r="D520" s="172" t="str">
        <f>'Sample Weights'!C269</f>
        <v>MCHB-19-5</v>
      </c>
      <c r="E520" s="172">
        <f>'Sample Weights'!D269</f>
        <v>2.1499999999999998E-2</v>
      </c>
      <c r="F520" s="303" t="s">
        <v>1008</v>
      </c>
      <c r="G520" s="303">
        <v>1.1851</v>
      </c>
      <c r="H520" s="303" t="s">
        <v>1009</v>
      </c>
      <c r="I520" s="303"/>
      <c r="J520" s="303">
        <v>0.16109999999999999</v>
      </c>
      <c r="K520" s="199">
        <v>30.504000000000001</v>
      </c>
      <c r="L520" s="199">
        <v>39.135399999999997</v>
      </c>
      <c r="M520" s="200">
        <f t="shared" si="85"/>
        <v>1.0304493390757035</v>
      </c>
      <c r="N520" s="248">
        <f t="shared" si="86"/>
        <v>31.43282663916526</v>
      </c>
      <c r="O520" s="248">
        <f t="shared" si="87"/>
        <v>0.73824723146325977</v>
      </c>
      <c r="P520" s="168"/>
      <c r="Q520" s="169"/>
      <c r="R520" s="203"/>
    </row>
    <row r="521" spans="2:18" x14ac:dyDescent="0.2">
      <c r="B521" s="174">
        <f>'Sample Weights'!A270</f>
        <v>269</v>
      </c>
      <c r="C521" s="172">
        <f>'Sample Weights'!B270</f>
        <v>55</v>
      </c>
      <c r="D521" s="172" t="str">
        <f>'Sample Weights'!C270</f>
        <v>CNYH-28-5</v>
      </c>
      <c r="E521" s="172">
        <f>'Sample Weights'!D270</f>
        <v>2.12E-2</v>
      </c>
      <c r="F521" s="303" t="s">
        <v>1010</v>
      </c>
      <c r="G521" s="303">
        <v>1.1795</v>
      </c>
      <c r="H521" s="303" t="s">
        <v>934</v>
      </c>
      <c r="I521" s="303"/>
      <c r="J521" s="303">
        <v>0.16320000000000001</v>
      </c>
      <c r="K521" s="199">
        <v>93.664100000000005</v>
      </c>
      <c r="L521" s="199">
        <v>40.2438</v>
      </c>
      <c r="M521" s="200">
        <f t="shared" si="85"/>
        <v>0.99781803445881145</v>
      </c>
      <c r="N521" s="248">
        <f t="shared" si="86"/>
        <v>93.459728161353567</v>
      </c>
      <c r="O521" s="248">
        <f t="shared" si="87"/>
        <v>2.1343944939423047</v>
      </c>
      <c r="P521" s="168">
        <f>AVERAGE(O521:O522)</f>
        <v>2.1525702332981584</v>
      </c>
      <c r="Q521" s="169">
        <f>(MAX(O521:O522)-MIN(O521:O522))/P521</f>
        <v>1.6887476259489751E-2</v>
      </c>
      <c r="R521" s="203" t="str">
        <f>IF(Q521&gt;C$20, "Repeat", "")</f>
        <v/>
      </c>
    </row>
    <row r="522" spans="2:18" x14ac:dyDescent="0.2">
      <c r="B522" s="174">
        <f>'Sample Weights'!A271</f>
        <v>270</v>
      </c>
      <c r="C522" s="172">
        <f>'Sample Weights'!B271</f>
        <v>55</v>
      </c>
      <c r="D522" s="172" t="str">
        <f>'Sample Weights'!C271</f>
        <v>CNYH-28-5</v>
      </c>
      <c r="E522" s="172">
        <f>'Sample Weights'!D271</f>
        <v>2.18E-2</v>
      </c>
      <c r="F522" s="303" t="s">
        <v>1011</v>
      </c>
      <c r="G522" s="303">
        <v>1.1801999999999999</v>
      </c>
      <c r="H522" s="303" t="s">
        <v>844</v>
      </c>
      <c r="I522" s="303" t="s">
        <v>844</v>
      </c>
      <c r="J522" s="303">
        <v>0.1628</v>
      </c>
      <c r="K522" s="199">
        <v>102.6097</v>
      </c>
      <c r="L522" s="199">
        <v>42.104199999999999</v>
      </c>
      <c r="M522" s="200">
        <f t="shared" si="85"/>
        <v>0.95309054928342063</v>
      </c>
      <c r="N522" s="248">
        <f t="shared" si="86"/>
        <v>97.796335334807011</v>
      </c>
      <c r="O522" s="248">
        <f t="shared" si="87"/>
        <v>2.1707459726540117</v>
      </c>
      <c r="P522" s="168"/>
      <c r="Q522" s="169"/>
      <c r="R522" s="203"/>
    </row>
    <row r="523" spans="2:18" x14ac:dyDescent="0.2">
      <c r="B523" s="174">
        <f>'Sample Weights'!A272</f>
        <v>271</v>
      </c>
      <c r="C523" s="172">
        <f>'Sample Weights'!B272</f>
        <v>211</v>
      </c>
      <c r="D523" s="172" t="str">
        <f>'Sample Weights'!C272</f>
        <v>MCFA-20-2</v>
      </c>
      <c r="E523" s="172">
        <f>'Sample Weights'!D272</f>
        <v>2.1399999999999999E-2</v>
      </c>
      <c r="F523" s="303" t="s">
        <v>1010</v>
      </c>
      <c r="G523" s="303">
        <v>1.1809000000000001</v>
      </c>
      <c r="H523" s="303" t="s">
        <v>1012</v>
      </c>
      <c r="I523" s="303" t="s">
        <v>1012</v>
      </c>
      <c r="J523" s="303">
        <v>0.1636</v>
      </c>
      <c r="K523" s="199">
        <v>80.230699999999999</v>
      </c>
      <c r="L523" s="199">
        <v>41.893099999999997</v>
      </c>
      <c r="M523" s="200">
        <f t="shared" si="85"/>
        <v>0.9597662832792776</v>
      </c>
      <c r="N523" s="248">
        <f t="shared" si="86"/>
        <v>77.002720743894741</v>
      </c>
      <c r="O523" s="248">
        <f t="shared" si="87"/>
        <v>1.7518372545783569</v>
      </c>
      <c r="P523" s="168">
        <f>AVERAGE(O523:O524)</f>
        <v>1.7273455061650893</v>
      </c>
      <c r="Q523" s="169">
        <f>(MAX(O523:O524)-MIN(O523:O524))/P523</f>
        <v>2.8357671729082379E-2</v>
      </c>
      <c r="R523" s="203" t="str">
        <f>IF(Q523&gt;C$20, "Repeat", "")</f>
        <v/>
      </c>
    </row>
    <row r="524" spans="2:18" x14ac:dyDescent="0.2">
      <c r="B524" s="174">
        <f>'Sample Weights'!A273</f>
        <v>272</v>
      </c>
      <c r="C524" s="172">
        <f>'Sample Weights'!B273</f>
        <v>211</v>
      </c>
      <c r="D524" s="172" t="str">
        <f>'Sample Weights'!C273</f>
        <v>MCFA-20-2</v>
      </c>
      <c r="E524" s="172">
        <f>'Sample Weights'!D273</f>
        <v>2.1000000000000001E-2</v>
      </c>
      <c r="F524" s="303" t="s">
        <v>1010</v>
      </c>
      <c r="G524" s="303">
        <v>1.1838</v>
      </c>
      <c r="H524" s="303" t="s">
        <v>845</v>
      </c>
      <c r="I524" s="303"/>
      <c r="J524" s="303">
        <v>0.1613</v>
      </c>
      <c r="K524" s="199">
        <v>68.844200000000001</v>
      </c>
      <c r="L524" s="199">
        <v>37.8127</v>
      </c>
      <c r="M524" s="200">
        <f t="shared" si="85"/>
        <v>1.0644664861960236</v>
      </c>
      <c r="N524" s="248">
        <f t="shared" si="86"/>
        <v>73.282343668976281</v>
      </c>
      <c r="O524" s="248">
        <f t="shared" si="87"/>
        <v>1.7028537577518217</v>
      </c>
      <c r="P524" s="168"/>
      <c r="Q524" s="169"/>
      <c r="R524" s="203"/>
    </row>
    <row r="525" spans="2:18" x14ac:dyDescent="0.2">
      <c r="B525" s="174">
        <f>'Sample Weights'!A274</f>
        <v>273</v>
      </c>
      <c r="C525" s="172">
        <f>'Sample Weights'!B274</f>
        <v>171</v>
      </c>
      <c r="D525" s="172" t="str">
        <f>'Sample Weights'!C274</f>
        <v>KLNE-20-5</v>
      </c>
      <c r="E525" s="172">
        <f>'Sample Weights'!D274</f>
        <v>2.07E-2</v>
      </c>
      <c r="F525" s="303" t="s">
        <v>1011</v>
      </c>
      <c r="G525" s="303">
        <v>1.1801999999999999</v>
      </c>
      <c r="H525" s="303" t="s">
        <v>966</v>
      </c>
      <c r="I525" s="303"/>
      <c r="J525" s="303">
        <v>0.16220000000000001</v>
      </c>
      <c r="K525" s="199">
        <v>39.5672</v>
      </c>
      <c r="L525" s="199">
        <v>39.703600000000002</v>
      </c>
      <c r="M525" s="200">
        <f t="shared" si="85"/>
        <v>1.0104079341124492</v>
      </c>
      <c r="N525" s="248">
        <f t="shared" si="86"/>
        <v>39.979012810614101</v>
      </c>
      <c r="O525" s="248">
        <f t="shared" si="87"/>
        <v>0.96019096167662155</v>
      </c>
      <c r="P525" s="168">
        <f>AVERAGE(O525:O526)</f>
        <v>0.95174126912507029</v>
      </c>
      <c r="Q525" s="169">
        <f>(MAX(O525:O526)-MIN(O525:O526))/P525</f>
        <v>1.7756280673462875E-2</v>
      </c>
      <c r="R525" s="203" t="str">
        <f>IF(Q525&gt;C$20, "Repeat", "")</f>
        <v/>
      </c>
    </row>
    <row r="526" spans="2:18" x14ac:dyDescent="0.2">
      <c r="B526" s="174">
        <f>'Sample Weights'!A275</f>
        <v>274</v>
      </c>
      <c r="C526" s="172">
        <f>'Sample Weights'!B275</f>
        <v>171</v>
      </c>
      <c r="D526" s="172" t="str">
        <f>'Sample Weights'!C275</f>
        <v>KLNE-20-5</v>
      </c>
      <c r="E526" s="172">
        <f>'Sample Weights'!D275</f>
        <v>2.18E-2</v>
      </c>
      <c r="F526" s="303" t="s">
        <v>1008</v>
      </c>
      <c r="G526" s="303">
        <v>1.1807000000000001</v>
      </c>
      <c r="H526" s="303" t="s">
        <v>969</v>
      </c>
      <c r="I526" s="303"/>
      <c r="J526" s="303">
        <v>0.16259999999999999</v>
      </c>
      <c r="K526" s="199">
        <v>41.854700000000001</v>
      </c>
      <c r="L526" s="199">
        <v>40.660499999999999</v>
      </c>
      <c r="M526" s="200">
        <f t="shared" si="85"/>
        <v>0.98919793123177013</v>
      </c>
      <c r="N526" s="248">
        <f t="shared" si="86"/>
        <v>41.402582652326373</v>
      </c>
      <c r="O526" s="248">
        <f t="shared" si="87"/>
        <v>0.94329157657351903</v>
      </c>
      <c r="P526" s="168"/>
      <c r="Q526" s="169"/>
      <c r="R526" s="203"/>
    </row>
    <row r="527" spans="2:18" x14ac:dyDescent="0.2">
      <c r="B527" s="174">
        <f>'Sample Weights'!A276</f>
        <v>275</v>
      </c>
      <c r="C527" s="172">
        <f>'Sample Weights'!B276</f>
        <v>367</v>
      </c>
      <c r="D527" s="172" t="str">
        <f>'Sample Weights'!C276</f>
        <v>WELC-27-3</v>
      </c>
      <c r="E527" s="172">
        <f>'Sample Weights'!D276</f>
        <v>2.1299999999999999E-2</v>
      </c>
      <c r="F527" s="303" t="s">
        <v>1013</v>
      </c>
      <c r="G527" s="303">
        <v>1.1801999999999999</v>
      </c>
      <c r="H527" s="303" t="s">
        <v>968</v>
      </c>
      <c r="I527" s="303"/>
      <c r="J527" s="303">
        <v>0.16220000000000001</v>
      </c>
      <c r="K527" s="199">
        <v>46.759900000000002</v>
      </c>
      <c r="L527" s="199">
        <v>41.622700000000002</v>
      </c>
      <c r="M527" s="200">
        <f t="shared" si="85"/>
        <v>0.96770019074095937</v>
      </c>
      <c r="N527" s="248">
        <f t="shared" si="86"/>
        <v>45.249564149028188</v>
      </c>
      <c r="O527" s="248">
        <f t="shared" si="87"/>
        <v>1.0505706512725987</v>
      </c>
      <c r="P527" s="168">
        <f>AVERAGE(O527:O528)</f>
        <v>1.0512738145548775</v>
      </c>
      <c r="Q527" s="169">
        <f>(MAX(O527:O528)-MIN(O527:O528))/P527</f>
        <v>1.3377357497990118E-3</v>
      </c>
      <c r="R527" s="203" t="str">
        <f>IF(Q527&gt;C$20, "Repeat", "")</f>
        <v/>
      </c>
    </row>
    <row r="528" spans="2:18" x14ac:dyDescent="0.2">
      <c r="B528" s="174">
        <f>'Sample Weights'!A277</f>
        <v>276</v>
      </c>
      <c r="C528" s="172">
        <f>'Sample Weights'!B277</f>
        <v>367</v>
      </c>
      <c r="D528" s="172" t="str">
        <f>'Sample Weights'!C277</f>
        <v>WELC-27-3</v>
      </c>
      <c r="E528" s="172">
        <f>'Sample Weights'!D277</f>
        <v>2.0799999999999999E-2</v>
      </c>
      <c r="F528" s="303" t="s">
        <v>1013</v>
      </c>
      <c r="G528" s="303">
        <v>1.1839</v>
      </c>
      <c r="H528" s="303" t="s">
        <v>970</v>
      </c>
      <c r="I528" s="303" t="s">
        <v>968</v>
      </c>
      <c r="J528" s="303">
        <v>0.16259999999999999</v>
      </c>
      <c r="K528" s="199">
        <v>40.123100000000001</v>
      </c>
      <c r="L528" s="199">
        <v>36.788699999999999</v>
      </c>
      <c r="M528" s="200">
        <f t="shared" si="85"/>
        <v>1.0982056068469381</v>
      </c>
      <c r="N528" s="248">
        <f t="shared" si="86"/>
        <v>44.063413384080384</v>
      </c>
      <c r="O528" s="248">
        <f t="shared" si="87"/>
        <v>1.0519769778371564</v>
      </c>
      <c r="P528" s="168"/>
      <c r="Q528" s="169"/>
      <c r="R528" s="203"/>
    </row>
    <row r="529" spans="1:19" x14ac:dyDescent="0.2">
      <c r="B529" s="174">
        <f>'Sample Weights'!A278</f>
        <v>277</v>
      </c>
      <c r="C529" s="172">
        <f>'Sample Weights'!B278</f>
        <v>88</v>
      </c>
      <c r="D529" s="172" t="str">
        <f>'Sample Weights'!C278</f>
        <v>GLCB-26-4</v>
      </c>
      <c r="E529" s="172">
        <f>'Sample Weights'!D278</f>
        <v>2.1399999999999999E-2</v>
      </c>
      <c r="F529" s="303" t="s">
        <v>1014</v>
      </c>
      <c r="G529" s="303">
        <v>1.18</v>
      </c>
      <c r="H529" s="303" t="s">
        <v>980</v>
      </c>
      <c r="I529" s="303" t="s">
        <v>980</v>
      </c>
      <c r="J529" s="303">
        <v>0.16489999999999999</v>
      </c>
      <c r="K529" s="199">
        <v>76.836299999999994</v>
      </c>
      <c r="L529" s="199">
        <v>41.910699999999999</v>
      </c>
      <c r="M529" s="200">
        <f t="shared" si="85"/>
        <v>0.96126177672921476</v>
      </c>
      <c r="N529" s="248">
        <f t="shared" si="86"/>
        <v>73.859798255298955</v>
      </c>
      <c r="O529" s="248">
        <f t="shared" si="87"/>
        <v>1.6820360579182154</v>
      </c>
      <c r="P529" s="168">
        <f>AVERAGE(O529:O530)</f>
        <v>1.6702331547788498</v>
      </c>
      <c r="Q529" s="169">
        <f>(MAX(O529:O530)-MIN(O529:O530))/P529</f>
        <v>1.4133240147455343E-2</v>
      </c>
      <c r="R529" s="203" t="str">
        <f>IF(Q529&gt;C$20, "Repeat", "")</f>
        <v/>
      </c>
    </row>
    <row r="530" spans="1:19" x14ac:dyDescent="0.2">
      <c r="B530" s="174">
        <f>'Sample Weights'!A279</f>
        <v>278</v>
      </c>
      <c r="C530" s="172">
        <f>'Sample Weights'!B279</f>
        <v>88</v>
      </c>
      <c r="D530" s="172" t="str">
        <f>'Sample Weights'!C279</f>
        <v>GLCB-26-4</v>
      </c>
      <c r="E530" s="172">
        <f>'Sample Weights'!D279</f>
        <v>2.23E-2</v>
      </c>
      <c r="F530" s="303" t="s">
        <v>1014</v>
      </c>
      <c r="G530" s="303">
        <v>1.1805000000000001</v>
      </c>
      <c r="H530" s="303" t="s">
        <v>848</v>
      </c>
      <c r="I530" s="303"/>
      <c r="J530" s="303">
        <v>0.1623</v>
      </c>
      <c r="K530" s="199">
        <v>76.011600000000001</v>
      </c>
      <c r="L530" s="202">
        <v>40.249299999999998</v>
      </c>
      <c r="M530" s="272">
        <f t="shared" si="85"/>
        <v>1</v>
      </c>
      <c r="N530" s="248">
        <f t="shared" si="86"/>
        <v>76.011600000000001</v>
      </c>
      <c r="O530" s="248">
        <f t="shared" si="87"/>
        <v>1.658430251639484</v>
      </c>
      <c r="P530" s="168"/>
      <c r="Q530" s="169"/>
      <c r="R530" s="203"/>
    </row>
    <row r="531" spans="1:19" x14ac:dyDescent="0.2">
      <c r="B531" s="174">
        <f>'Sample Weights'!A280</f>
        <v>279</v>
      </c>
      <c r="C531" s="172">
        <f>'Sample Weights'!B280</f>
        <v>95</v>
      </c>
      <c r="D531" s="172" t="str">
        <f>'Sample Weights'!C280</f>
        <v>HARB-26-3</v>
      </c>
      <c r="E531" s="172">
        <f>'Sample Weights'!D280</f>
        <v>2.1999999999999999E-2</v>
      </c>
      <c r="F531" s="303" t="s">
        <v>1008</v>
      </c>
      <c r="G531" s="303">
        <v>1.1825000000000001</v>
      </c>
      <c r="H531" s="303" t="s">
        <v>880</v>
      </c>
      <c r="I531" s="303"/>
      <c r="J531" s="303">
        <v>0.16209999999999999</v>
      </c>
      <c r="K531" s="199">
        <v>20.698699999999999</v>
      </c>
      <c r="L531" s="199">
        <v>39.795099999999998</v>
      </c>
      <c r="M531" s="200">
        <f t="shared" si="85"/>
        <v>1.0118552466036981</v>
      </c>
      <c r="N531" s="248">
        <f t="shared" si="86"/>
        <v>20.944088192875963</v>
      </c>
      <c r="O531" s="248">
        <f t="shared" si="87"/>
        <v>0.49379716450262989</v>
      </c>
      <c r="P531" s="168">
        <f>AVERAGE(O531:O532)</f>
        <v>0.4985463576431427</v>
      </c>
      <c r="Q531" s="169">
        <f>(MAX(O531:O532)-MIN(O531:O532))/P531</f>
        <v>1.9052162623208895E-2</v>
      </c>
      <c r="R531" s="203" t="str">
        <f>IF(Q531&gt;C$20, "Repeat", "")</f>
        <v/>
      </c>
    </row>
    <row r="532" spans="1:19" x14ac:dyDescent="0.2">
      <c r="B532" s="174">
        <f>'Sample Weights'!A281</f>
        <v>280</v>
      </c>
      <c r="C532" s="172">
        <f>'Sample Weights'!B281</f>
        <v>95</v>
      </c>
      <c r="D532" s="172" t="str">
        <f>'Sample Weights'!C281</f>
        <v>HARB-26-3</v>
      </c>
      <c r="E532" s="172">
        <f>'Sample Weights'!D281</f>
        <v>2.12E-2</v>
      </c>
      <c r="F532" s="303" t="s">
        <v>1010</v>
      </c>
      <c r="G532" s="303">
        <v>1.1820999999999999</v>
      </c>
      <c r="H532" s="303" t="s">
        <v>849</v>
      </c>
      <c r="I532" s="303"/>
      <c r="J532" s="303">
        <v>0.16159999999999999</v>
      </c>
      <c r="K532" s="199">
        <v>21.383700000000001</v>
      </c>
      <c r="L532" s="199">
        <v>41.836100000000002</v>
      </c>
      <c r="M532" s="200">
        <f t="shared" si="85"/>
        <v>0.9609834753785812</v>
      </c>
      <c r="N532" s="248">
        <f t="shared" si="86"/>
        <v>20.549382342452969</v>
      </c>
      <c r="O532" s="248">
        <f t="shared" si="87"/>
        <v>0.50329555078365551</v>
      </c>
      <c r="P532" s="168"/>
      <c r="Q532" s="169"/>
      <c r="R532" s="203"/>
    </row>
    <row r="533" spans="1:19" x14ac:dyDescent="0.2">
      <c r="B533" s="174">
        <f>'Sample Weights'!A282</f>
        <v>281</v>
      </c>
      <c r="C533" s="172">
        <f>'Sample Weights'!B282</f>
        <v>291</v>
      </c>
      <c r="D533" s="172" t="str">
        <f>'Sample Weights'!C282</f>
        <v>SHEL-15-5</v>
      </c>
      <c r="E533" s="172">
        <f>'Sample Weights'!D282</f>
        <v>2.1100000000000001E-2</v>
      </c>
      <c r="F533" s="303" t="s">
        <v>1015</v>
      </c>
      <c r="G533" s="303">
        <v>1.1815</v>
      </c>
      <c r="H533" s="303" t="s">
        <v>881</v>
      </c>
      <c r="I533" s="303"/>
      <c r="J533" s="303">
        <v>0.16259999999999999</v>
      </c>
      <c r="K533" s="199">
        <v>42.363199999999999</v>
      </c>
      <c r="L533" s="199">
        <v>36.9465</v>
      </c>
      <c r="M533" s="200">
        <f t="shared" si="85"/>
        <v>1.0925893081852929</v>
      </c>
      <c r="N533" s="248">
        <f t="shared" si="86"/>
        <v>46.285579380515195</v>
      </c>
      <c r="O533" s="248">
        <f t="shared" si="87"/>
        <v>1.0851407341122568</v>
      </c>
      <c r="P533" s="168">
        <f>AVERAGE(O533:O534)</f>
        <v>1.0464028274670789</v>
      </c>
      <c r="Q533" s="169">
        <f>(MAX(O533:O534)-MIN(O533:O534))/P533</f>
        <v>7.4040141384072652E-2</v>
      </c>
      <c r="R533" s="203" t="str">
        <f>IF(Q533&gt;C$20, "Repeat", "")</f>
        <v/>
      </c>
    </row>
    <row r="534" spans="1:19" x14ac:dyDescent="0.2">
      <c r="B534" s="174">
        <f>'Sample Weights'!A283</f>
        <v>282</v>
      </c>
      <c r="C534" s="172">
        <f>'Sample Weights'!B283</f>
        <v>291</v>
      </c>
      <c r="D534" s="172" t="str">
        <f>'Sample Weights'!C283</f>
        <v>SHEL-15-5</v>
      </c>
      <c r="E534" s="172">
        <f>'Sample Weights'!D283</f>
        <v>2.0500000000000001E-2</v>
      </c>
      <c r="F534" s="303" t="s">
        <v>1016</v>
      </c>
      <c r="G534" s="303">
        <v>1.1798999999999999</v>
      </c>
      <c r="H534" s="303" t="s">
        <v>850</v>
      </c>
      <c r="I534" s="303" t="s">
        <v>850</v>
      </c>
      <c r="J534" s="303">
        <v>0.16220000000000001</v>
      </c>
      <c r="K534" s="199">
        <v>42.640700000000002</v>
      </c>
      <c r="L534" s="199">
        <v>40.992600000000003</v>
      </c>
      <c r="M534" s="200">
        <f t="shared" si="85"/>
        <v>0.97644044063562829</v>
      </c>
      <c r="N534" s="248">
        <f t="shared" si="86"/>
        <v>41.636103897011637</v>
      </c>
      <c r="O534" s="248">
        <f t="shared" si="87"/>
        <v>1.0076649208219008</v>
      </c>
      <c r="P534" s="168"/>
      <c r="Q534" s="169"/>
      <c r="R534" s="203"/>
    </row>
    <row r="535" spans="1:19" x14ac:dyDescent="0.2">
      <c r="B535" s="174">
        <f>'Sample Weights'!A284</f>
        <v>283</v>
      </c>
      <c r="C535" s="172">
        <f>'Sample Weights'!B284</f>
        <v>101</v>
      </c>
      <c r="D535" s="172" t="str">
        <f>'Sample Weights'!C284</f>
        <v>HARC-26-4</v>
      </c>
      <c r="E535" s="172">
        <f>'Sample Weights'!D284</f>
        <v>2.1100000000000001E-2</v>
      </c>
      <c r="F535" s="303" t="s">
        <v>1011</v>
      </c>
      <c r="G535" s="303">
        <v>1.1812</v>
      </c>
      <c r="H535" s="303" t="s">
        <v>882</v>
      </c>
      <c r="I535" s="303" t="s">
        <v>882</v>
      </c>
      <c r="J535" s="303">
        <v>0.16170000000000001</v>
      </c>
      <c r="K535" s="199">
        <v>74.703100000000006</v>
      </c>
      <c r="L535" s="199">
        <v>40.099899999999998</v>
      </c>
      <c r="M535" s="200">
        <f t="shared" si="85"/>
        <v>1.000939282018573</v>
      </c>
      <c r="N535" s="248">
        <f t="shared" si="86"/>
        <v>74.773267278561661</v>
      </c>
      <c r="O535" s="248">
        <f t="shared" si="87"/>
        <v>1.7252667825234866</v>
      </c>
      <c r="P535" s="168">
        <f>AVERAGE(O535:O536)</f>
        <v>1.675148771595282</v>
      </c>
      <c r="Q535" s="169">
        <f>(MAX(O535:O536)-MIN(O535:O536))/P535</f>
        <v>5.9837086446329367E-2</v>
      </c>
      <c r="R535" s="203" t="str">
        <f>IF(Q535&gt;C$20, "Repeat", "")</f>
        <v/>
      </c>
    </row>
    <row r="536" spans="1:19" x14ac:dyDescent="0.2">
      <c r="B536" s="174">
        <f>'Sample Weights'!A285</f>
        <v>284</v>
      </c>
      <c r="C536" s="172">
        <f>'Sample Weights'!B285</f>
        <v>101</v>
      </c>
      <c r="D536" s="172" t="str">
        <f>'Sample Weights'!C285</f>
        <v>HARC-26-4</v>
      </c>
      <c r="E536" s="172">
        <f>'Sample Weights'!D285</f>
        <v>2.1000000000000001E-2</v>
      </c>
      <c r="F536" s="303" t="s">
        <v>1011</v>
      </c>
      <c r="G536" s="303">
        <v>1.1830000000000001</v>
      </c>
      <c r="H536" s="303" t="s">
        <v>851</v>
      </c>
      <c r="I536" s="303"/>
      <c r="J536" s="303">
        <v>0.16270000000000001</v>
      </c>
      <c r="K536" s="199">
        <v>68.947900000000004</v>
      </c>
      <c r="L536" s="199">
        <v>39.700499999999998</v>
      </c>
      <c r="M536" s="200">
        <f t="shared" si="85"/>
        <v>1.0129287785446601</v>
      </c>
      <c r="N536" s="248">
        <f t="shared" si="86"/>
        <v>69.839312130219369</v>
      </c>
      <c r="O536" s="248">
        <f t="shared" si="87"/>
        <v>1.6250307606670773</v>
      </c>
      <c r="P536" s="168"/>
      <c r="Q536" s="169"/>
      <c r="R536" s="203"/>
    </row>
    <row r="537" spans="1:19" x14ac:dyDescent="0.2">
      <c r="B537" s="174">
        <f>'Sample Weights'!A286</f>
        <v>285</v>
      </c>
      <c r="C537" s="172">
        <f>'Sample Weights'!B286</f>
        <v>380</v>
      </c>
      <c r="D537" s="172" t="str">
        <f>'Sample Weights'!C286</f>
        <v>YALD-27-4</v>
      </c>
      <c r="E537" s="172">
        <f>'Sample Weights'!D286</f>
        <v>2.1299999999999999E-2</v>
      </c>
      <c r="F537" s="303" t="s">
        <v>1011</v>
      </c>
      <c r="G537" s="303">
        <v>1.1815</v>
      </c>
      <c r="H537" s="303" t="s">
        <v>883</v>
      </c>
      <c r="I537" s="303"/>
      <c r="J537" s="303">
        <v>0.1623</v>
      </c>
      <c r="K537" s="199">
        <v>66.784800000000004</v>
      </c>
      <c r="L537" s="199">
        <v>39.857500000000002</v>
      </c>
      <c r="M537" s="200">
        <f t="shared" si="85"/>
        <v>1.0075679164288625</v>
      </c>
      <c r="N537" s="248">
        <f t="shared" si="86"/>
        <v>67.290221785118291</v>
      </c>
      <c r="O537" s="248">
        <f t="shared" si="87"/>
        <v>1.5431252915582865</v>
      </c>
      <c r="P537" s="168">
        <f>AVERAGE(O537:O538)</f>
        <v>1.50674880973318</v>
      </c>
      <c r="Q537" s="169">
        <f>(MAX(O537:O538)-MIN(O537:O538))/P537</f>
        <v>4.8284732783758423E-2</v>
      </c>
      <c r="R537" s="203" t="str">
        <f>IF(Q537&gt;C$20, "Repeat", "")</f>
        <v/>
      </c>
    </row>
    <row r="538" spans="1:19" x14ac:dyDescent="0.2">
      <c r="B538" s="174">
        <f>'Sample Weights'!A287</f>
        <v>286</v>
      </c>
      <c r="C538" s="172">
        <f>'Sample Weights'!B287</f>
        <v>380</v>
      </c>
      <c r="D538" s="172" t="str">
        <f>'Sample Weights'!C287</f>
        <v>YALD-27-4</v>
      </c>
      <c r="E538" s="172">
        <f>'Sample Weights'!D287</f>
        <v>2.1399999999999999E-2</v>
      </c>
      <c r="F538" s="303" t="s">
        <v>1011</v>
      </c>
      <c r="G538" s="303">
        <v>1.1811</v>
      </c>
      <c r="H538" s="303" t="s">
        <v>884</v>
      </c>
      <c r="I538" s="303"/>
      <c r="J538" s="303">
        <v>0.16270000000000001</v>
      </c>
      <c r="K538" s="199">
        <v>66.233999999999995</v>
      </c>
      <c r="L538" s="199">
        <v>41.334400000000002</v>
      </c>
      <c r="M538" s="200">
        <f t="shared" si="85"/>
        <v>0.97146539883547078</v>
      </c>
      <c r="N538" s="248">
        <f t="shared" si="86"/>
        <v>64.344039226468567</v>
      </c>
      <c r="O538" s="248">
        <f t="shared" si="87"/>
        <v>1.4703723279080738</v>
      </c>
      <c r="P538" s="168"/>
      <c r="Q538" s="169"/>
      <c r="R538" s="203"/>
    </row>
    <row r="539" spans="1:19" x14ac:dyDescent="0.2">
      <c r="B539" s="174">
        <f>'Sample Weights'!A288</f>
        <v>287</v>
      </c>
      <c r="C539" s="172" t="str">
        <f>'Sample Weights'!B288</f>
        <v>Nisqually-1</v>
      </c>
      <c r="D539" s="172">
        <f>'Sample Weights'!C288</f>
        <v>0</v>
      </c>
      <c r="E539" s="172">
        <f>'Sample Weights'!D288</f>
        <v>2.1100000000000001E-2</v>
      </c>
      <c r="F539" s="303" t="s">
        <v>1014</v>
      </c>
      <c r="G539" s="303">
        <v>1.1775</v>
      </c>
      <c r="H539" s="303" t="s">
        <v>852</v>
      </c>
      <c r="I539" s="303"/>
      <c r="J539" s="303">
        <v>0.1613</v>
      </c>
      <c r="K539" s="199">
        <v>92.275899999999993</v>
      </c>
      <c r="L539" s="199">
        <v>42.035200000000003</v>
      </c>
      <c r="M539" s="200">
        <f t="shared" si="85"/>
        <v>0.95480892605129264</v>
      </c>
      <c r="N539" s="248">
        <f t="shared" si="86"/>
        <v>88.105852979416468</v>
      </c>
      <c r="O539" s="248">
        <f t="shared" si="87"/>
        <v>2.019062526696501</v>
      </c>
      <c r="P539" s="168">
        <f>AVERAGE(O539:O540)</f>
        <v>2.0365793008893567</v>
      </c>
      <c r="Q539" s="169">
        <f>(MAX(O539:O540)-MIN(O539:O540))/P539</f>
        <v>1.7202152830686497E-2</v>
      </c>
      <c r="R539" s="203" t="str">
        <f>IF(Q539&gt;C$20, "Repeat", "")</f>
        <v/>
      </c>
    </row>
    <row r="540" spans="1:19" ht="16" thickBot="1" x14ac:dyDescent="0.25">
      <c r="B540" s="176">
        <f>'Sample Weights'!A289</f>
        <v>288</v>
      </c>
      <c r="C540" s="178" t="str">
        <f>'Sample Weights'!B289</f>
        <v>Nisqually-1</v>
      </c>
      <c r="D540" s="178">
        <f>'Sample Weights'!C289</f>
        <v>0</v>
      </c>
      <c r="E540" s="178">
        <f>'Sample Weights'!D289</f>
        <v>2.1999999999999999E-2</v>
      </c>
      <c r="F540" s="305" t="s">
        <v>1017</v>
      </c>
      <c r="G540" s="305">
        <v>1.1830000000000001</v>
      </c>
      <c r="H540" s="305" t="s">
        <v>886</v>
      </c>
      <c r="I540" s="305" t="s">
        <v>886</v>
      </c>
      <c r="J540" s="305">
        <v>0.16170000000000001</v>
      </c>
      <c r="K540" s="204">
        <v>97.208200000000005</v>
      </c>
      <c r="L540" s="204">
        <v>42.198399999999999</v>
      </c>
      <c r="M540" s="205">
        <f t="shared" si="85"/>
        <v>0.95823450949465061</v>
      </c>
      <c r="N540" s="279">
        <f t="shared" si="86"/>
        <v>93.148251845857899</v>
      </c>
      <c r="O540" s="279">
        <f t="shared" si="87"/>
        <v>2.0540960750822124</v>
      </c>
      <c r="P540" s="207"/>
      <c r="Q540" s="208"/>
      <c r="R540" s="209"/>
    </row>
    <row r="541" spans="1:19" x14ac:dyDescent="0.2">
      <c r="B541" s="67"/>
      <c r="C541" s="67"/>
      <c r="D541" s="67"/>
      <c r="E541" s="67"/>
      <c r="F541" s="68"/>
      <c r="G541" s="68"/>
      <c r="H541" s="68"/>
      <c r="I541" s="68"/>
      <c r="J541" s="68"/>
      <c r="K541" s="67"/>
      <c r="L541" s="67"/>
      <c r="M541" s="67"/>
      <c r="N541" s="67"/>
      <c r="O541" s="67"/>
      <c r="P541" s="135"/>
      <c r="Q541" s="135"/>
    </row>
    <row r="542" spans="1:19" x14ac:dyDescent="0.2">
      <c r="B542" s="102"/>
      <c r="C542" s="45"/>
      <c r="D542" s="46"/>
      <c r="E542" s="45"/>
      <c r="F542" s="46"/>
      <c r="G542" s="46"/>
      <c r="H542" s="46"/>
      <c r="I542" s="46"/>
      <c r="J542" s="46"/>
      <c r="K542" s="165" t="s">
        <v>1200</v>
      </c>
      <c r="L542" s="67" t="s">
        <v>642</v>
      </c>
      <c r="M542" s="45"/>
      <c r="N542" s="45"/>
      <c r="O542" s="45"/>
      <c r="P542" s="47"/>
      <c r="Q542" s="47"/>
    </row>
    <row r="543" spans="1:19" x14ac:dyDescent="0.2">
      <c r="A543" s="67"/>
      <c r="B543" s="131" t="s">
        <v>1018</v>
      </c>
      <c r="C543" s="67"/>
      <c r="D543" s="67"/>
      <c r="E543" s="67"/>
      <c r="F543" s="68"/>
      <c r="G543" s="68"/>
      <c r="H543" s="68"/>
      <c r="I543" s="68"/>
      <c r="J543" s="68"/>
      <c r="K543" s="148">
        <f>MAX(K517:K540)</f>
        <v>201.3443</v>
      </c>
      <c r="L543" s="109">
        <f>AVERAGE(L517:L540)</f>
        <v>40.277575000000006</v>
      </c>
      <c r="M543" s="67"/>
      <c r="N543" s="67"/>
      <c r="O543" s="67"/>
      <c r="P543" s="135"/>
      <c r="Q543" s="135"/>
      <c r="R543" s="67"/>
      <c r="S543" s="67"/>
    </row>
    <row r="544" spans="1:19" x14ac:dyDescent="0.2">
      <c r="A544" s="67"/>
      <c r="B544" s="77" t="s">
        <v>367</v>
      </c>
      <c r="C544" s="136" t="s">
        <v>1019</v>
      </c>
      <c r="D544" s="67"/>
      <c r="E544" s="67"/>
      <c r="F544" s="68"/>
      <c r="G544" s="68"/>
      <c r="H544" s="68"/>
      <c r="I544" s="68"/>
      <c r="J544" s="68"/>
      <c r="K544" s="165" t="s">
        <v>1201</v>
      </c>
      <c r="L544" s="67"/>
      <c r="M544" s="67"/>
      <c r="N544" s="67"/>
      <c r="O544" s="67"/>
      <c r="P544" s="135"/>
      <c r="Q544" s="135"/>
      <c r="R544" s="67"/>
      <c r="S544" s="67"/>
    </row>
    <row r="545" spans="1:19" x14ac:dyDescent="0.2">
      <c r="A545" s="67"/>
      <c r="B545" s="99" t="s">
        <v>1020</v>
      </c>
      <c r="C545" s="67"/>
      <c r="D545" s="67"/>
      <c r="E545" s="67"/>
      <c r="F545" s="68"/>
      <c r="G545" s="68"/>
      <c r="H545" s="68"/>
      <c r="I545" s="68"/>
      <c r="J545" s="68"/>
      <c r="K545" s="45">
        <f>MIN(K517:K540)</f>
        <v>20.698699999999999</v>
      </c>
      <c r="L545" s="67"/>
      <c r="M545" s="67"/>
      <c r="N545" s="67"/>
      <c r="O545" s="67"/>
      <c r="P545" s="135"/>
      <c r="Q545" s="135"/>
      <c r="R545" s="67"/>
      <c r="S545" s="67"/>
    </row>
    <row r="546" spans="1:19" ht="16" thickBot="1" x14ac:dyDescent="0.25">
      <c r="A546" s="67"/>
      <c r="B546" s="294"/>
      <c r="C546" s="294"/>
      <c r="D546" s="294"/>
      <c r="E546" s="294"/>
      <c r="F546" s="310" t="s">
        <v>1006</v>
      </c>
      <c r="G546" s="311"/>
      <c r="H546" s="311"/>
      <c r="I546" s="312">
        <v>42740</v>
      </c>
      <c r="J546" s="311"/>
      <c r="K546" s="294"/>
      <c r="L546" s="294"/>
      <c r="M546" s="294"/>
      <c r="N546" s="294"/>
      <c r="O546" s="294"/>
      <c r="P546" s="313"/>
      <c r="Q546" s="313"/>
      <c r="R546" s="67"/>
      <c r="S546" s="67"/>
    </row>
    <row r="547" spans="1:19" ht="16" thickBot="1" x14ac:dyDescent="0.25">
      <c r="A547" s="294"/>
      <c r="B547" s="217" t="s">
        <v>370</v>
      </c>
      <c r="C547" s="218" t="s">
        <v>3</v>
      </c>
      <c r="D547" s="218" t="s">
        <v>4</v>
      </c>
      <c r="E547" s="218" t="s">
        <v>371</v>
      </c>
      <c r="F547" s="218" t="s">
        <v>372</v>
      </c>
      <c r="G547" s="218" t="s">
        <v>373</v>
      </c>
      <c r="H547" s="218" t="s">
        <v>374</v>
      </c>
      <c r="I547" s="218" t="s">
        <v>375</v>
      </c>
      <c r="J547" s="218" t="s">
        <v>376</v>
      </c>
      <c r="K547" s="218" t="s">
        <v>377</v>
      </c>
      <c r="L547" s="218" t="s">
        <v>378</v>
      </c>
      <c r="M547" s="218" t="s">
        <v>379</v>
      </c>
      <c r="N547" s="218" t="s">
        <v>380</v>
      </c>
      <c r="O547" s="218" t="s">
        <v>381</v>
      </c>
      <c r="P547" s="219" t="s">
        <v>382</v>
      </c>
      <c r="Q547" s="219" t="s">
        <v>383</v>
      </c>
      <c r="R547" s="299" t="s">
        <v>384</v>
      </c>
      <c r="S547" s="67"/>
    </row>
    <row r="548" spans="1:19" x14ac:dyDescent="0.2">
      <c r="A548" s="294"/>
      <c r="B548" s="210">
        <f>'Sample Weights'!A290</f>
        <v>289</v>
      </c>
      <c r="C548" s="179">
        <f>'Sample Weights'!B290</f>
        <v>324</v>
      </c>
      <c r="D548" s="179" t="str">
        <f>'Sample Weights'!C290</f>
        <v>SLMB-28-4</v>
      </c>
      <c r="E548" s="179">
        <f>'Sample Weights'!D290</f>
        <v>2.0799999999999999E-2</v>
      </c>
      <c r="F548" s="306" t="s">
        <v>1021</v>
      </c>
      <c r="G548" s="306">
        <v>1.1811</v>
      </c>
      <c r="H548" s="306" t="s">
        <v>952</v>
      </c>
      <c r="I548" s="306" t="s">
        <v>954</v>
      </c>
      <c r="J548" s="306">
        <v>0.15859999999999999</v>
      </c>
      <c r="K548" s="211">
        <v>239.2011</v>
      </c>
      <c r="L548" s="211">
        <v>38.055399999999999</v>
      </c>
      <c r="M548" s="212">
        <f>(L$570/(F$570/C$15)/(F$570/C$15+(G$570-F$570)/C$16+J$570/C$17))/(L548/(F548/C$15)/(F548/C$15+(G548-F548)/C$16+J548/C$17))</f>
        <v>0.93336572941244955</v>
      </c>
      <c r="N548" s="255">
        <f t="shared" ref="N548:N571" si="88">K548*M548</f>
        <v>223.26210917776029</v>
      </c>
      <c r="O548" s="255">
        <f t="shared" ref="O548:O571" si="89">(N548-D$623)/D$622*(F548/C$15+(G548-F548)/C$16+J548/C$17)/E548</f>
        <v>5.7833195188463211</v>
      </c>
      <c r="P548" s="214">
        <f>AVERAGE(O548:O549)</f>
        <v>5.6273996431864131</v>
      </c>
      <c r="Q548" s="215">
        <f>(MAX(O548:O549)-MIN(O548:O549))/P548</f>
        <v>5.5414537991341682E-2</v>
      </c>
      <c r="R548" s="216" t="str">
        <f>IF(Q548&gt;C$20, "Repeat", "")</f>
        <v/>
      </c>
      <c r="S548" s="67"/>
    </row>
    <row r="549" spans="1:19" x14ac:dyDescent="0.2">
      <c r="A549" s="294"/>
      <c r="B549" s="174">
        <f>'Sample Weights'!A291</f>
        <v>290</v>
      </c>
      <c r="C549" s="172">
        <f>'Sample Weights'!B291</f>
        <v>324</v>
      </c>
      <c r="D549" s="172" t="str">
        <f>'Sample Weights'!C291</f>
        <v>SLMB-28-4</v>
      </c>
      <c r="E549" s="172">
        <f>'Sample Weights'!D291</f>
        <v>2.06E-2</v>
      </c>
      <c r="F549" s="303" t="s">
        <v>1022</v>
      </c>
      <c r="G549" s="303">
        <v>1.1835</v>
      </c>
      <c r="H549" s="303" t="s">
        <v>956</v>
      </c>
      <c r="I549" s="303" t="s">
        <v>956</v>
      </c>
      <c r="J549" s="303">
        <v>0.1552</v>
      </c>
      <c r="K549" s="199">
        <v>223.39680000000001</v>
      </c>
      <c r="L549" s="199">
        <v>38.061</v>
      </c>
      <c r="M549" s="200">
        <f t="shared" ref="M549:M571" si="90">(L$570/(F$570/C$15)/(F$570/C$15+(G$570-F$570)/C$16+J$570/C$17))/(L549/(F549/C$15)/(F549/C$15+(G549-F549)/C$16+J549/C$17))</f>
        <v>0.93617265667313754</v>
      </c>
      <c r="N549" s="248">
        <f t="shared" si="88"/>
        <v>209.1379757482776</v>
      </c>
      <c r="O549" s="248">
        <f t="shared" si="89"/>
        <v>5.471479767526505</v>
      </c>
      <c r="P549" s="168"/>
      <c r="Q549" s="169"/>
      <c r="R549" s="203"/>
      <c r="S549" s="67"/>
    </row>
    <row r="550" spans="1:19" x14ac:dyDescent="0.2">
      <c r="A550" s="294"/>
      <c r="B550" s="174">
        <f>'Sample Weights'!A292</f>
        <v>291</v>
      </c>
      <c r="C550" s="172">
        <f>'Sample Weights'!B292</f>
        <v>246</v>
      </c>
      <c r="D550" s="172" t="str">
        <f>'Sample Weights'!C292</f>
        <v>NHTB-27-1</v>
      </c>
      <c r="E550" s="172">
        <f>'Sample Weights'!D292</f>
        <v>2.0799999999999999E-2</v>
      </c>
      <c r="F550" s="303" t="s">
        <v>1014</v>
      </c>
      <c r="G550" s="303">
        <v>1.1801999999999999</v>
      </c>
      <c r="H550" s="303" t="s">
        <v>385</v>
      </c>
      <c r="I550" s="303" t="s">
        <v>385</v>
      </c>
      <c r="J550" s="303">
        <v>0.161</v>
      </c>
      <c r="K550" s="199">
        <v>56.422600000000003</v>
      </c>
      <c r="L550" s="199">
        <v>36.496600000000001</v>
      </c>
      <c r="M550" s="200">
        <f t="shared" si="90"/>
        <v>0.98261817681991115</v>
      </c>
      <c r="N550" s="248">
        <f t="shared" si="88"/>
        <v>55.441872343439123</v>
      </c>
      <c r="O550" s="248">
        <f t="shared" si="89"/>
        <v>1.4450590820963758</v>
      </c>
      <c r="P550" s="168">
        <f>AVERAGE(O550:O551)</f>
        <v>1.4202258438729907</v>
      </c>
      <c r="Q550" s="169">
        <f>(MAX(O550:O551)-MIN(O550:O551))/P550</f>
        <v>3.4970829928941828E-2</v>
      </c>
      <c r="R550" s="203" t="str">
        <f>IF(Q550&gt;C$20, "Repeat", "")</f>
        <v/>
      </c>
      <c r="S550" s="67"/>
    </row>
    <row r="551" spans="1:19" x14ac:dyDescent="0.2">
      <c r="A551" s="294"/>
      <c r="B551" s="174">
        <f>'Sample Weights'!A293</f>
        <v>292</v>
      </c>
      <c r="C551" s="172">
        <f>'Sample Weights'!B293</f>
        <v>246</v>
      </c>
      <c r="D551" s="172" t="str">
        <f>'Sample Weights'!C293</f>
        <v>NHTB-27-1</v>
      </c>
      <c r="E551" s="172">
        <f>'Sample Weights'!D293</f>
        <v>2.1899999999999999E-2</v>
      </c>
      <c r="F551" s="303" t="s">
        <v>1013</v>
      </c>
      <c r="G551" s="303">
        <v>1.1879</v>
      </c>
      <c r="H551" s="303" t="s">
        <v>825</v>
      </c>
      <c r="I551" s="303" t="s">
        <v>825</v>
      </c>
      <c r="J551" s="303">
        <v>0.16109999999999999</v>
      </c>
      <c r="K551" s="199">
        <v>62.002200000000002</v>
      </c>
      <c r="L551" s="199">
        <v>39.9589</v>
      </c>
      <c r="M551" s="200">
        <f t="shared" si="90"/>
        <v>0.90376705225747045</v>
      </c>
      <c r="N551" s="248">
        <f t="shared" si="88"/>
        <v>56.035545527478135</v>
      </c>
      <c r="O551" s="248">
        <f t="shared" si="89"/>
        <v>1.3953926056496055</v>
      </c>
      <c r="P551" s="168"/>
      <c r="Q551" s="169"/>
      <c r="R551" s="203"/>
      <c r="S551" s="67"/>
    </row>
    <row r="552" spans="1:19" x14ac:dyDescent="0.2">
      <c r="A552" s="294"/>
      <c r="B552" s="174">
        <f>'Sample Weights'!A294</f>
        <v>293</v>
      </c>
      <c r="C552" s="172">
        <f>'Sample Weights'!B294</f>
        <v>276</v>
      </c>
      <c r="D552" s="172" t="str">
        <f>'Sample Weights'!C294</f>
        <v>QFRS-16-1</v>
      </c>
      <c r="E552" s="172">
        <f>'Sample Weights'!D294</f>
        <v>2.1499999999999998E-2</v>
      </c>
      <c r="F552" s="303" t="s">
        <v>1015</v>
      </c>
      <c r="G552" s="303">
        <v>1.1812</v>
      </c>
      <c r="H552" s="303" t="s">
        <v>826</v>
      </c>
      <c r="I552" s="303" t="s">
        <v>419</v>
      </c>
      <c r="J552" s="303">
        <v>0.16250000000000001</v>
      </c>
      <c r="K552" s="199">
        <v>56.4358</v>
      </c>
      <c r="L552" s="199">
        <v>35.801900000000003</v>
      </c>
      <c r="M552" s="200">
        <f t="shared" si="90"/>
        <v>1.0052386381875513</v>
      </c>
      <c r="N552" s="248">
        <f t="shared" si="88"/>
        <v>56.73144673702501</v>
      </c>
      <c r="O552" s="248">
        <f t="shared" si="89"/>
        <v>1.4325046818345084</v>
      </c>
      <c r="P552" s="168">
        <f>AVERAGE(O552:O553)</f>
        <v>1.3799565157448743</v>
      </c>
      <c r="Q552" s="169">
        <f>(MAX(O552:O553)-MIN(O552:O553))/P552</f>
        <v>7.6159162249065063E-2</v>
      </c>
      <c r="R552" s="203" t="str">
        <f>IF(Q552&gt;C$20, "Repeat", "")</f>
        <v/>
      </c>
      <c r="S552" s="67"/>
    </row>
    <row r="553" spans="1:19" x14ac:dyDescent="0.2">
      <c r="A553" s="294"/>
      <c r="B553" s="174">
        <f>'Sample Weights'!A295</f>
        <v>294</v>
      </c>
      <c r="C553" s="172">
        <f>'Sample Weights'!B295</f>
        <v>276</v>
      </c>
      <c r="D553" s="172" t="str">
        <f>'Sample Weights'!C295</f>
        <v>QFRS-16-1</v>
      </c>
      <c r="E553" s="172">
        <f>'Sample Weights'!D295</f>
        <v>2.06E-2</v>
      </c>
      <c r="F553" s="303" t="s">
        <v>1013</v>
      </c>
      <c r="G553" s="303">
        <v>1.1819999999999999</v>
      </c>
      <c r="H553" s="303" t="s">
        <v>433</v>
      </c>
      <c r="I553" s="303" t="s">
        <v>826</v>
      </c>
      <c r="J553" s="303">
        <v>0.1608</v>
      </c>
      <c r="K553" s="199">
        <v>51.479100000000003</v>
      </c>
      <c r="L553" s="199">
        <v>36.761299999999999</v>
      </c>
      <c r="M553" s="200">
        <f t="shared" si="90"/>
        <v>0.97777945197005778</v>
      </c>
      <c r="N553" s="248">
        <f t="shared" si="88"/>
        <v>50.335206185911801</v>
      </c>
      <c r="O553" s="248">
        <f t="shared" si="89"/>
        <v>1.32740834965524</v>
      </c>
      <c r="P553" s="168"/>
      <c r="Q553" s="169"/>
      <c r="R553" s="203"/>
      <c r="S553" s="67"/>
    </row>
    <row r="554" spans="1:19" x14ac:dyDescent="0.2">
      <c r="A554" s="294"/>
      <c r="B554" s="174">
        <f>'Sample Weights'!A296</f>
        <v>295</v>
      </c>
      <c r="C554" s="172">
        <f>'Sample Weights'!B296</f>
        <v>361</v>
      </c>
      <c r="D554" s="172" t="str">
        <f>'Sample Weights'!C296</f>
        <v>TOBB-23-5</v>
      </c>
      <c r="E554" s="172">
        <f>'Sample Weights'!D296</f>
        <v>2.0199999999999999E-2</v>
      </c>
      <c r="F554" s="303" t="s">
        <v>1008</v>
      </c>
      <c r="G554" s="303">
        <v>1.1839</v>
      </c>
      <c r="H554" s="303" t="s">
        <v>1023</v>
      </c>
      <c r="I554" s="303" t="s">
        <v>433</v>
      </c>
      <c r="J554" s="303">
        <v>0.15989999999999999</v>
      </c>
      <c r="K554" s="199">
        <v>23.892900000000001</v>
      </c>
      <c r="L554" s="199">
        <v>36.210500000000003</v>
      </c>
      <c r="M554" s="200">
        <f t="shared" si="90"/>
        <v>0.99166024403729303</v>
      </c>
      <c r="N554" s="248">
        <f t="shared" si="88"/>
        <v>23.69363904475864</v>
      </c>
      <c r="O554" s="248">
        <f t="shared" si="89"/>
        <v>0.64370226359441352</v>
      </c>
      <c r="P554" s="168">
        <f>AVERAGE(O554:O555)</f>
        <v>0.61369043170467386</v>
      </c>
      <c r="Q554" s="169">
        <f>(MAX(O554:O555)-MIN(O554:O555))/P554</f>
        <v>9.7807723044905454E-2</v>
      </c>
      <c r="R554" s="203" t="str">
        <f>IF(Q554&gt;C$20, "Repeat", "")</f>
        <v/>
      </c>
      <c r="S554" s="67"/>
    </row>
    <row r="555" spans="1:19" x14ac:dyDescent="0.2">
      <c r="A555" s="294"/>
      <c r="B555" s="174">
        <f>'Sample Weights'!A297</f>
        <v>296</v>
      </c>
      <c r="C555" s="172">
        <f>'Sample Weights'!B297</f>
        <v>361</v>
      </c>
      <c r="D555" s="172" t="str">
        <f>'Sample Weights'!C297</f>
        <v>TOBB-23-5</v>
      </c>
      <c r="E555" s="172">
        <f>'Sample Weights'!D297</f>
        <v>2.1299999999999999E-2</v>
      </c>
      <c r="F555" s="303" t="s">
        <v>1017</v>
      </c>
      <c r="G555" s="303">
        <v>1.1828000000000001</v>
      </c>
      <c r="H555" s="303" t="s">
        <v>443</v>
      </c>
      <c r="I555" s="303" t="s">
        <v>1024</v>
      </c>
      <c r="J555" s="303">
        <v>0.15609999999999999</v>
      </c>
      <c r="K555" s="199">
        <v>22.017499999999998</v>
      </c>
      <c r="L555" s="199">
        <v>34.8718</v>
      </c>
      <c r="M555" s="200">
        <f t="shared" si="90"/>
        <v>1.0309877525979492</v>
      </c>
      <c r="N555" s="248">
        <f t="shared" si="88"/>
        <v>22.699772842825343</v>
      </c>
      <c r="O555" s="248">
        <f t="shared" si="89"/>
        <v>0.58367859981493431</v>
      </c>
      <c r="P555" s="168"/>
      <c r="Q555" s="169"/>
      <c r="R555" s="203"/>
      <c r="S555" s="67"/>
    </row>
    <row r="556" spans="1:19" x14ac:dyDescent="0.2">
      <c r="A556" s="294"/>
      <c r="B556" s="174">
        <f>'Sample Weights'!A298</f>
        <v>297</v>
      </c>
      <c r="C556" s="172">
        <f>'Sample Weights'!B298</f>
        <v>250</v>
      </c>
      <c r="D556" s="172" t="str">
        <f>'Sample Weights'!C298</f>
        <v>NHTB-27-5</v>
      </c>
      <c r="E556" s="172">
        <f>'Sample Weights'!D298</f>
        <v>2.1700000000000001E-2</v>
      </c>
      <c r="F556" s="303" t="s">
        <v>1025</v>
      </c>
      <c r="G556" s="303">
        <v>1.1845000000000001</v>
      </c>
      <c r="H556" s="303" t="s">
        <v>828</v>
      </c>
      <c r="I556" s="303" t="s">
        <v>828</v>
      </c>
      <c r="J556" s="303">
        <v>0.1585</v>
      </c>
      <c r="K556" s="199">
        <v>75.482399999999998</v>
      </c>
      <c r="L556" s="199">
        <v>34.810099999999998</v>
      </c>
      <c r="M556" s="200">
        <f t="shared" si="90"/>
        <v>1.0364738648277922</v>
      </c>
      <c r="N556" s="248">
        <f t="shared" si="88"/>
        <v>78.235534854477351</v>
      </c>
      <c r="O556" s="248">
        <f t="shared" si="89"/>
        <v>1.954396199987561</v>
      </c>
      <c r="P556" s="168">
        <f>AVERAGE(O556:O557)</f>
        <v>1.9881467702510793</v>
      </c>
      <c r="Q556" s="169">
        <f>(MAX(O556:O557)-MIN(O556:O557))/P556</f>
        <v>3.3951789443850716E-2</v>
      </c>
      <c r="R556" s="203" t="str">
        <f>IF(Q556&gt;C$20, "Repeat", "")</f>
        <v/>
      </c>
      <c r="S556" s="67"/>
    </row>
    <row r="557" spans="1:19" x14ac:dyDescent="0.2">
      <c r="A557" s="294"/>
      <c r="B557" s="174">
        <f>'Sample Weights'!A299</f>
        <v>298</v>
      </c>
      <c r="C557" s="172">
        <f>'Sample Weights'!B299</f>
        <v>250</v>
      </c>
      <c r="D557" s="172" t="str">
        <f>'Sample Weights'!C299</f>
        <v>NHTB-27-5</v>
      </c>
      <c r="E557" s="172">
        <f>'Sample Weights'!D299</f>
        <v>2.07E-2</v>
      </c>
      <c r="F557" s="303" t="s">
        <v>1017</v>
      </c>
      <c r="G557" s="303">
        <v>1.1832</v>
      </c>
      <c r="H557" s="303" t="s">
        <v>449</v>
      </c>
      <c r="I557" s="303" t="s">
        <v>449</v>
      </c>
      <c r="J557" s="303">
        <v>0.1608</v>
      </c>
      <c r="K557" s="199">
        <v>75.176000000000002</v>
      </c>
      <c r="L557" s="199">
        <v>35.109400000000001</v>
      </c>
      <c r="M557" s="200">
        <f t="shared" si="90"/>
        <v>1.0267857202590425</v>
      </c>
      <c r="N557" s="248">
        <f t="shared" si="88"/>
        <v>77.189643306193773</v>
      </c>
      <c r="O557" s="248">
        <f t="shared" si="89"/>
        <v>2.0218973405145975</v>
      </c>
      <c r="P557" s="168"/>
      <c r="Q557" s="169"/>
      <c r="R557" s="203"/>
      <c r="S557" s="67"/>
    </row>
    <row r="558" spans="1:19" x14ac:dyDescent="0.2">
      <c r="A558" s="294"/>
      <c r="B558" s="174">
        <f>'Sample Weights'!A300</f>
        <v>299</v>
      </c>
      <c r="C558" s="172">
        <f>'Sample Weights'!B300</f>
        <v>46</v>
      </c>
      <c r="D558" s="172" t="str">
        <f>'Sample Weights'!C300</f>
        <v>CMBF-28-1</v>
      </c>
      <c r="E558" s="172">
        <f>'Sample Weights'!D300</f>
        <v>2.1700000000000001E-2</v>
      </c>
      <c r="F558" s="303" t="s">
        <v>1008</v>
      </c>
      <c r="G558" s="303">
        <v>1.1819</v>
      </c>
      <c r="H558" s="303" t="s">
        <v>459</v>
      </c>
      <c r="I558" s="303" t="s">
        <v>459</v>
      </c>
      <c r="J558" s="303">
        <v>0.161</v>
      </c>
      <c r="K558" s="199">
        <v>139.61940000000001</v>
      </c>
      <c r="L558" s="199">
        <v>36.660600000000002</v>
      </c>
      <c r="M558" s="200">
        <f t="shared" si="90"/>
        <v>0.97852434997799131</v>
      </c>
      <c r="N558" s="248">
        <f t="shared" si="88"/>
        <v>136.62098262931718</v>
      </c>
      <c r="O558" s="248">
        <f t="shared" si="89"/>
        <v>3.4026348546172089</v>
      </c>
      <c r="P558" s="168">
        <f>AVERAGE(O558:O559)</f>
        <v>3.397666981687804</v>
      </c>
      <c r="Q558" s="169">
        <f>(MAX(O558:O559)-MIN(O558:O559))/P558</f>
        <v>2.9242847849304753E-3</v>
      </c>
      <c r="R558" s="203" t="str">
        <f>IF(Q558&gt;C$20, "Repeat", "")</f>
        <v/>
      </c>
      <c r="S558" s="67"/>
    </row>
    <row r="559" spans="1:19" x14ac:dyDescent="0.2">
      <c r="A559" s="294"/>
      <c r="B559" s="174">
        <f>'Sample Weights'!A301</f>
        <v>300</v>
      </c>
      <c r="C559" s="172">
        <f>'Sample Weights'!B301</f>
        <v>46</v>
      </c>
      <c r="D559" s="172" t="str">
        <f>'Sample Weights'!C301</f>
        <v>CMBF-28-1</v>
      </c>
      <c r="E559" s="172">
        <f>'Sample Weights'!D301</f>
        <v>2.0799999999999999E-2</v>
      </c>
      <c r="F559" s="303" t="s">
        <v>1010</v>
      </c>
      <c r="G559" s="303">
        <v>1.1888000000000001</v>
      </c>
      <c r="H559" s="303" t="s">
        <v>829</v>
      </c>
      <c r="I559" s="303" t="s">
        <v>829</v>
      </c>
      <c r="J559" s="303">
        <v>0.159</v>
      </c>
      <c r="K559" s="199">
        <v>131.4359</v>
      </c>
      <c r="L559" s="199">
        <v>36.390799999999999</v>
      </c>
      <c r="M559" s="200">
        <f t="shared" si="90"/>
        <v>0.98902659955813765</v>
      </c>
      <c r="N559" s="248">
        <f t="shared" si="88"/>
        <v>129.99360123686344</v>
      </c>
      <c r="O559" s="248">
        <f t="shared" si="89"/>
        <v>3.3926991087583986</v>
      </c>
      <c r="P559" s="168"/>
      <c r="Q559" s="169"/>
      <c r="R559" s="203"/>
      <c r="S559" s="67"/>
    </row>
    <row r="560" spans="1:19" x14ac:dyDescent="0.2">
      <c r="A560" s="294"/>
      <c r="B560" s="174">
        <f>'Sample Weights'!A302</f>
        <v>301</v>
      </c>
      <c r="C560" s="172">
        <f>'Sample Weights'!B302</f>
        <v>232</v>
      </c>
      <c r="D560" s="172" t="str">
        <f>'Sample Weights'!C302</f>
        <v>MEMA-28-4</v>
      </c>
      <c r="E560" s="172">
        <f>'Sample Weights'!D302</f>
        <v>2.1100000000000001E-2</v>
      </c>
      <c r="F560" s="303" t="s">
        <v>1008</v>
      </c>
      <c r="G560" s="303">
        <v>1.1827000000000001</v>
      </c>
      <c r="H560" s="303" t="s">
        <v>465</v>
      </c>
      <c r="I560" s="303" t="s">
        <v>465</v>
      </c>
      <c r="J560" s="303">
        <v>0.16109999999999999</v>
      </c>
      <c r="K560" s="199">
        <v>152.1696</v>
      </c>
      <c r="L560" s="199">
        <v>35.709800000000001</v>
      </c>
      <c r="M560" s="200">
        <f t="shared" si="90"/>
        <v>1.0052494609214868</v>
      </c>
      <c r="N560" s="248">
        <f t="shared" si="88"/>
        <v>152.96840836863828</v>
      </c>
      <c r="O560" s="248">
        <f t="shared" si="89"/>
        <v>3.9194625504530061</v>
      </c>
      <c r="P560" s="168">
        <f>AVERAGE(O560:O561)</f>
        <v>3.8865100762981815</v>
      </c>
      <c r="Q560" s="169">
        <f>(MAX(O560:O561)-MIN(O560:O561))/P560</f>
        <v>1.6957359434514135E-2</v>
      </c>
      <c r="R560" s="203" t="str">
        <f>IF(Q560&gt;C$20, "Repeat", "")</f>
        <v/>
      </c>
      <c r="S560" s="67"/>
    </row>
    <row r="561" spans="1:19" x14ac:dyDescent="0.2">
      <c r="A561" s="294"/>
      <c r="B561" s="174">
        <f>'Sample Weights'!A303</f>
        <v>302</v>
      </c>
      <c r="C561" s="172">
        <f>'Sample Weights'!B303</f>
        <v>232</v>
      </c>
      <c r="D561" s="172" t="str">
        <f>'Sample Weights'!C303</f>
        <v>MEMA-28-4</v>
      </c>
      <c r="E561" s="172">
        <f>'Sample Weights'!D303</f>
        <v>2.12E-2</v>
      </c>
      <c r="F561" s="303" t="s">
        <v>1025</v>
      </c>
      <c r="G561" s="303">
        <v>1.1828000000000001</v>
      </c>
      <c r="H561" s="303" t="s">
        <v>830</v>
      </c>
      <c r="I561" s="303" t="s">
        <v>830</v>
      </c>
      <c r="J561" s="303">
        <v>0.15820000000000001</v>
      </c>
      <c r="K561" s="199">
        <v>147.37370000000001</v>
      </c>
      <c r="L561" s="199">
        <v>35.089300000000001</v>
      </c>
      <c r="M561" s="200">
        <f t="shared" si="90"/>
        <v>1.0267222597087977</v>
      </c>
      <c r="N561" s="248">
        <f t="shared" si="88"/>
        <v>151.31185828564645</v>
      </c>
      <c r="O561" s="248">
        <f t="shared" si="89"/>
        <v>3.8535576021433569</v>
      </c>
      <c r="P561" s="168"/>
      <c r="Q561" s="169"/>
      <c r="R561" s="203"/>
      <c r="S561" s="67"/>
    </row>
    <row r="562" spans="1:19" x14ac:dyDescent="0.2">
      <c r="A562" s="294"/>
      <c r="B562" s="174">
        <f>'Sample Weights'!A304</f>
        <v>303</v>
      </c>
      <c r="C562" s="172">
        <f>'Sample Weights'!B304</f>
        <v>314</v>
      </c>
      <c r="D562" s="172" t="str">
        <f>'Sample Weights'!C304</f>
        <v>SKWE-24-3</v>
      </c>
      <c r="E562" s="172">
        <f>'Sample Weights'!D304</f>
        <v>2.1100000000000001E-2</v>
      </c>
      <c r="F562" s="303" t="s">
        <v>1017</v>
      </c>
      <c r="G562" s="303">
        <v>1.1879</v>
      </c>
      <c r="H562" s="303" t="s">
        <v>476</v>
      </c>
      <c r="I562" s="303" t="s">
        <v>476</v>
      </c>
      <c r="J562" s="303">
        <v>0.15820000000000001</v>
      </c>
      <c r="K562" s="199">
        <v>7.6223000000000001</v>
      </c>
      <c r="L562" s="199">
        <v>34.595999999999997</v>
      </c>
      <c r="M562" s="200">
        <f t="shared" si="90"/>
        <v>1.0444172940320047</v>
      </c>
      <c r="N562" s="248">
        <f t="shared" si="88"/>
        <v>7.9608619403001493</v>
      </c>
      <c r="O562" s="248">
        <f t="shared" si="89"/>
        <v>0.21457358499476054</v>
      </c>
      <c r="P562" s="168">
        <f>AVERAGE(O562:O563)</f>
        <v>0.21066759539465613</v>
      </c>
      <c r="Q562" s="169">
        <f>(MAX(O562:O563)-MIN(O562:O563))/P562</f>
        <v>3.7082016271055576E-2</v>
      </c>
      <c r="R562" s="203" t="str">
        <f>IF(Q562&gt;C$20, "Repeat", "")</f>
        <v/>
      </c>
      <c r="S562" s="67"/>
    </row>
    <row r="563" spans="1:19" x14ac:dyDescent="0.2">
      <c r="A563" s="294"/>
      <c r="B563" s="174">
        <f>'Sample Weights'!A305</f>
        <v>304</v>
      </c>
      <c r="C563" s="172">
        <f>'Sample Weights'!B305</f>
        <v>314</v>
      </c>
      <c r="D563" s="172" t="str">
        <f>'Sample Weights'!C305</f>
        <v>SKWE-24-3</v>
      </c>
      <c r="E563" s="172">
        <f>'Sample Weights'!D305</f>
        <v>2.0899999999999998E-2</v>
      </c>
      <c r="F563" s="303" t="s">
        <v>1015</v>
      </c>
      <c r="G563" s="303">
        <v>1.1831</v>
      </c>
      <c r="H563" s="303" t="s">
        <v>831</v>
      </c>
      <c r="I563" s="303" t="s">
        <v>831</v>
      </c>
      <c r="J563" s="303">
        <v>0.16039999999999999</v>
      </c>
      <c r="K563" s="199">
        <v>7.6604999999999999</v>
      </c>
      <c r="L563" s="199">
        <v>36.2898</v>
      </c>
      <c r="M563" s="200">
        <f t="shared" si="90"/>
        <v>0.99211511736103553</v>
      </c>
      <c r="N563" s="248">
        <f t="shared" si="88"/>
        <v>7.6000978565442123</v>
      </c>
      <c r="O563" s="248">
        <f t="shared" si="89"/>
        <v>0.20676160579455174</v>
      </c>
      <c r="P563" s="168"/>
      <c r="Q563" s="169"/>
      <c r="R563" s="203"/>
      <c r="S563" s="67"/>
    </row>
    <row r="564" spans="1:19" x14ac:dyDescent="0.2">
      <c r="A564" s="294"/>
      <c r="B564" s="174">
        <f>'Sample Weights'!A306</f>
        <v>305</v>
      </c>
      <c r="C564" s="172">
        <f>'Sample Weights'!B306</f>
        <v>57</v>
      </c>
      <c r="D564" s="172" t="str">
        <f>'Sample Weights'!C306</f>
        <v>CSYJ-28-3</v>
      </c>
      <c r="E564" s="172">
        <f>'Sample Weights'!D306</f>
        <v>2.18E-2</v>
      </c>
      <c r="F564" s="303" t="s">
        <v>1026</v>
      </c>
      <c r="G564" s="303">
        <v>1.1865000000000001</v>
      </c>
      <c r="H564" s="303" t="s">
        <v>481</v>
      </c>
      <c r="I564" s="303" t="s">
        <v>481</v>
      </c>
      <c r="J564" s="303">
        <v>0.16059999999999999</v>
      </c>
      <c r="K564" s="199">
        <v>56.307099999999998</v>
      </c>
      <c r="L564" s="199">
        <v>35.756100000000004</v>
      </c>
      <c r="M564" s="200">
        <f t="shared" si="90"/>
        <v>1.0036005233661354</v>
      </c>
      <c r="N564" s="248">
        <f t="shared" si="88"/>
        <v>56.509835029229322</v>
      </c>
      <c r="O564" s="248">
        <f t="shared" si="89"/>
        <v>1.411649591281255</v>
      </c>
      <c r="P564" s="168">
        <f>AVERAGE(O564:O565)</f>
        <v>1.3970217321076519</v>
      </c>
      <c r="Q564" s="169">
        <f>(MAX(O564:O565)-MIN(O564:O565))/P564</f>
        <v>2.0941491227247439E-2</v>
      </c>
      <c r="R564" s="203" t="str">
        <f>IF(Q564&gt;C$20, "Repeat", "")</f>
        <v/>
      </c>
      <c r="S564" s="67"/>
    </row>
    <row r="565" spans="1:19" x14ac:dyDescent="0.2">
      <c r="A565" s="294"/>
      <c r="B565" s="174">
        <f>'Sample Weights'!A307</f>
        <v>306</v>
      </c>
      <c r="C565" s="172">
        <f>'Sample Weights'!B307</f>
        <v>57</v>
      </c>
      <c r="D565" s="172" t="str">
        <f>'Sample Weights'!C307</f>
        <v>CSYJ-28-3</v>
      </c>
      <c r="E565" s="172">
        <f>'Sample Weights'!D307</f>
        <v>2.12E-2</v>
      </c>
      <c r="F565" s="303" t="s">
        <v>1027</v>
      </c>
      <c r="G565" s="303">
        <v>1.1831</v>
      </c>
      <c r="H565" s="303" t="s">
        <v>832</v>
      </c>
      <c r="I565" s="303" t="s">
        <v>492</v>
      </c>
      <c r="J565" s="303">
        <v>0.1588</v>
      </c>
      <c r="K565" s="199">
        <v>52.840899999999998</v>
      </c>
      <c r="L565" s="199">
        <v>35.317799999999998</v>
      </c>
      <c r="M565" s="200">
        <f t="shared" si="90"/>
        <v>1.0216479351697956</v>
      </c>
      <c r="N565" s="248">
        <f t="shared" si="88"/>
        <v>53.984796377513646</v>
      </c>
      <c r="O565" s="248">
        <f t="shared" si="89"/>
        <v>1.3823938729340486</v>
      </c>
      <c r="P565" s="168"/>
      <c r="Q565" s="169"/>
      <c r="R565" s="203"/>
      <c r="S565" s="67"/>
    </row>
    <row r="566" spans="1:19" x14ac:dyDescent="0.2">
      <c r="A566" s="294"/>
      <c r="B566" s="174">
        <f>'Sample Weights'!A308</f>
        <v>709</v>
      </c>
      <c r="C566" s="172">
        <f>'Sample Weights'!B308</f>
        <v>172</v>
      </c>
      <c r="D566" s="172" t="str">
        <f>'Sample Weights'!C308</f>
        <v>KLNG-20-1</v>
      </c>
      <c r="E566" s="172">
        <f>'Sample Weights'!D308</f>
        <v>2.0199999999999999E-2</v>
      </c>
      <c r="F566" s="303" t="s">
        <v>1028</v>
      </c>
      <c r="G566" s="303">
        <v>1.1853</v>
      </c>
      <c r="H566" s="303" t="s">
        <v>833</v>
      </c>
      <c r="I566" s="303" t="s">
        <v>833</v>
      </c>
      <c r="J566" s="303">
        <v>0.16020000000000001</v>
      </c>
      <c r="K566" s="199">
        <v>12.287000000000001</v>
      </c>
      <c r="L566" s="199">
        <v>36.474499999999999</v>
      </c>
      <c r="M566" s="200">
        <f t="shared" si="90"/>
        <v>0.99361405532479075</v>
      </c>
      <c r="N566" s="248">
        <f t="shared" si="88"/>
        <v>12.208535897775704</v>
      </c>
      <c r="O566" s="248">
        <f t="shared" si="89"/>
        <v>0.33747847631689004</v>
      </c>
      <c r="P566" s="168">
        <f>AVERAGE(O566:O567)</f>
        <v>0.33544692998057229</v>
      </c>
      <c r="Q566" s="169">
        <f>(MAX(O566:O567)-MIN(O566:O567))/P566</f>
        <v>1.2112475355999863E-2</v>
      </c>
      <c r="R566" s="203" t="str">
        <f>IF(Q566&gt;C$20, "Repeat", "")</f>
        <v/>
      </c>
      <c r="S566" s="67"/>
    </row>
    <row r="567" spans="1:19" x14ac:dyDescent="0.2">
      <c r="A567" s="294"/>
      <c r="B567" s="174">
        <f>'Sample Weights'!A309</f>
        <v>710</v>
      </c>
      <c r="C567" s="172">
        <f>'Sample Weights'!B309</f>
        <v>172</v>
      </c>
      <c r="D567" s="172" t="str">
        <f>'Sample Weights'!C309</f>
        <v>KLNG-20-1</v>
      </c>
      <c r="E567" s="172">
        <f>'Sample Weights'!D309</f>
        <v>2.0500000000000001E-2</v>
      </c>
      <c r="F567" s="303" t="s">
        <v>1013</v>
      </c>
      <c r="G567" s="303">
        <v>1.1841999999999999</v>
      </c>
      <c r="H567" s="303" t="s">
        <v>386</v>
      </c>
      <c r="I567" s="303" t="s">
        <v>386</v>
      </c>
      <c r="J567" s="303">
        <v>0.15679999999999999</v>
      </c>
      <c r="K567" s="199">
        <v>11.836499999999999</v>
      </c>
      <c r="L567" s="199">
        <v>34.648699999999998</v>
      </c>
      <c r="M567" s="200">
        <f t="shared" si="90"/>
        <v>1.0370411766788639</v>
      </c>
      <c r="N567" s="248">
        <f t="shared" si="88"/>
        <v>12.274937887759371</v>
      </c>
      <c r="O567" s="248">
        <f t="shared" si="89"/>
        <v>0.33341538364425455</v>
      </c>
      <c r="P567" s="168"/>
      <c r="Q567" s="169"/>
      <c r="R567" s="203"/>
      <c r="S567" s="67"/>
    </row>
    <row r="568" spans="1:19" x14ac:dyDescent="0.2">
      <c r="A568" s="294"/>
      <c r="B568" s="174">
        <f>'Sample Weights'!A310</f>
        <v>309</v>
      </c>
      <c r="C568" s="172">
        <f>'Sample Weights'!B310</f>
        <v>35</v>
      </c>
      <c r="D568" s="172" t="str">
        <f>'Sample Weights'!C310</f>
        <v>CHWH-27-1</v>
      </c>
      <c r="E568" s="172">
        <f>'Sample Weights'!D310</f>
        <v>2.2100000000000002E-2</v>
      </c>
      <c r="F568" s="303" t="s">
        <v>1013</v>
      </c>
      <c r="G568" s="303">
        <v>1.1830000000000001</v>
      </c>
      <c r="H568" s="303" t="s">
        <v>509</v>
      </c>
      <c r="I568" s="303" t="s">
        <v>509</v>
      </c>
      <c r="J568" s="303">
        <v>0.15989999999999999</v>
      </c>
      <c r="K568" s="199">
        <v>74.854799999999997</v>
      </c>
      <c r="L568" s="199">
        <v>34.567</v>
      </c>
      <c r="M568" s="200">
        <f t="shared" si="90"/>
        <v>1.0401734446395394</v>
      </c>
      <c r="N568" s="248">
        <f t="shared" si="88"/>
        <v>77.861975163803791</v>
      </c>
      <c r="O568" s="248">
        <f t="shared" si="89"/>
        <v>1.9090266979615833</v>
      </c>
      <c r="P568" s="168">
        <f>AVERAGE(O568:O569)</f>
        <v>1.864931888510839</v>
      </c>
      <c r="Q568" s="169">
        <f>(MAX(O568:O569)-MIN(O568:O569))/P568</f>
        <v>4.7288385943096492E-2</v>
      </c>
      <c r="R568" s="203" t="str">
        <f>IF(Q568&gt;C$20, "Repeat", "")</f>
        <v/>
      </c>
      <c r="S568" s="67"/>
    </row>
    <row r="569" spans="1:19" x14ac:dyDescent="0.2">
      <c r="A569" s="294"/>
      <c r="B569" s="174">
        <f>'Sample Weights'!A311</f>
        <v>310</v>
      </c>
      <c r="C569" s="172">
        <f>'Sample Weights'!B311</f>
        <v>35</v>
      </c>
      <c r="D569" s="172" t="str">
        <f>'Sample Weights'!C311</f>
        <v>CHWH-27-1</v>
      </c>
      <c r="E569" s="172">
        <f>'Sample Weights'!D311</f>
        <v>2.12E-2</v>
      </c>
      <c r="F569" s="303" t="s">
        <v>1029</v>
      </c>
      <c r="G569" s="303">
        <v>1.1816</v>
      </c>
      <c r="H569" s="303" t="s">
        <v>834</v>
      </c>
      <c r="I569" s="303" t="s">
        <v>834</v>
      </c>
      <c r="J569" s="303">
        <v>0.16039999999999999</v>
      </c>
      <c r="K569" s="199">
        <v>68.419899999999998</v>
      </c>
      <c r="L569" s="199">
        <v>34.665900000000001</v>
      </c>
      <c r="M569" s="200">
        <f t="shared" si="90"/>
        <v>1.0415437079987937</v>
      </c>
      <c r="N569" s="248">
        <f t="shared" si="88"/>
        <v>71.262316346906658</v>
      </c>
      <c r="O569" s="248">
        <f t="shared" si="89"/>
        <v>1.820837079060095</v>
      </c>
      <c r="P569" s="168"/>
      <c r="Q569" s="169"/>
      <c r="R569" s="203"/>
      <c r="S569" s="67"/>
    </row>
    <row r="570" spans="1:19" x14ac:dyDescent="0.2">
      <c r="A570" s="294"/>
      <c r="B570" s="174">
        <f>'Sample Weights'!A312</f>
        <v>311</v>
      </c>
      <c r="C570" s="172" t="str">
        <f>'Sample Weights'!B312</f>
        <v>Nisqually-1</v>
      </c>
      <c r="D570" s="172">
        <f>'Sample Weights'!C312</f>
        <v>0</v>
      </c>
      <c r="E570" s="172">
        <f>'Sample Weights'!D312</f>
        <v>2.01E-2</v>
      </c>
      <c r="F570" s="303" t="s">
        <v>1015</v>
      </c>
      <c r="G570" s="303">
        <v>1.1832</v>
      </c>
      <c r="H570" s="303" t="s">
        <v>518</v>
      </c>
      <c r="I570" s="303" t="s">
        <v>518</v>
      </c>
      <c r="J570" s="303">
        <v>0.1603</v>
      </c>
      <c r="K570" s="199">
        <v>75.529200000000003</v>
      </c>
      <c r="L570" s="202">
        <v>36.004600000000003</v>
      </c>
      <c r="M570" s="200">
        <f t="shared" si="90"/>
        <v>1</v>
      </c>
      <c r="N570" s="248">
        <f t="shared" si="88"/>
        <v>75.529200000000003</v>
      </c>
      <c r="O570" s="248">
        <f t="shared" si="89"/>
        <v>2.0371684921282083</v>
      </c>
      <c r="P570" s="168">
        <f>AVERAGE(O570:O571)</f>
        <v>2.0371125375049104</v>
      </c>
      <c r="Q570" s="169">
        <f>(MAX(O570:O571)-MIN(O570:O571))/P570</f>
        <v>5.4935230398845498E-5</v>
      </c>
      <c r="R570" s="203" t="str">
        <f>IF(Q570&gt;C$20, "Repeat", "")</f>
        <v/>
      </c>
      <c r="S570" s="67"/>
    </row>
    <row r="571" spans="1:19" ht="16" thickBot="1" x14ac:dyDescent="0.25">
      <c r="A571" s="294"/>
      <c r="B571" s="176">
        <f>'Sample Weights'!A313</f>
        <v>312</v>
      </c>
      <c r="C571" s="178" t="str">
        <f>'Sample Weights'!B313</f>
        <v>Nisqually-1</v>
      </c>
      <c r="D571" s="178">
        <f>'Sample Weights'!C313</f>
        <v>0</v>
      </c>
      <c r="E571" s="178">
        <f>'Sample Weights'!D313</f>
        <v>2.06E-2</v>
      </c>
      <c r="F571" s="305" t="s">
        <v>1010</v>
      </c>
      <c r="G571" s="305">
        <v>1.1831</v>
      </c>
      <c r="H571" s="305" t="s">
        <v>835</v>
      </c>
      <c r="I571" s="305" t="s">
        <v>518</v>
      </c>
      <c r="J571" s="305">
        <v>0.1608</v>
      </c>
      <c r="K571" s="204">
        <v>77.631600000000006</v>
      </c>
      <c r="L571" s="204">
        <v>35.973100000000002</v>
      </c>
      <c r="M571" s="205">
        <f t="shared" si="90"/>
        <v>0.99704462914272574</v>
      </c>
      <c r="N571" s="279">
        <f t="shared" si="88"/>
        <v>77.402169831756439</v>
      </c>
      <c r="O571" s="279">
        <f t="shared" si="89"/>
        <v>2.0370565828816121</v>
      </c>
      <c r="P571" s="207"/>
      <c r="Q571" s="208"/>
      <c r="R571" s="209"/>
      <c r="S571" s="67"/>
    </row>
    <row r="572" spans="1:19" x14ac:dyDescent="0.2">
      <c r="A572" s="67"/>
      <c r="B572" s="67"/>
      <c r="C572" s="67"/>
      <c r="D572" s="67"/>
      <c r="E572" s="67"/>
      <c r="F572" s="68"/>
      <c r="G572" s="68"/>
      <c r="H572" s="68"/>
      <c r="I572" s="68"/>
      <c r="J572" s="68"/>
      <c r="K572" s="67"/>
      <c r="L572" s="67"/>
      <c r="M572" s="67"/>
      <c r="N572" s="67"/>
      <c r="O572" s="67"/>
      <c r="P572" s="135"/>
      <c r="Q572" s="135"/>
      <c r="R572" s="67"/>
      <c r="S572" s="67"/>
    </row>
    <row r="573" spans="1:19" x14ac:dyDescent="0.2">
      <c r="A573" s="67"/>
      <c r="B573" s="67"/>
      <c r="C573" s="67"/>
      <c r="D573" s="67"/>
      <c r="E573" s="67"/>
      <c r="F573" s="68"/>
      <c r="G573" s="68"/>
      <c r="H573" s="68"/>
      <c r="I573" s="68"/>
      <c r="J573" s="68"/>
      <c r="K573" s="165" t="s">
        <v>1200</v>
      </c>
      <c r="L573" s="67" t="s">
        <v>642</v>
      </c>
      <c r="M573" s="67"/>
      <c r="N573" s="67"/>
      <c r="O573" s="67"/>
      <c r="P573" s="135"/>
      <c r="Q573" s="135"/>
      <c r="R573" s="67"/>
      <c r="S573" s="67"/>
    </row>
    <row r="574" spans="1:19" x14ac:dyDescent="0.2">
      <c r="B574" s="131" t="s">
        <v>1030</v>
      </c>
      <c r="C574" s="67"/>
      <c r="D574" s="67"/>
      <c r="E574" s="67"/>
      <c r="F574" s="68"/>
      <c r="G574" s="68"/>
      <c r="H574" s="68"/>
      <c r="I574" s="68"/>
      <c r="J574" s="68"/>
      <c r="K574" s="148">
        <f>MAX(K548:K571)</f>
        <v>239.2011</v>
      </c>
      <c r="L574" s="139">
        <f>AVERAGE(L548:L571)</f>
        <v>36.011704166666668</v>
      </c>
      <c r="M574" s="67"/>
      <c r="N574" s="67"/>
      <c r="O574" s="67"/>
      <c r="P574" s="135"/>
      <c r="Q574" s="135"/>
    </row>
    <row r="575" spans="1:19" x14ac:dyDescent="0.2">
      <c r="B575" s="77" t="s">
        <v>367</v>
      </c>
      <c r="C575" s="136" t="s">
        <v>1031</v>
      </c>
      <c r="D575" s="67"/>
      <c r="E575" s="67"/>
      <c r="F575" s="68"/>
      <c r="G575" s="68"/>
      <c r="H575" s="68"/>
      <c r="I575" s="68"/>
      <c r="J575" s="68"/>
      <c r="K575" s="165" t="s">
        <v>1201</v>
      </c>
      <c r="L575" s="67"/>
      <c r="M575" s="67"/>
      <c r="N575" s="67"/>
      <c r="O575" s="67"/>
      <c r="P575" s="135"/>
      <c r="Q575" s="135"/>
    </row>
    <row r="576" spans="1:19" x14ac:dyDescent="0.2">
      <c r="B576" s="99" t="s">
        <v>1020</v>
      </c>
      <c r="C576" s="67"/>
      <c r="D576" s="67"/>
      <c r="E576" s="67"/>
      <c r="F576" s="68"/>
      <c r="G576" s="68"/>
      <c r="H576" s="68"/>
      <c r="I576" s="68"/>
      <c r="J576" s="68"/>
      <c r="K576" s="45">
        <f>MIN(K548:K571)</f>
        <v>7.6223000000000001</v>
      </c>
      <c r="L576" s="67"/>
      <c r="M576" s="67"/>
      <c r="N576" s="67"/>
      <c r="O576" s="67"/>
      <c r="P576" s="135"/>
      <c r="Q576" s="135"/>
    </row>
    <row r="577" spans="2:19" ht="16" thickBot="1" x14ac:dyDescent="0.25">
      <c r="B577" s="294"/>
      <c r="C577" s="294"/>
      <c r="D577" s="294"/>
      <c r="E577" s="294"/>
      <c r="F577" s="312">
        <v>42740</v>
      </c>
      <c r="G577" s="311"/>
      <c r="H577" s="311"/>
      <c r="I577" s="312">
        <v>42771</v>
      </c>
      <c r="J577" s="311"/>
      <c r="K577" s="294"/>
      <c r="L577" s="294"/>
      <c r="M577" s="294"/>
      <c r="N577" s="294"/>
      <c r="O577" s="294"/>
      <c r="P577" s="313"/>
      <c r="Q577" s="313"/>
      <c r="R577" s="67"/>
    </row>
    <row r="578" spans="2:19" ht="16" thickBot="1" x14ac:dyDescent="0.25">
      <c r="B578" s="217" t="s">
        <v>370</v>
      </c>
      <c r="C578" s="218" t="s">
        <v>3</v>
      </c>
      <c r="D578" s="218" t="s">
        <v>4</v>
      </c>
      <c r="E578" s="218" t="s">
        <v>371</v>
      </c>
      <c r="F578" s="218" t="s">
        <v>372</v>
      </c>
      <c r="G578" s="218" t="s">
        <v>373</v>
      </c>
      <c r="H578" s="218" t="s">
        <v>374</v>
      </c>
      <c r="I578" s="218" t="s">
        <v>375</v>
      </c>
      <c r="J578" s="218" t="s">
        <v>376</v>
      </c>
      <c r="K578" s="218" t="s">
        <v>377</v>
      </c>
      <c r="L578" s="218" t="s">
        <v>378</v>
      </c>
      <c r="M578" s="218" t="s">
        <v>379</v>
      </c>
      <c r="N578" s="218" t="s">
        <v>380</v>
      </c>
      <c r="O578" s="218" t="s">
        <v>381</v>
      </c>
      <c r="P578" s="219" t="s">
        <v>382</v>
      </c>
      <c r="Q578" s="219" t="s">
        <v>383</v>
      </c>
      <c r="R578" s="299" t="s">
        <v>384</v>
      </c>
    </row>
    <row r="579" spans="2:19" x14ac:dyDescent="0.2">
      <c r="B579" s="210">
        <f>'Sample Weights'!A314</f>
        <v>313</v>
      </c>
      <c r="C579" s="179">
        <f>'Sample Weights'!B314</f>
        <v>354</v>
      </c>
      <c r="D579" s="179" t="str">
        <f>'Sample Weights'!C314</f>
        <v>TOBA-23-2</v>
      </c>
      <c r="E579" s="179">
        <f>'Sample Weights'!D314</f>
        <v>2.0799999999999999E-2</v>
      </c>
      <c r="F579" s="306" t="s">
        <v>1032</v>
      </c>
      <c r="G579" s="306">
        <v>1.1757</v>
      </c>
      <c r="H579" s="306" t="s">
        <v>845</v>
      </c>
      <c r="I579" s="306" t="s">
        <v>966</v>
      </c>
      <c r="J579" s="306">
        <v>0.16039999999999999</v>
      </c>
      <c r="K579" s="211">
        <v>36.857900000000001</v>
      </c>
      <c r="L579" s="211">
        <v>35.025599999999997</v>
      </c>
      <c r="M579" s="212">
        <f t="shared" ref="M579:M602" si="91">(L$584/(F$584/C$15)/(F$584/C$15+(G$584-F$584)/C$16+J$584/C$17))/(L579/(F579/C$15)/(F579/C$15+(G579-F579)/C$16+J579/C$17))</f>
        <v>0.95423629003775556</v>
      </c>
      <c r="N579" s="255">
        <f t="shared" ref="N579:N602" si="92">K579*M579</f>
        <v>35.171145754582589</v>
      </c>
      <c r="O579" s="255">
        <f t="shared" ref="O579:O602" si="93">(N579-D$623)/D$622*(F579/C$15+(G579-F579)/C$16+J579/C$17)/E579</f>
        <v>0.91689461796593552</v>
      </c>
      <c r="P579" s="214">
        <f>AVERAGE(O579:O580)</f>
        <v>0.90450291178472064</v>
      </c>
      <c r="Q579" s="215">
        <f>(MAX(O579:O580)-MIN(O579:O580))/P579</f>
        <v>2.7400036019263163E-2</v>
      </c>
      <c r="R579" s="216" t="str">
        <f>IF(Q579&gt;C$20, "Repeat", "")</f>
        <v/>
      </c>
    </row>
    <row r="580" spans="2:19" x14ac:dyDescent="0.2">
      <c r="B580" s="174">
        <f>'Sample Weights'!A315</f>
        <v>314</v>
      </c>
      <c r="C580" s="172">
        <f>'Sample Weights'!B315</f>
        <v>354</v>
      </c>
      <c r="D580" s="172" t="str">
        <f>'Sample Weights'!C315</f>
        <v>TOBA-23-2</v>
      </c>
      <c r="E580" s="172">
        <f>'Sample Weights'!D315</f>
        <v>2.1399999999999999E-2</v>
      </c>
      <c r="F580" s="303" t="s">
        <v>1033</v>
      </c>
      <c r="G580" s="303">
        <v>1.1779999999999999</v>
      </c>
      <c r="H580" s="303" t="s">
        <v>966</v>
      </c>
      <c r="I580" s="303" t="s">
        <v>846</v>
      </c>
      <c r="J580" s="303">
        <v>0.1575</v>
      </c>
      <c r="K580" s="199">
        <v>36.298900000000003</v>
      </c>
      <c r="L580" s="199">
        <v>34.807000000000002</v>
      </c>
      <c r="M580" s="200">
        <f t="shared" si="91"/>
        <v>0.96960162380865178</v>
      </c>
      <c r="N580" s="248">
        <f t="shared" si="92"/>
        <v>35.195472382467877</v>
      </c>
      <c r="O580" s="248">
        <f t="shared" si="93"/>
        <v>0.89211120560350576</v>
      </c>
      <c r="P580" s="168"/>
      <c r="Q580" s="169"/>
      <c r="R580" s="203"/>
    </row>
    <row r="581" spans="2:19" x14ac:dyDescent="0.2">
      <c r="B581" s="174">
        <f>'Sample Weights'!A316</f>
        <v>315</v>
      </c>
      <c r="C581" s="172">
        <f>'Sample Weights'!B316</f>
        <v>65</v>
      </c>
      <c r="D581" s="172" t="str">
        <f>'Sample Weights'!C316</f>
        <v>DENB-17-3</v>
      </c>
      <c r="E581" s="172">
        <f>'Sample Weights'!D316</f>
        <v>2.1899999999999999E-2</v>
      </c>
      <c r="F581" s="303" t="s">
        <v>1032</v>
      </c>
      <c r="G581" s="303">
        <v>1.1774</v>
      </c>
      <c r="H581" s="303" t="s">
        <v>846</v>
      </c>
      <c r="I581" s="303" t="s">
        <v>969</v>
      </c>
      <c r="J581" s="303">
        <v>0.15509999999999999</v>
      </c>
      <c r="K581" s="199">
        <v>94.063400000000001</v>
      </c>
      <c r="L581" s="199">
        <v>32.887900000000002</v>
      </c>
      <c r="M581" s="200">
        <f t="shared" si="91"/>
        <v>1.0148397933054816</v>
      </c>
      <c r="N581" s="248">
        <f t="shared" si="92"/>
        <v>95.459281413610839</v>
      </c>
      <c r="O581" s="248">
        <f t="shared" si="93"/>
        <v>2.3428984560092463</v>
      </c>
      <c r="P581" s="168">
        <f>AVERAGE(O581:O582)</f>
        <v>2.3499737602661561</v>
      </c>
      <c r="Q581" s="169">
        <f>(MAX(O581:O582)-MIN(O581:O582))/P581</f>
        <v>6.0216027740737548E-3</v>
      </c>
      <c r="R581" s="203" t="str">
        <f>IF(Q581&gt;C$20, "Repeat", "")</f>
        <v/>
      </c>
    </row>
    <row r="582" spans="2:19" x14ac:dyDescent="0.2">
      <c r="B582" s="174">
        <f>'Sample Weights'!A317</f>
        <v>316</v>
      </c>
      <c r="C582" s="172">
        <f>'Sample Weights'!B317</f>
        <v>65</v>
      </c>
      <c r="D582" s="172" t="str">
        <f>'Sample Weights'!C317</f>
        <v>DENB-17-3</v>
      </c>
      <c r="E582" s="172">
        <f>'Sample Weights'!D317</f>
        <v>2.2100000000000002E-2</v>
      </c>
      <c r="F582" s="303" t="s">
        <v>967</v>
      </c>
      <c r="G582" s="303">
        <v>1.1759999999999999</v>
      </c>
      <c r="H582" s="303" t="s">
        <v>969</v>
      </c>
      <c r="I582" s="303" t="s">
        <v>968</v>
      </c>
      <c r="J582" s="303">
        <v>0.15129999999999999</v>
      </c>
      <c r="K582" s="199">
        <v>96.436400000000006</v>
      </c>
      <c r="L582" s="199">
        <v>33.182299999999998</v>
      </c>
      <c r="M582" s="200">
        <f t="shared" si="91"/>
        <v>1.008050595067373</v>
      </c>
      <c r="N582" s="248">
        <f t="shared" si="92"/>
        <v>97.212770406155215</v>
      </c>
      <c r="O582" s="248">
        <f t="shared" si="93"/>
        <v>2.3570490645230655</v>
      </c>
      <c r="P582" s="168"/>
      <c r="Q582" s="169"/>
      <c r="R582" s="203"/>
    </row>
    <row r="583" spans="2:19" x14ac:dyDescent="0.2">
      <c r="B583" s="174">
        <f>'Sample Weights'!A318</f>
        <v>317</v>
      </c>
      <c r="C583" s="172">
        <f>'Sample Weights'!B318</f>
        <v>87</v>
      </c>
      <c r="D583" s="172" t="str">
        <f>'Sample Weights'!C318</f>
        <v>GLCB-26-3</v>
      </c>
      <c r="E583" s="172">
        <f>'Sample Weights'!D318</f>
        <v>2.18E-2</v>
      </c>
      <c r="F583" s="303" t="s">
        <v>1033</v>
      </c>
      <c r="G583" s="303">
        <v>1.1859999999999999</v>
      </c>
      <c r="H583" s="303" t="s">
        <v>968</v>
      </c>
      <c r="I583" s="303" t="s">
        <v>847</v>
      </c>
      <c r="J583" s="303">
        <v>0.15770000000000001</v>
      </c>
      <c r="K583" s="199">
        <v>28.333100000000002</v>
      </c>
      <c r="L583" s="199">
        <v>33.236199999999997</v>
      </c>
      <c r="M583" s="200">
        <f t="shared" si="91"/>
        <v>1.0218287402328448</v>
      </c>
      <c r="N583" s="248">
        <f t="shared" si="92"/>
        <v>28.951575879891216</v>
      </c>
      <c r="O583" s="248">
        <f t="shared" si="93"/>
        <v>0.72674304090676567</v>
      </c>
      <c r="P583" s="168">
        <f>AVERAGE(O583:O584)</f>
        <v>0.7271392515599634</v>
      </c>
      <c r="Q583" s="169">
        <f>(MAX(O583:O584)-MIN(O583:O584))/P583</f>
        <v>1.0897793025138394E-3</v>
      </c>
      <c r="R583" s="203" t="str">
        <f>IF(Q583&gt;C$20, "Repeat", "")</f>
        <v/>
      </c>
    </row>
    <row r="584" spans="2:19" x14ac:dyDescent="0.2">
      <c r="B584" s="174">
        <f>'Sample Weights'!A319</f>
        <v>318</v>
      </c>
      <c r="C584" s="172">
        <f>'Sample Weights'!B319</f>
        <v>87</v>
      </c>
      <c r="D584" s="172" t="str">
        <f>'Sample Weights'!C319</f>
        <v>GLCB-26-3</v>
      </c>
      <c r="E584" s="172">
        <f>'Sample Weights'!D319</f>
        <v>2.18E-2</v>
      </c>
      <c r="F584" s="303" t="s">
        <v>972</v>
      </c>
      <c r="G584" s="303">
        <v>1.1846000000000001</v>
      </c>
      <c r="H584" s="303" t="s">
        <v>847</v>
      </c>
      <c r="I584" s="303" t="s">
        <v>970</v>
      </c>
      <c r="J584" s="303">
        <v>0.1555</v>
      </c>
      <c r="K584" s="199">
        <v>29.042200000000001</v>
      </c>
      <c r="L584" s="202">
        <v>35.0871</v>
      </c>
      <c r="M584" s="272">
        <f t="shared" si="91"/>
        <v>1</v>
      </c>
      <c r="N584" s="248">
        <f t="shared" si="92"/>
        <v>29.042200000000001</v>
      </c>
      <c r="O584" s="248">
        <f t="shared" si="93"/>
        <v>0.72753546221316112</v>
      </c>
      <c r="P584" s="168"/>
      <c r="Q584" s="169"/>
      <c r="R584" s="203"/>
    </row>
    <row r="585" spans="2:19" x14ac:dyDescent="0.2">
      <c r="B585" s="174">
        <f>'Sample Weights'!A320</f>
        <v>319</v>
      </c>
      <c r="C585" s="172">
        <f>'Sample Weights'!B320</f>
        <v>78</v>
      </c>
      <c r="D585" s="172" t="str">
        <f>'Sample Weights'!C320</f>
        <v>ELAD-25-5</v>
      </c>
      <c r="E585" s="172">
        <f>'Sample Weights'!D320</f>
        <v>2.2200000000000001E-2</v>
      </c>
      <c r="F585" s="303" t="s">
        <v>1034</v>
      </c>
      <c r="G585" s="303">
        <v>1.1815</v>
      </c>
      <c r="H585" s="303" t="s">
        <v>980</v>
      </c>
      <c r="I585" s="303" t="s">
        <v>980</v>
      </c>
      <c r="J585" s="303">
        <v>0.1525</v>
      </c>
      <c r="K585" s="199">
        <v>20.505500000000001</v>
      </c>
      <c r="L585" s="199">
        <v>33.873800000000003</v>
      </c>
      <c r="M585" s="200">
        <f t="shared" si="91"/>
        <v>0.99542626200042528</v>
      </c>
      <c r="N585" s="248">
        <f t="shared" si="92"/>
        <v>20.411713215449723</v>
      </c>
      <c r="O585" s="248">
        <f t="shared" si="93"/>
        <v>0.50301850590656516</v>
      </c>
      <c r="P585" s="168">
        <f>AVERAGE(O585:O586)</f>
        <v>0.50009918193414526</v>
      </c>
      <c r="Q585" s="169">
        <f>(MAX(O585:O586)-MIN(O585:O586))/P585</f>
        <v>1.1674979995485576E-2</v>
      </c>
      <c r="R585" s="203" t="str">
        <f>IF(Q585&gt;C$20, "Repeat", "")</f>
        <v/>
      </c>
    </row>
    <row r="586" spans="2:19" x14ac:dyDescent="0.2">
      <c r="B586" s="174">
        <f>'Sample Weights'!A321</f>
        <v>320</v>
      </c>
      <c r="C586" s="172">
        <f>'Sample Weights'!B321</f>
        <v>78</v>
      </c>
      <c r="D586" s="172" t="str">
        <f>'Sample Weights'!C321</f>
        <v>ELAD-25-5</v>
      </c>
      <c r="E586" s="172">
        <f>'Sample Weights'!D321</f>
        <v>2.07E-2</v>
      </c>
      <c r="F586" s="303" t="s">
        <v>955</v>
      </c>
      <c r="G586" s="303">
        <v>1.1842999999999999</v>
      </c>
      <c r="H586" s="303" t="s">
        <v>848</v>
      </c>
      <c r="I586" s="303" t="s">
        <v>848</v>
      </c>
      <c r="J586" s="303">
        <v>0.15179999999999999</v>
      </c>
      <c r="K586" s="199">
        <v>19.029</v>
      </c>
      <c r="L586" s="199">
        <v>35.624200000000002</v>
      </c>
      <c r="M586" s="200">
        <f t="shared" si="91"/>
        <v>0.98481329554860264</v>
      </c>
      <c r="N586" s="248">
        <f t="shared" si="92"/>
        <v>18.740012200994361</v>
      </c>
      <c r="O586" s="248">
        <f t="shared" si="93"/>
        <v>0.49717985796172531</v>
      </c>
      <c r="P586" s="168"/>
      <c r="Q586" s="169"/>
      <c r="R586" s="203"/>
    </row>
    <row r="587" spans="2:19" x14ac:dyDescent="0.2">
      <c r="B587" s="174">
        <f>'Sample Weights'!A322</f>
        <v>321</v>
      </c>
      <c r="C587" s="172">
        <f>'Sample Weights'!B322</f>
        <v>110</v>
      </c>
      <c r="D587" s="172" t="str">
        <f>'Sample Weights'!C322</f>
        <v>HOMB-21-2</v>
      </c>
      <c r="E587" s="172">
        <f>'Sample Weights'!D322</f>
        <v>2.23E-2</v>
      </c>
      <c r="F587" s="303" t="s">
        <v>955</v>
      </c>
      <c r="G587" s="303">
        <v>1.1811</v>
      </c>
      <c r="H587" s="303" t="s">
        <v>880</v>
      </c>
      <c r="I587" s="303" t="s">
        <v>849</v>
      </c>
      <c r="J587" s="303">
        <v>0.15690000000000001</v>
      </c>
      <c r="K587" s="199">
        <v>26.8215</v>
      </c>
      <c r="L587" s="199">
        <v>35.034700000000001</v>
      </c>
      <c r="M587" s="200">
        <f t="shared" si="91"/>
        <v>1.001516623111278</v>
      </c>
      <c r="N587" s="248">
        <f t="shared" si="92"/>
        <v>26.862178106779144</v>
      </c>
      <c r="O587" s="248">
        <f t="shared" si="93"/>
        <v>0.65728679421452951</v>
      </c>
      <c r="P587" s="168">
        <f>AVERAGE(O587:O588)</f>
        <v>0.65189856059436424</v>
      </c>
      <c r="Q587" s="169">
        <f>(MAX(O587:O588)-MIN(O587:O588))/P587</f>
        <v>1.6530895896602643E-2</v>
      </c>
      <c r="R587" s="203" t="str">
        <f>IF(Q587&gt;C$20, "Repeat", "")</f>
        <v/>
      </c>
    </row>
    <row r="588" spans="2:19" x14ac:dyDescent="0.2">
      <c r="B588" s="174">
        <f>'Sample Weights'!A323</f>
        <v>322</v>
      </c>
      <c r="C588" s="172">
        <f>'Sample Weights'!B323</f>
        <v>110</v>
      </c>
      <c r="D588" s="172" t="str">
        <f>'Sample Weights'!C323</f>
        <v>HOMB-21-2</v>
      </c>
      <c r="E588" s="172">
        <f>'Sample Weights'!D323</f>
        <v>2.1600000000000001E-2</v>
      </c>
      <c r="F588" s="303" t="s">
        <v>949</v>
      </c>
      <c r="G588" s="303">
        <v>1.1859</v>
      </c>
      <c r="H588" s="303" t="s">
        <v>849</v>
      </c>
      <c r="I588" s="303" t="s">
        <v>881</v>
      </c>
      <c r="J588" s="303">
        <v>0.15840000000000001</v>
      </c>
      <c r="K588" s="199">
        <v>26.028600000000001</v>
      </c>
      <c r="L588" s="199">
        <v>36.109400000000001</v>
      </c>
      <c r="M588" s="200">
        <f t="shared" si="91"/>
        <v>0.97802243354427698</v>
      </c>
      <c r="N588" s="248">
        <f t="shared" si="92"/>
        <v>25.45655471375057</v>
      </c>
      <c r="O588" s="248">
        <f t="shared" si="93"/>
        <v>0.64651032697419897</v>
      </c>
      <c r="P588" s="168"/>
      <c r="Q588" s="169"/>
      <c r="R588" s="203"/>
    </row>
    <row r="589" spans="2:19" x14ac:dyDescent="0.2">
      <c r="B589" s="341">
        <f>'Sample Weights'!A324</f>
        <v>323</v>
      </c>
      <c r="C589" s="342">
        <f>'Sample Weights'!B324</f>
        <v>289</v>
      </c>
      <c r="D589" s="342" t="str">
        <f>'Sample Weights'!C324</f>
        <v>SHEL-15-3</v>
      </c>
      <c r="E589" s="342">
        <f>'Sample Weights'!D324</f>
        <v>2.06E-2</v>
      </c>
      <c r="F589" s="342" t="s">
        <v>949</v>
      </c>
      <c r="G589" s="342">
        <v>1.1858</v>
      </c>
      <c r="H589" s="342" t="s">
        <v>881</v>
      </c>
      <c r="I589" s="342" t="s">
        <v>850</v>
      </c>
      <c r="J589" s="342">
        <v>0.1578</v>
      </c>
      <c r="K589" s="343">
        <v>205.82759999999999</v>
      </c>
      <c r="L589" s="343">
        <v>35.975499999999997</v>
      </c>
      <c r="M589" s="344">
        <f t="shared" si="91"/>
        <v>0.98128720701918692</v>
      </c>
      <c r="N589" s="349">
        <f t="shared" si="92"/>
        <v>201.97599073146239</v>
      </c>
      <c r="O589" s="349">
        <f t="shared" si="93"/>
        <v>5.3011178733498321</v>
      </c>
      <c r="P589" s="346">
        <f>AVERAGE(O589:O590)</f>
        <v>4.9740873545939408</v>
      </c>
      <c r="Q589" s="347">
        <f>(MAX(O589:O590)-MIN(O589:O590))/P589</f>
        <v>0.1314936773090061</v>
      </c>
      <c r="R589" s="348" t="str">
        <f>IF(Q589&gt;C$20, "Repeat", "")</f>
        <v>Repeat</v>
      </c>
      <c r="S589" s="134" t="s">
        <v>923</v>
      </c>
    </row>
    <row r="590" spans="2:19" x14ac:dyDescent="0.2">
      <c r="B590" s="341">
        <f>'Sample Weights'!A325</f>
        <v>324</v>
      </c>
      <c r="C590" s="342">
        <f>'Sample Weights'!B325</f>
        <v>289</v>
      </c>
      <c r="D590" s="342" t="str">
        <f>'Sample Weights'!C325</f>
        <v>SHEL-15-3</v>
      </c>
      <c r="E590" s="342">
        <f>'Sample Weights'!D325</f>
        <v>2.1600000000000001E-2</v>
      </c>
      <c r="F590" s="342" t="s">
        <v>957</v>
      </c>
      <c r="G590" s="342">
        <v>1.1902999999999999</v>
      </c>
      <c r="H590" s="342" t="s">
        <v>850</v>
      </c>
      <c r="I590" s="342" t="s">
        <v>882</v>
      </c>
      <c r="J590" s="342">
        <v>0.157</v>
      </c>
      <c r="K590" s="343">
        <v>193.09129999999999</v>
      </c>
      <c r="L590" s="343">
        <v>36.911799999999999</v>
      </c>
      <c r="M590" s="344">
        <f t="shared" si="91"/>
        <v>0.95836033983498747</v>
      </c>
      <c r="N590" s="349">
        <f t="shared" si="92"/>
        <v>185.0510438871795</v>
      </c>
      <c r="O590" s="349">
        <f t="shared" si="93"/>
        <v>4.6470568358380486</v>
      </c>
      <c r="P590" s="346"/>
      <c r="Q590" s="347"/>
      <c r="R590" s="348"/>
    </row>
    <row r="591" spans="2:19" x14ac:dyDescent="0.2">
      <c r="B591" s="174">
        <f>'Sample Weights'!A326</f>
        <v>325</v>
      </c>
      <c r="C591" s="172">
        <f>'Sample Weights'!B326</f>
        <v>308</v>
      </c>
      <c r="D591" s="172" t="str">
        <f>'Sample Weights'!C326</f>
        <v>SKWD-24-1</v>
      </c>
      <c r="E591" s="172">
        <f>'Sample Weights'!D326</f>
        <v>2.1700000000000001E-2</v>
      </c>
      <c r="F591" s="303" t="s">
        <v>942</v>
      </c>
      <c r="G591" s="303">
        <v>1.1882999999999999</v>
      </c>
      <c r="H591" s="303" t="s">
        <v>851</v>
      </c>
      <c r="I591" s="303" t="s">
        <v>851</v>
      </c>
      <c r="J591" s="303">
        <v>0.15790000000000001</v>
      </c>
      <c r="K591" s="199">
        <v>30.8231</v>
      </c>
      <c r="L591" s="199">
        <v>35.685200000000002</v>
      </c>
      <c r="M591" s="200">
        <f t="shared" si="91"/>
        <v>0.98824547729544909</v>
      </c>
      <c r="N591" s="248">
        <f t="shared" si="92"/>
        <v>30.460789171225358</v>
      </c>
      <c r="O591" s="248">
        <f t="shared" si="93"/>
        <v>0.76921737253358735</v>
      </c>
      <c r="P591" s="168">
        <f>AVERAGE(O591:O592)</f>
        <v>0.76629014247330485</v>
      </c>
      <c r="Q591" s="169">
        <f>(MAX(O591:O592)-MIN(O591:O592))/P591</f>
        <v>7.6400044788111684E-3</v>
      </c>
      <c r="R591" s="203" t="str">
        <f>IF(Q591&gt;C$20, "Repeat", "")</f>
        <v/>
      </c>
    </row>
    <row r="592" spans="2:19" x14ac:dyDescent="0.2">
      <c r="B592" s="174">
        <f>'Sample Weights'!A327</f>
        <v>326</v>
      </c>
      <c r="C592" s="172">
        <f>'Sample Weights'!B327</f>
        <v>308</v>
      </c>
      <c r="D592" s="172" t="str">
        <f>'Sample Weights'!C327</f>
        <v>SKWD-24-1</v>
      </c>
      <c r="E592" s="172">
        <f>'Sample Weights'!D327</f>
        <v>2.0119999999999999E-2</v>
      </c>
      <c r="F592" s="303" t="s">
        <v>949</v>
      </c>
      <c r="G592" s="303">
        <v>1.1872</v>
      </c>
      <c r="H592" s="303" t="s">
        <v>883</v>
      </c>
      <c r="I592" s="303" t="s">
        <v>883</v>
      </c>
      <c r="J592" s="303">
        <v>0.1515</v>
      </c>
      <c r="K592" s="199">
        <v>28.370699999999999</v>
      </c>
      <c r="L592" s="199">
        <v>35.552300000000002</v>
      </c>
      <c r="M592" s="200">
        <f t="shared" si="91"/>
        <v>0.99085342415683286</v>
      </c>
      <c r="N592" s="248">
        <f t="shared" si="92"/>
        <v>28.111205240726257</v>
      </c>
      <c r="O592" s="248">
        <f t="shared" si="93"/>
        <v>0.76336291241302245</v>
      </c>
      <c r="P592" s="168"/>
      <c r="Q592" s="169"/>
      <c r="R592" s="203"/>
    </row>
    <row r="593" spans="2:18" x14ac:dyDescent="0.2">
      <c r="B593" s="174">
        <f>'Sample Weights'!A328</f>
        <v>327</v>
      </c>
      <c r="C593" s="172">
        <f>'Sample Weights'!B328</f>
        <v>336</v>
      </c>
      <c r="D593" s="172" t="str">
        <f>'Sample Weights'!C328</f>
        <v>SQMB-25-4</v>
      </c>
      <c r="E593" s="172">
        <f>'Sample Weights'!D328</f>
        <v>2.12E-2</v>
      </c>
      <c r="F593" s="303" t="s">
        <v>1034</v>
      </c>
      <c r="G593" s="303">
        <v>1.1826000000000001</v>
      </c>
      <c r="H593" s="303" t="s">
        <v>884</v>
      </c>
      <c r="I593" s="303" t="s">
        <v>884</v>
      </c>
      <c r="J593" s="303">
        <v>0.1555</v>
      </c>
      <c r="K593" s="199">
        <v>66.266199999999998</v>
      </c>
      <c r="L593" s="199">
        <v>34.6648</v>
      </c>
      <c r="M593" s="200">
        <f t="shared" si="91"/>
        <v>0.97503682836431638</v>
      </c>
      <c r="N593" s="248">
        <f t="shared" si="92"/>
        <v>64.611985475755461</v>
      </c>
      <c r="O593" s="248">
        <f t="shared" si="93"/>
        <v>1.6485931899475748</v>
      </c>
      <c r="P593" s="168">
        <f>AVERAGE(O593:O594)</f>
        <v>1.6406897703131613</v>
      </c>
      <c r="Q593" s="169">
        <f>(MAX(O593:O594)-MIN(O593:O594))/P593</f>
        <v>9.6342645360736213E-3</v>
      </c>
      <c r="R593" s="203" t="str">
        <f>IF(Q593&gt;C$20, "Repeat", "")</f>
        <v/>
      </c>
    </row>
    <row r="594" spans="2:18" x14ac:dyDescent="0.2">
      <c r="B594" s="174">
        <f>'Sample Weights'!A329</f>
        <v>328</v>
      </c>
      <c r="C594" s="172">
        <f>'Sample Weights'!B329</f>
        <v>336</v>
      </c>
      <c r="D594" s="172" t="str">
        <f>'Sample Weights'!C329</f>
        <v>SQMB-25-4</v>
      </c>
      <c r="E594" s="172">
        <f>'Sample Weights'!D329</f>
        <v>2.1700000000000001E-2</v>
      </c>
      <c r="F594" s="303" t="s">
        <v>1035</v>
      </c>
      <c r="G594" s="303">
        <v>1.1930000000000001</v>
      </c>
      <c r="H594" s="303" t="s">
        <v>852</v>
      </c>
      <c r="I594" s="303" t="s">
        <v>1036</v>
      </c>
      <c r="J594" s="303">
        <v>0.15809999999999999</v>
      </c>
      <c r="K594" s="199">
        <v>71.388800000000003</v>
      </c>
      <c r="L594" s="199">
        <v>40.6023</v>
      </c>
      <c r="M594" s="200">
        <f t="shared" si="91"/>
        <v>0.90860431144476272</v>
      </c>
      <c r="N594" s="248">
        <f t="shared" si="92"/>
        <v>64.86417146886788</v>
      </c>
      <c r="O594" s="248">
        <f t="shared" si="93"/>
        <v>1.6327863506787479</v>
      </c>
      <c r="P594" s="168"/>
      <c r="Q594" s="169"/>
      <c r="R594" s="203"/>
    </row>
    <row r="595" spans="2:18" x14ac:dyDescent="0.2">
      <c r="B595" s="174">
        <f>'Sample Weights'!A330</f>
        <v>329</v>
      </c>
      <c r="C595" s="172">
        <f>'Sample Weights'!B330</f>
        <v>256</v>
      </c>
      <c r="D595" s="172" t="str">
        <f>'Sample Weights'!C330</f>
        <v>PHLA-22-3</v>
      </c>
      <c r="E595" s="172">
        <f>'Sample Weights'!D330</f>
        <v>2.0799999999999999E-2</v>
      </c>
      <c r="F595" s="303" t="s">
        <v>1037</v>
      </c>
      <c r="G595" s="303">
        <v>1.1891</v>
      </c>
      <c r="H595" s="303" t="s">
        <v>853</v>
      </c>
      <c r="I595" s="303" t="s">
        <v>886</v>
      </c>
      <c r="J595" s="303">
        <v>0.15659999999999999</v>
      </c>
      <c r="K595" s="199">
        <v>30.909400000000002</v>
      </c>
      <c r="L595" s="199">
        <v>36.037500000000001</v>
      </c>
      <c r="M595" s="200">
        <f t="shared" si="91"/>
        <v>0.98345786697429649</v>
      </c>
      <c r="N595" s="248">
        <f t="shared" si="92"/>
        <v>30.398092593455321</v>
      </c>
      <c r="O595" s="248">
        <f t="shared" si="93"/>
        <v>0.80085933051185487</v>
      </c>
      <c r="P595" s="168">
        <f>AVERAGE(O595:O596)</f>
        <v>0.81293602959724032</v>
      </c>
      <c r="Q595" s="169">
        <f>(MAX(O595:O596)-MIN(O595:O596))/P595</f>
        <v>2.9711314656255941E-2</v>
      </c>
      <c r="R595" s="203" t="str">
        <f>IF(Q595&gt;C$20, "Repeat", "")</f>
        <v/>
      </c>
    </row>
    <row r="596" spans="2:18" x14ac:dyDescent="0.2">
      <c r="B596" s="174">
        <f>'Sample Weights'!A331</f>
        <v>330</v>
      </c>
      <c r="C596" s="172">
        <f>'Sample Weights'!B331</f>
        <v>256</v>
      </c>
      <c r="D596" s="172" t="str">
        <f>'Sample Weights'!C331</f>
        <v>PHLA-22-3</v>
      </c>
      <c r="E596" s="172">
        <f>'Sample Weights'!D331</f>
        <v>2.0199999999999999E-2</v>
      </c>
      <c r="F596" s="303" t="s">
        <v>1038</v>
      </c>
      <c r="G596" s="303">
        <v>1.1842999999999999</v>
      </c>
      <c r="H596" s="303" t="s">
        <v>885</v>
      </c>
      <c r="I596" s="303" t="s">
        <v>853</v>
      </c>
      <c r="J596" s="303">
        <v>0.16239999999999999</v>
      </c>
      <c r="K596" s="199">
        <v>30.829799999999999</v>
      </c>
      <c r="L596" s="199">
        <v>34.467399999999998</v>
      </c>
      <c r="M596" s="200">
        <f t="shared" si="91"/>
        <v>0.98742347850131573</v>
      </c>
      <c r="N596" s="248">
        <f t="shared" si="92"/>
        <v>30.442068357499863</v>
      </c>
      <c r="O596" s="248">
        <f t="shared" si="93"/>
        <v>0.82501272868262587</v>
      </c>
      <c r="P596" s="168"/>
      <c r="Q596" s="169"/>
      <c r="R596" s="203"/>
    </row>
    <row r="597" spans="2:18" x14ac:dyDescent="0.2">
      <c r="B597" s="174">
        <f>'Sample Weights'!A332</f>
        <v>331</v>
      </c>
      <c r="C597" s="172">
        <f>'Sample Weights'!B332</f>
        <v>161</v>
      </c>
      <c r="D597" s="172" t="str">
        <f>'Sample Weights'!C332</f>
        <v>KLNB-20-3</v>
      </c>
      <c r="E597" s="172">
        <f>'Sample Weights'!D332</f>
        <v>2.1600000000000001E-2</v>
      </c>
      <c r="F597" s="303" t="s">
        <v>1002</v>
      </c>
      <c r="G597" s="303">
        <v>1.1866000000000001</v>
      </c>
      <c r="H597" s="303" t="s">
        <v>854</v>
      </c>
      <c r="I597" s="303" t="s">
        <v>854</v>
      </c>
      <c r="J597" s="303">
        <v>0.15590000000000001</v>
      </c>
      <c r="K597" s="199">
        <v>23.848500000000001</v>
      </c>
      <c r="L597" s="199">
        <v>34.663200000000003</v>
      </c>
      <c r="M597" s="200">
        <f t="shared" si="91"/>
        <v>0.99155606917653583</v>
      </c>
      <c r="N597" s="248">
        <f t="shared" si="92"/>
        <v>23.647124915756617</v>
      </c>
      <c r="O597" s="248">
        <f t="shared" si="93"/>
        <v>0.60075633967540054</v>
      </c>
      <c r="P597" s="168">
        <f>AVERAGE(O597:O598)</f>
        <v>0.61101593742463267</v>
      </c>
      <c r="Q597" s="169">
        <f>(MAX(O597:O598)-MIN(O597:O598))/P597</f>
        <v>3.3582095395008012E-2</v>
      </c>
      <c r="R597" s="203" t="str">
        <f>IF(Q597&gt;C$20, "Repeat", "")</f>
        <v/>
      </c>
    </row>
    <row r="598" spans="2:18" x14ac:dyDescent="0.2">
      <c r="B598" s="174">
        <f>'Sample Weights'!A333</f>
        <v>332</v>
      </c>
      <c r="C598" s="172">
        <f>'Sample Weights'!B333</f>
        <v>161</v>
      </c>
      <c r="D598" s="172" t="str">
        <f>'Sample Weights'!C333</f>
        <v>KLNB-20-3</v>
      </c>
      <c r="E598" s="172">
        <f>'Sample Weights'!D333</f>
        <v>2.0799999999999999E-2</v>
      </c>
      <c r="F598" s="303" t="s">
        <v>979</v>
      </c>
      <c r="G598" s="303">
        <v>1.1798</v>
      </c>
      <c r="H598" s="303" t="s">
        <v>888</v>
      </c>
      <c r="I598" s="303" t="s">
        <v>888</v>
      </c>
      <c r="J598" s="303">
        <v>0.15920000000000001</v>
      </c>
      <c r="K598" s="199">
        <v>24.152699999999999</v>
      </c>
      <c r="L598" s="199">
        <v>34.747799999999998</v>
      </c>
      <c r="M598" s="200">
        <f t="shared" si="91"/>
        <v>0.97852400151097141</v>
      </c>
      <c r="N598" s="248">
        <f t="shared" si="92"/>
        <v>23.633996651294037</v>
      </c>
      <c r="O598" s="248">
        <f t="shared" si="93"/>
        <v>0.6212755351738648</v>
      </c>
      <c r="P598" s="168"/>
      <c r="Q598" s="169"/>
      <c r="R598" s="203"/>
    </row>
    <row r="599" spans="2:18" x14ac:dyDescent="0.2">
      <c r="B599" s="174">
        <f>'Sample Weights'!A334</f>
        <v>333</v>
      </c>
      <c r="C599" s="172">
        <f>'Sample Weights'!B334</f>
        <v>270</v>
      </c>
      <c r="D599" s="172" t="str">
        <f>'Sample Weights'!C334</f>
        <v>QBKR-16-3</v>
      </c>
      <c r="E599" s="172">
        <f>'Sample Weights'!D334</f>
        <v>2.1899999999999999E-2</v>
      </c>
      <c r="F599" s="303" t="s">
        <v>979</v>
      </c>
      <c r="G599" s="303">
        <v>1.1853</v>
      </c>
      <c r="H599" s="303" t="s">
        <v>887</v>
      </c>
      <c r="I599" s="303" t="s">
        <v>855</v>
      </c>
      <c r="J599" s="303">
        <v>0.15959999999999999</v>
      </c>
      <c r="K599" s="199">
        <v>53.188499999999998</v>
      </c>
      <c r="L599" s="199">
        <v>34.306600000000003</v>
      </c>
      <c r="M599" s="200">
        <f t="shared" si="91"/>
        <v>0.99552750517003252</v>
      </c>
      <c r="N599" s="248">
        <f t="shared" si="92"/>
        <v>52.950614708736275</v>
      </c>
      <c r="O599" s="248">
        <f t="shared" si="93"/>
        <v>1.3152313667320545</v>
      </c>
      <c r="P599" s="168">
        <f>AVERAGE(O599:O600)</f>
        <v>1.3046211022672443</v>
      </c>
      <c r="Q599" s="169">
        <f>(MAX(O599:O600)-MIN(O599:O600))/P599</f>
        <v>1.6265664331768303E-2</v>
      </c>
      <c r="R599" s="203" t="str">
        <f>IF(Q599&gt;C$20, "Repeat", "")</f>
        <v/>
      </c>
    </row>
    <row r="600" spans="2:18" x14ac:dyDescent="0.2">
      <c r="B600" s="174">
        <f>'Sample Weights'!A335</f>
        <v>334</v>
      </c>
      <c r="C600" s="172">
        <f>'Sample Weights'!B335</f>
        <v>270</v>
      </c>
      <c r="D600" s="172" t="str">
        <f>'Sample Weights'!C335</f>
        <v>QBKR-16-3</v>
      </c>
      <c r="E600" s="172">
        <f>'Sample Weights'!D335</f>
        <v>2.18E-2</v>
      </c>
      <c r="F600" s="303" t="s">
        <v>955</v>
      </c>
      <c r="G600" s="303">
        <v>1.1884999999999999</v>
      </c>
      <c r="H600" s="303" t="s">
        <v>856</v>
      </c>
      <c r="I600" s="303" t="s">
        <v>887</v>
      </c>
      <c r="J600" s="303">
        <v>0.1537</v>
      </c>
      <c r="K600" s="199">
        <v>52.6023</v>
      </c>
      <c r="L600" s="199">
        <v>35.729999999999997</v>
      </c>
      <c r="M600" s="200">
        <f t="shared" si="91"/>
        <v>0.98604148581918483</v>
      </c>
      <c r="N600" s="248">
        <f t="shared" si="92"/>
        <v>51.868050049506508</v>
      </c>
      <c r="O600" s="248">
        <f t="shared" si="93"/>
        <v>1.294010837802434</v>
      </c>
      <c r="P600" s="168"/>
      <c r="Q600" s="169"/>
      <c r="R600" s="203"/>
    </row>
    <row r="601" spans="2:18" x14ac:dyDescent="0.2">
      <c r="B601" s="174">
        <f>'Sample Weights'!A336</f>
        <v>335</v>
      </c>
      <c r="C601" s="172" t="str">
        <f>'Sample Weights'!B336</f>
        <v>Nisqually-1</v>
      </c>
      <c r="D601" s="172">
        <f>'Sample Weights'!C336</f>
        <v>0</v>
      </c>
      <c r="E601" s="172">
        <f>'Sample Weights'!D336</f>
        <v>2.0500000000000001E-2</v>
      </c>
      <c r="F601" s="303" t="s">
        <v>958</v>
      </c>
      <c r="G601" s="303">
        <v>1.1866000000000001</v>
      </c>
      <c r="H601" s="303" t="s">
        <v>985</v>
      </c>
      <c r="I601" s="303" t="s">
        <v>856</v>
      </c>
      <c r="J601" s="303">
        <v>0.15989999999999999</v>
      </c>
      <c r="K601" s="199">
        <v>76.1327</v>
      </c>
      <c r="L601" s="199">
        <v>35.6434</v>
      </c>
      <c r="M601" s="200">
        <f t="shared" si="91"/>
        <v>0.98712853336274986</v>
      </c>
      <c r="N601" s="248">
        <f t="shared" si="92"/>
        <v>75.152760491946225</v>
      </c>
      <c r="O601" s="248">
        <f t="shared" si="93"/>
        <v>1.9922487105848479</v>
      </c>
      <c r="P601" s="168">
        <f>AVERAGE(O601:O602)</f>
        <v>1.9732701326716424</v>
      </c>
      <c r="Q601" s="169">
        <f>(MAX(O601:O602)-MIN(O601:O602))/P601</f>
        <v>1.9235661249795474E-2</v>
      </c>
      <c r="R601" s="203" t="str">
        <f>IF(Q601&gt;C$20, "Repeat", "")</f>
        <v/>
      </c>
    </row>
    <row r="602" spans="2:18" ht="16" thickBot="1" x14ac:dyDescent="0.25">
      <c r="B602" s="176">
        <f>'Sample Weights'!A337</f>
        <v>336</v>
      </c>
      <c r="C602" s="178" t="str">
        <f>'Sample Weights'!B337</f>
        <v>Nisqually-1</v>
      </c>
      <c r="D602" s="178">
        <f>'Sample Weights'!C337</f>
        <v>0</v>
      </c>
      <c r="E602" s="178">
        <f>'Sample Weights'!D337</f>
        <v>2.0899999999999998E-2</v>
      </c>
      <c r="F602" s="305" t="s">
        <v>979</v>
      </c>
      <c r="G602" s="305">
        <v>1.1865000000000001</v>
      </c>
      <c r="H602" s="305" t="s">
        <v>857</v>
      </c>
      <c r="I602" s="305" t="s">
        <v>985</v>
      </c>
      <c r="J602" s="305">
        <v>0.15809999999999999</v>
      </c>
      <c r="K602" s="204">
        <v>74.865200000000002</v>
      </c>
      <c r="L602" s="204">
        <v>33.985100000000003</v>
      </c>
      <c r="M602" s="205">
        <f t="shared" si="91"/>
        <v>1.0051065372955823</v>
      </c>
      <c r="N602" s="279">
        <f t="shared" si="92"/>
        <v>75.24750193594123</v>
      </c>
      <c r="O602" s="279">
        <f t="shared" si="93"/>
        <v>1.9542915547584372</v>
      </c>
      <c r="P602" s="207"/>
      <c r="Q602" s="208"/>
      <c r="R602" s="209"/>
    </row>
    <row r="603" spans="2:18" x14ac:dyDescent="0.2">
      <c r="B603" s="67"/>
      <c r="C603" s="67"/>
      <c r="D603" s="67"/>
      <c r="E603" s="67"/>
      <c r="F603" s="68"/>
      <c r="G603" s="68"/>
      <c r="H603" s="68"/>
      <c r="I603" s="68"/>
      <c r="J603" s="68"/>
      <c r="K603" s="67"/>
      <c r="L603" s="67"/>
      <c r="M603" s="67"/>
      <c r="N603" s="67"/>
      <c r="O603" s="67"/>
      <c r="P603" s="135"/>
      <c r="Q603" s="135"/>
    </row>
    <row r="604" spans="2:18" x14ac:dyDescent="0.2">
      <c r="B604" s="67"/>
      <c r="C604" s="67"/>
      <c r="D604" s="67"/>
      <c r="E604" s="67"/>
      <c r="F604" s="68"/>
      <c r="G604" s="68"/>
      <c r="H604" s="68"/>
      <c r="I604" s="68"/>
      <c r="J604" s="68"/>
      <c r="K604" s="165" t="s">
        <v>1200</v>
      </c>
      <c r="L604" s="67" t="s">
        <v>642</v>
      </c>
      <c r="M604" s="67"/>
      <c r="N604" s="67"/>
      <c r="O604" s="67"/>
      <c r="P604" s="135"/>
      <c r="Q604" s="135"/>
    </row>
    <row r="605" spans="2:18" x14ac:dyDescent="0.2">
      <c r="B605" s="114" t="s">
        <v>1039</v>
      </c>
      <c r="C605" s="45"/>
      <c r="D605" s="46"/>
      <c r="E605" s="45"/>
      <c r="F605" s="46"/>
      <c r="G605" s="46"/>
      <c r="H605" s="46"/>
      <c r="I605" s="46"/>
      <c r="J605" s="46"/>
      <c r="K605" s="148">
        <f>MAX(K579:K602)</f>
        <v>205.82759999999999</v>
      </c>
      <c r="L605" s="139">
        <f>AVERAGE(L579:L602)</f>
        <v>35.160045833333335</v>
      </c>
      <c r="M605" s="45"/>
      <c r="N605" s="45"/>
      <c r="O605" s="45"/>
      <c r="P605" s="47"/>
      <c r="Q605" s="47"/>
    </row>
    <row r="606" spans="2:18" ht="16" thickBot="1" x14ac:dyDescent="0.25">
      <c r="B606" s="140">
        <v>42771</v>
      </c>
      <c r="C606" s="45"/>
      <c r="D606" s="46"/>
      <c r="E606" s="45"/>
      <c r="F606" s="46"/>
      <c r="G606" s="46"/>
      <c r="H606" s="46"/>
      <c r="I606" s="46"/>
      <c r="J606" s="46"/>
      <c r="K606" s="165" t="s">
        <v>1201</v>
      </c>
      <c r="L606" s="45"/>
      <c r="M606" s="45"/>
      <c r="N606" s="45"/>
      <c r="O606" s="45"/>
      <c r="P606" s="47"/>
      <c r="Q606" s="47"/>
    </row>
    <row r="607" spans="2:18" ht="16" thickBot="1" x14ac:dyDescent="0.25">
      <c r="B607" s="217" t="s">
        <v>809</v>
      </c>
      <c r="C607" s="218" t="s">
        <v>898</v>
      </c>
      <c r="D607" s="218" t="s">
        <v>899</v>
      </c>
      <c r="E607" s="218" t="s">
        <v>900</v>
      </c>
      <c r="F607" s="218" t="s">
        <v>377</v>
      </c>
      <c r="G607" s="218" t="s">
        <v>378</v>
      </c>
      <c r="H607" s="218" t="s">
        <v>379</v>
      </c>
      <c r="I607" s="220" t="s">
        <v>380</v>
      </c>
      <c r="J607" s="46"/>
      <c r="K607" s="45">
        <f>MIN(K579:K602)</f>
        <v>19.029</v>
      </c>
      <c r="L607" s="45"/>
      <c r="M607" s="45"/>
      <c r="N607" s="45"/>
      <c r="O607" s="45"/>
      <c r="P607" s="47"/>
      <c r="Q607" s="47"/>
    </row>
    <row r="608" spans="2:18" x14ac:dyDescent="0.2">
      <c r="B608" s="210" t="s">
        <v>1040</v>
      </c>
      <c r="C608" s="307">
        <v>0.99829999999999997</v>
      </c>
      <c r="D608" s="307">
        <v>1.0981000000000001</v>
      </c>
      <c r="E608" s="308">
        <f t="shared" ref="E608:E616" si="94">((C608/C$14)*E33)/((C608/C$14)+((D608-C608)/C$15))</f>
        <v>0.22727582973354454</v>
      </c>
      <c r="F608" s="211">
        <v>547.4298</v>
      </c>
      <c r="G608" s="211">
        <v>50.585799999999999</v>
      </c>
      <c r="H608" s="183">
        <f t="shared" ref="H608:H616" si="95">(G$612/(D$612/C$15)/(D$612/C$15+C$612/C$14))/(G608/(D608/C$15)/(D608/C$15+C608/C$14))</f>
        <v>0.92152886227580832</v>
      </c>
      <c r="I608" s="309">
        <f t="shared" ref="I608:I616" si="96">F608*H608</f>
        <v>504.47236076987332</v>
      </c>
      <c r="J608" s="46"/>
      <c r="K608" s="45"/>
      <c r="L608" s="45"/>
      <c r="M608" s="45"/>
      <c r="N608" s="45"/>
      <c r="O608" s="45"/>
      <c r="P608" s="47"/>
      <c r="Q608" s="47"/>
    </row>
    <row r="609" spans="2:17" x14ac:dyDescent="0.2">
      <c r="B609" s="174" t="s">
        <v>1041</v>
      </c>
      <c r="C609" s="167">
        <v>0.99450000000000005</v>
      </c>
      <c r="D609" s="167">
        <v>1.0912999999999999</v>
      </c>
      <c r="E609" s="280">
        <f t="shared" si="94"/>
        <v>0.11376575170437801</v>
      </c>
      <c r="F609" s="199">
        <v>262.36950000000002</v>
      </c>
      <c r="G609" s="199">
        <v>47.657899999999998</v>
      </c>
      <c r="H609" s="185">
        <f t="shared" si="95"/>
        <v>0.96717138433137517</v>
      </c>
      <c r="I609" s="286">
        <f t="shared" si="96"/>
        <v>253.75627252133074</v>
      </c>
      <c r="J609" s="46"/>
      <c r="K609" s="45"/>
      <c r="L609" s="45"/>
      <c r="M609" s="45"/>
      <c r="N609" s="45"/>
      <c r="O609" s="45"/>
      <c r="P609" s="47"/>
      <c r="Q609" s="47"/>
    </row>
    <row r="610" spans="2:17" x14ac:dyDescent="0.2">
      <c r="B610" s="174" t="s">
        <v>1042</v>
      </c>
      <c r="C610" s="167">
        <v>0.99760000000000004</v>
      </c>
      <c r="D610" s="167">
        <v>1.1094200000000001</v>
      </c>
      <c r="E610" s="280">
        <f t="shared" si="94"/>
        <v>5.6087858432991133E-2</v>
      </c>
      <c r="F610" s="199">
        <v>131.14500000000001</v>
      </c>
      <c r="G610" s="199">
        <v>47.820500000000003</v>
      </c>
      <c r="H610" s="185">
        <f t="shared" si="95"/>
        <v>0.98985608696050142</v>
      </c>
      <c r="I610" s="286">
        <f t="shared" si="96"/>
        <v>129.81467652443496</v>
      </c>
      <c r="J610" s="46"/>
      <c r="K610" s="45"/>
      <c r="L610" s="45"/>
      <c r="M610" s="45"/>
      <c r="N610" s="45"/>
      <c r="O610" s="45"/>
      <c r="P610" s="47"/>
      <c r="Q610" s="47"/>
    </row>
    <row r="611" spans="2:17" x14ac:dyDescent="0.2">
      <c r="B611" s="174" t="s">
        <v>1043</v>
      </c>
      <c r="C611" s="167">
        <v>0.996</v>
      </c>
      <c r="D611" s="167">
        <v>1.0932999999999999</v>
      </c>
      <c r="E611" s="280">
        <f t="shared" si="94"/>
        <v>2.8397724711895146E-2</v>
      </c>
      <c r="F611" s="199">
        <v>62.237699999999997</v>
      </c>
      <c r="G611" s="199">
        <v>46.468899999999998</v>
      </c>
      <c r="H611" s="185">
        <f t="shared" si="95"/>
        <v>0.99540377214584019</v>
      </c>
      <c r="I611" s="286">
        <f t="shared" si="96"/>
        <v>61.951641349681154</v>
      </c>
      <c r="J611" s="46"/>
      <c r="K611" s="45"/>
      <c r="L611" s="45"/>
      <c r="M611" s="45"/>
      <c r="N611" s="45"/>
      <c r="O611" s="45"/>
      <c r="P611" s="47"/>
      <c r="Q611" s="47"/>
    </row>
    <row r="612" spans="2:17" x14ac:dyDescent="0.2">
      <c r="B612" s="174" t="s">
        <v>1044</v>
      </c>
      <c r="C612" s="167">
        <v>0.99770000000000003</v>
      </c>
      <c r="D612" s="167">
        <v>1.0975999999999999</v>
      </c>
      <c r="E612" s="280">
        <f t="shared" si="94"/>
        <v>1.415367105772101E-2</v>
      </c>
      <c r="F612" s="199">
        <v>29.455300000000001</v>
      </c>
      <c r="G612" s="202">
        <v>46.570599999999999</v>
      </c>
      <c r="H612" s="281">
        <f t="shared" si="95"/>
        <v>1</v>
      </c>
      <c r="I612" s="286">
        <f t="shared" si="96"/>
        <v>29.455300000000001</v>
      </c>
      <c r="J612" s="46"/>
      <c r="K612" s="45"/>
      <c r="L612" s="45"/>
      <c r="M612" s="45"/>
      <c r="N612" s="45"/>
      <c r="O612" s="45"/>
      <c r="P612" s="47"/>
      <c r="Q612" s="47"/>
    </row>
    <row r="613" spans="2:17" x14ac:dyDescent="0.2">
      <c r="B613" s="174" t="s">
        <v>1045</v>
      </c>
      <c r="C613" s="167">
        <v>0.99870000000000003</v>
      </c>
      <c r="D613" s="167">
        <v>1.0984</v>
      </c>
      <c r="E613" s="280">
        <f t="shared" si="94"/>
        <v>7.078238909456162E-3</v>
      </c>
      <c r="F613" s="199">
        <v>14.056800000000001</v>
      </c>
      <c r="G613" s="199">
        <v>45.813800000000001</v>
      </c>
      <c r="H613" s="185">
        <f t="shared" si="95"/>
        <v>1.0181338361548387</v>
      </c>
      <c r="I613" s="286">
        <f t="shared" si="96"/>
        <v>14.311703708061337</v>
      </c>
      <c r="J613" s="46"/>
      <c r="K613" s="45"/>
      <c r="L613" s="45"/>
      <c r="M613" s="45"/>
      <c r="N613" s="45"/>
      <c r="O613" s="45"/>
      <c r="P613" s="47"/>
      <c r="Q613" s="47"/>
    </row>
    <row r="614" spans="2:17" x14ac:dyDescent="0.2">
      <c r="B614" s="174" t="s">
        <v>1046</v>
      </c>
      <c r="C614" s="167">
        <v>0.99750000000000005</v>
      </c>
      <c r="D614" s="167">
        <v>1.0975999999999999</v>
      </c>
      <c r="E614" s="280">
        <f t="shared" si="94"/>
        <v>3.5394242464859326E-3</v>
      </c>
      <c r="F614" s="199">
        <v>6.7676999999999996</v>
      </c>
      <c r="G614" s="199">
        <v>44.914400000000001</v>
      </c>
      <c r="H614" s="185">
        <f t="shared" si="95"/>
        <v>1.0367756166370299</v>
      </c>
      <c r="I614" s="286">
        <f t="shared" si="96"/>
        <v>7.0165863407144267</v>
      </c>
      <c r="J614" s="46"/>
      <c r="K614" s="45"/>
      <c r="L614" s="45"/>
      <c r="M614" s="45"/>
      <c r="N614" s="45"/>
      <c r="O614" s="45"/>
      <c r="P614" s="47"/>
      <c r="Q614" s="47"/>
    </row>
    <row r="615" spans="2:17" x14ac:dyDescent="0.2">
      <c r="B615" s="174" t="s">
        <v>1047</v>
      </c>
      <c r="C615" s="167">
        <v>0.998</v>
      </c>
      <c r="D615" s="167">
        <v>1.0954999999999999</v>
      </c>
      <c r="E615" s="280">
        <f t="shared" si="94"/>
        <v>1.7751704503743547E-3</v>
      </c>
      <c r="F615" s="199">
        <v>2.9104999999999999</v>
      </c>
      <c r="G615" s="199">
        <v>45.303899999999999</v>
      </c>
      <c r="H615" s="185">
        <f t="shared" si="95"/>
        <v>1.0251119094395127</v>
      </c>
      <c r="I615" s="286">
        <f t="shared" si="96"/>
        <v>2.9835882124237014</v>
      </c>
      <c r="J615" s="46"/>
      <c r="K615" s="45"/>
      <c r="L615" s="45"/>
      <c r="M615" s="45"/>
      <c r="N615" s="45"/>
      <c r="O615" s="45"/>
      <c r="P615" s="47"/>
      <c r="Q615" s="47"/>
    </row>
    <row r="616" spans="2:17" ht="16" thickBot="1" x14ac:dyDescent="0.25">
      <c r="B616" s="242" t="s">
        <v>1048</v>
      </c>
      <c r="C616" s="287">
        <v>0.99819999999999998</v>
      </c>
      <c r="D616" s="287">
        <v>1.0951</v>
      </c>
      <c r="E616" s="288">
        <f t="shared" si="94"/>
        <v>8.8751977841846459E-4</v>
      </c>
      <c r="F616" s="289">
        <v>1.4126000000000001</v>
      </c>
      <c r="G616" s="289">
        <v>44.455300000000001</v>
      </c>
      <c r="H616" s="290">
        <f t="shared" si="95"/>
        <v>1.0441988942091636</v>
      </c>
      <c r="I616" s="291">
        <f t="shared" si="96"/>
        <v>1.4750353579598645</v>
      </c>
      <c r="J616" s="46"/>
      <c r="K616" s="45"/>
      <c r="L616" s="45"/>
      <c r="M616" s="45"/>
      <c r="N616" s="45"/>
      <c r="O616" s="45"/>
      <c r="P616" s="47"/>
      <c r="Q616" s="47"/>
    </row>
    <row r="617" spans="2:17" x14ac:dyDescent="0.2">
      <c r="B617" s="102"/>
      <c r="C617" s="45"/>
      <c r="D617" s="46"/>
      <c r="E617" s="45"/>
      <c r="F617" s="46"/>
      <c r="G617" s="46"/>
      <c r="H617" s="46"/>
      <c r="I617" s="46"/>
      <c r="J617" s="46"/>
      <c r="K617" s="45"/>
      <c r="L617" s="45"/>
      <c r="M617" s="45"/>
      <c r="N617" s="45"/>
      <c r="O617" s="45"/>
      <c r="P617" s="47"/>
      <c r="Q617" s="47"/>
    </row>
    <row r="618" spans="2:17" x14ac:dyDescent="0.2">
      <c r="B618" s="102"/>
      <c r="C618" s="45"/>
      <c r="D618" s="46"/>
      <c r="E618" s="45"/>
      <c r="F618" s="46"/>
      <c r="G618" s="1" t="s">
        <v>642</v>
      </c>
      <c r="H618" s="27"/>
      <c r="I618" s="46"/>
      <c r="J618" s="46"/>
      <c r="K618" s="45"/>
      <c r="L618" s="45"/>
      <c r="M618" s="45"/>
      <c r="N618" s="45"/>
      <c r="O618" s="45"/>
      <c r="P618" s="47"/>
      <c r="Q618" s="47"/>
    </row>
    <row r="619" spans="2:17" x14ac:dyDescent="0.2">
      <c r="B619" s="108"/>
      <c r="C619" s="45"/>
      <c r="D619" s="46"/>
      <c r="E619" s="45"/>
      <c r="F619" s="46"/>
      <c r="G619" s="132">
        <f>AVERAGE(G608:G616)</f>
        <v>46.621233333333336</v>
      </c>
      <c r="H619" s="27"/>
      <c r="I619" s="46"/>
      <c r="J619" s="46"/>
      <c r="K619" s="45"/>
      <c r="L619" s="45"/>
      <c r="M619" s="45"/>
      <c r="N619" s="45"/>
      <c r="O619" s="45"/>
      <c r="P619" s="47"/>
      <c r="Q619" s="47"/>
    </row>
    <row r="620" spans="2:17" x14ac:dyDescent="0.2">
      <c r="B620" s="108"/>
      <c r="C620" s="45"/>
      <c r="D620" s="46"/>
      <c r="E620" s="45"/>
      <c r="F620" s="46"/>
      <c r="G620" s="46"/>
      <c r="H620" s="27"/>
      <c r="I620" s="46"/>
      <c r="J620" s="46"/>
      <c r="K620" s="45"/>
      <c r="L620" s="45"/>
      <c r="M620" s="45"/>
      <c r="N620" s="45"/>
      <c r="O620" s="45"/>
      <c r="P620" s="47"/>
      <c r="Q620" s="47"/>
    </row>
    <row r="621" spans="2:17" x14ac:dyDescent="0.2">
      <c r="B621" s="108"/>
      <c r="C621" s="414" t="s">
        <v>805</v>
      </c>
      <c r="D621" s="416"/>
      <c r="E621" s="45"/>
      <c r="F621" s="46"/>
      <c r="G621" s="46"/>
      <c r="H621" s="27"/>
      <c r="I621" s="46"/>
      <c r="J621" s="46"/>
      <c r="K621" s="45"/>
      <c r="L621" s="45"/>
      <c r="M621" s="45"/>
      <c r="N621" s="45"/>
      <c r="O621" s="45"/>
      <c r="P621" s="47"/>
      <c r="Q621" s="47"/>
    </row>
    <row r="622" spans="2:17" x14ac:dyDescent="0.2">
      <c r="B622" s="108"/>
      <c r="C622" s="133" t="s">
        <v>806</v>
      </c>
      <c r="D622" s="156">
        <f>SLOPE(I608:I615,E608:E615)</f>
        <v>2227.6911878502719</v>
      </c>
      <c r="E622" s="45"/>
      <c r="F622" s="46"/>
      <c r="G622" s="46"/>
      <c r="H622" s="27"/>
      <c r="I622" s="46"/>
      <c r="J622" s="46"/>
      <c r="K622" s="45"/>
      <c r="L622" s="45"/>
      <c r="M622" s="45"/>
      <c r="N622" s="45"/>
      <c r="O622" s="45"/>
      <c r="P622" s="47"/>
      <c r="Q622" s="47"/>
    </row>
    <row r="623" spans="2:17" x14ac:dyDescent="0.2">
      <c r="B623" s="108"/>
      <c r="C623" s="122" t="s">
        <v>807</v>
      </c>
      <c r="D623" s="157">
        <f>INTERCEPT(I608:I615,E608:E615)</f>
        <v>-0.41479997672730917</v>
      </c>
      <c r="E623" s="45"/>
      <c r="F623" s="46"/>
      <c r="G623" s="46"/>
      <c r="H623" s="27"/>
      <c r="I623" s="46"/>
      <c r="J623" s="46"/>
      <c r="K623" s="45"/>
      <c r="L623" s="45"/>
      <c r="M623" s="45"/>
      <c r="N623" s="45"/>
      <c r="O623" s="45"/>
      <c r="P623" s="47"/>
      <c r="Q623" s="47"/>
    </row>
    <row r="624" spans="2:17" x14ac:dyDescent="0.2">
      <c r="B624" s="108"/>
      <c r="C624" s="125" t="s">
        <v>808</v>
      </c>
      <c r="D624" s="158">
        <f>RSQ(I608:I615,E608:E615)</f>
        <v>0.99983420963467895</v>
      </c>
      <c r="E624" s="45"/>
      <c r="F624" s="27"/>
      <c r="G624" s="46"/>
      <c r="H624" s="27"/>
      <c r="I624" s="46"/>
      <c r="J624" s="46"/>
      <c r="K624" s="45"/>
      <c r="L624" s="45"/>
      <c r="M624" s="45"/>
      <c r="N624" s="45"/>
      <c r="O624" s="45"/>
      <c r="P624" s="47"/>
      <c r="Q624" s="47"/>
    </row>
    <row r="625" spans="2:18" x14ac:dyDescent="0.2">
      <c r="B625" s="108"/>
      <c r="C625" s="45"/>
      <c r="D625" s="46"/>
      <c r="E625" s="45"/>
      <c r="F625" s="46"/>
      <c r="G625" s="46"/>
      <c r="H625" s="27"/>
      <c r="I625" s="46"/>
      <c r="J625" s="46"/>
      <c r="K625" s="45"/>
      <c r="L625" s="45"/>
      <c r="M625" s="45"/>
      <c r="N625" s="45"/>
      <c r="O625" s="45"/>
      <c r="P625" s="47"/>
      <c r="Q625" s="47"/>
    </row>
    <row r="626" spans="2:18" x14ac:dyDescent="0.2">
      <c r="B626" s="108"/>
      <c r="C626" s="45"/>
      <c r="D626" s="46"/>
      <c r="E626" s="45"/>
      <c r="F626" s="46"/>
      <c r="G626" s="46"/>
      <c r="H626" s="27"/>
      <c r="I626" s="46"/>
      <c r="J626" s="46"/>
      <c r="K626" s="45"/>
      <c r="L626" s="45"/>
      <c r="M626" s="45"/>
      <c r="N626" s="45"/>
      <c r="O626" s="45"/>
      <c r="P626" s="47"/>
      <c r="Q626" s="47"/>
    </row>
    <row r="627" spans="2:18" x14ac:dyDescent="0.2">
      <c r="B627" s="131" t="s">
        <v>1049</v>
      </c>
      <c r="C627" s="45"/>
      <c r="D627" s="46"/>
      <c r="E627" s="45"/>
      <c r="F627" s="46"/>
      <c r="G627" s="46"/>
      <c r="H627" s="27"/>
      <c r="I627" s="46"/>
      <c r="J627" s="46"/>
      <c r="K627" s="45"/>
      <c r="L627" s="45"/>
      <c r="M627" s="45"/>
      <c r="N627" s="45"/>
      <c r="O627" s="45"/>
      <c r="P627" s="47"/>
      <c r="Q627" s="47"/>
    </row>
    <row r="628" spans="2:18" x14ac:dyDescent="0.2">
      <c r="B628" s="77" t="s">
        <v>367</v>
      </c>
      <c r="C628" s="50" t="s">
        <v>822</v>
      </c>
      <c r="D628" s="46"/>
      <c r="E628" s="45"/>
      <c r="F628" s="46"/>
      <c r="G628" s="46"/>
      <c r="H628" s="46"/>
      <c r="I628" s="46"/>
      <c r="J628" s="46"/>
      <c r="K628" s="45"/>
      <c r="L628" s="45"/>
      <c r="M628" s="45"/>
      <c r="N628" s="45"/>
      <c r="O628" s="45"/>
      <c r="P628" s="47"/>
      <c r="Q628" s="47"/>
    </row>
    <row r="629" spans="2:18" x14ac:dyDescent="0.2">
      <c r="B629" s="99" t="s">
        <v>1020</v>
      </c>
      <c r="C629" s="45"/>
      <c r="D629" s="46"/>
      <c r="E629" s="45"/>
      <c r="F629" s="46"/>
      <c r="G629" s="46"/>
      <c r="H629" s="46"/>
      <c r="I629" s="46"/>
      <c r="J629" s="46"/>
      <c r="K629" s="45"/>
      <c r="L629" s="45"/>
      <c r="M629" s="45"/>
      <c r="N629" s="45"/>
      <c r="O629" s="45"/>
      <c r="P629" s="47"/>
      <c r="Q629" s="47"/>
    </row>
    <row r="630" spans="2:18" ht="16" thickBot="1" x14ac:dyDescent="0.25">
      <c r="B630" s="102"/>
      <c r="C630" s="45"/>
      <c r="D630" s="46"/>
      <c r="E630" s="45"/>
      <c r="F630" s="100">
        <v>42771</v>
      </c>
      <c r="G630" s="46"/>
      <c r="H630" s="46"/>
      <c r="I630" s="100">
        <v>42799</v>
      </c>
      <c r="J630" s="46"/>
      <c r="K630" s="45"/>
      <c r="L630" s="45"/>
      <c r="M630" s="45"/>
      <c r="N630" s="45"/>
      <c r="O630" s="45"/>
      <c r="P630" s="47"/>
      <c r="Q630" s="47"/>
      <c r="R630" s="67"/>
    </row>
    <row r="631" spans="2:18" ht="16" thickBot="1" x14ac:dyDescent="0.25">
      <c r="B631" s="217" t="s">
        <v>370</v>
      </c>
      <c r="C631" s="218" t="s">
        <v>3</v>
      </c>
      <c r="D631" s="218" t="s">
        <v>4</v>
      </c>
      <c r="E631" s="218" t="s">
        <v>371</v>
      </c>
      <c r="F631" s="218" t="s">
        <v>372</v>
      </c>
      <c r="G631" s="218" t="s">
        <v>373</v>
      </c>
      <c r="H631" s="218" t="s">
        <v>374</v>
      </c>
      <c r="I631" s="218" t="s">
        <v>375</v>
      </c>
      <c r="J631" s="218" t="s">
        <v>376</v>
      </c>
      <c r="K631" s="218" t="s">
        <v>377</v>
      </c>
      <c r="L631" s="218" t="s">
        <v>378</v>
      </c>
      <c r="M631" s="218" t="s">
        <v>379</v>
      </c>
      <c r="N631" s="218" t="s">
        <v>380</v>
      </c>
      <c r="O631" s="218" t="s">
        <v>381</v>
      </c>
      <c r="P631" s="219" t="s">
        <v>382</v>
      </c>
      <c r="Q631" s="219" t="s">
        <v>383</v>
      </c>
      <c r="R631" s="299" t="s">
        <v>384</v>
      </c>
    </row>
    <row r="632" spans="2:18" x14ac:dyDescent="0.2">
      <c r="B632" s="210">
        <f>'Sample Weights'!A338</f>
        <v>337</v>
      </c>
      <c r="C632" s="179">
        <f>'Sample Weights'!B338</f>
        <v>168</v>
      </c>
      <c r="D632" s="179" t="str">
        <f>'Sample Weights'!C338</f>
        <v>KLNE-20-2</v>
      </c>
      <c r="E632" s="179">
        <f>'Sample Weights'!D338</f>
        <v>0.02</v>
      </c>
      <c r="F632" s="306" t="s">
        <v>971</v>
      </c>
      <c r="G632" s="306">
        <v>1.1838</v>
      </c>
      <c r="H632" s="306" t="s">
        <v>830</v>
      </c>
      <c r="I632" s="306" t="s">
        <v>830</v>
      </c>
      <c r="J632" s="306">
        <v>0.1663</v>
      </c>
      <c r="K632" s="211">
        <v>38.451300000000003</v>
      </c>
      <c r="L632" s="211">
        <v>34.110900000000001</v>
      </c>
      <c r="M632" s="212">
        <f t="shared" ref="M632:M655" si="97">(L$633/(F$633/C$15)/(F$633/C$15+(G$633-F$633)/C$16+J$633/C$17))/(L632/(F632/C$15)/(F632/C$15+(G632-F632)/C$16+J632/C$17))</f>
        <v>1.0754551124389351</v>
      </c>
      <c r="N632" s="255">
        <f t="shared" ref="N632:N655" si="98">K632*M632</f>
        <v>41.352647164923226</v>
      </c>
      <c r="O632" s="255">
        <f t="shared" ref="O632:O655" si="99">(N632-D$623)/D$622*(F632/C$15+(G632-F632)/C$16+J632/C$17)/E632</f>
        <v>1.1299125803956125</v>
      </c>
      <c r="P632" s="214">
        <f>AVERAGE(O632:O633)</f>
        <v>1.0816224749885761</v>
      </c>
      <c r="Q632" s="215">
        <f>(MAX(O632:O633)-MIN(O632:O633))/P632</f>
        <v>8.9291978529840388E-2</v>
      </c>
      <c r="R632" s="216" t="str">
        <f>IF(Q632&gt;C$20, "Repeat", "")</f>
        <v/>
      </c>
    </row>
    <row r="633" spans="2:18" x14ac:dyDescent="0.2">
      <c r="B633" s="174">
        <f>'Sample Weights'!A339</f>
        <v>338</v>
      </c>
      <c r="C633" s="172">
        <f>'Sample Weights'!B339</f>
        <v>168</v>
      </c>
      <c r="D633" s="172" t="str">
        <f>'Sample Weights'!C339</f>
        <v>KLNE-20-2</v>
      </c>
      <c r="E633" s="172">
        <f>'Sample Weights'!D339</f>
        <v>2.0199999999999999E-2</v>
      </c>
      <c r="F633" s="303" t="s">
        <v>972</v>
      </c>
      <c r="G633" s="303">
        <v>1.1811</v>
      </c>
      <c r="H633" s="303" t="s">
        <v>476</v>
      </c>
      <c r="I633" s="303" t="s">
        <v>481</v>
      </c>
      <c r="J633" s="303" t="s">
        <v>1050</v>
      </c>
      <c r="K633" s="199">
        <v>38.258000000000003</v>
      </c>
      <c r="L633" s="202">
        <v>36.669400000000003</v>
      </c>
      <c r="M633" s="272">
        <f t="shared" si="97"/>
        <v>1</v>
      </c>
      <c r="N633" s="248">
        <f t="shared" si="98"/>
        <v>38.258000000000003</v>
      </c>
      <c r="O633" s="248">
        <f t="shared" si="99"/>
        <v>1.0333323695815397</v>
      </c>
      <c r="P633" s="168"/>
      <c r="Q633" s="169"/>
      <c r="R633" s="203"/>
    </row>
    <row r="634" spans="2:18" x14ac:dyDescent="0.2">
      <c r="B634" s="174">
        <f>'Sample Weights'!A340</f>
        <v>339</v>
      </c>
      <c r="C634" s="172">
        <f>'Sample Weights'!B340</f>
        <v>288</v>
      </c>
      <c r="D634" s="172" t="str">
        <f>'Sample Weights'!C340</f>
        <v>SHEL-15-2</v>
      </c>
      <c r="E634" s="172">
        <f>'Sample Weights'!D340</f>
        <v>2.1399999999999999E-2</v>
      </c>
      <c r="F634" s="303" t="s">
        <v>958</v>
      </c>
      <c r="G634" s="303">
        <v>1.1837</v>
      </c>
      <c r="H634" s="303" t="s">
        <v>481</v>
      </c>
      <c r="I634" s="303"/>
      <c r="J634" s="303">
        <v>0.16489999999999999</v>
      </c>
      <c r="K634" s="199">
        <v>19.381900000000002</v>
      </c>
      <c r="L634" s="199">
        <v>38.934699999999999</v>
      </c>
      <c r="M634" s="200">
        <f t="shared" si="97"/>
        <v>0.94241891375820408</v>
      </c>
      <c r="N634" s="248">
        <f t="shared" si="98"/>
        <v>18.265869144570136</v>
      </c>
      <c r="O634" s="248">
        <f t="shared" si="99"/>
        <v>0.47192825022948726</v>
      </c>
      <c r="P634" s="168">
        <f>AVERAGE(O634:O635)</f>
        <v>0.46632724153290217</v>
      </c>
      <c r="Q634" s="169">
        <f>(MAX(O634:O635)-MIN(O634:O635))/P634</f>
        <v>2.4021794987457851E-2</v>
      </c>
      <c r="R634" s="203" t="str">
        <f>IF(Q634&gt;C$20, "Repeat", "")</f>
        <v/>
      </c>
    </row>
    <row r="635" spans="2:18" x14ac:dyDescent="0.2">
      <c r="B635" s="174">
        <f>'Sample Weights'!A341</f>
        <v>340</v>
      </c>
      <c r="C635" s="172">
        <f>'Sample Weights'!B341</f>
        <v>288</v>
      </c>
      <c r="D635" s="172" t="str">
        <f>'Sample Weights'!C341</f>
        <v>SHEL-15-2</v>
      </c>
      <c r="E635" s="172">
        <f>'Sample Weights'!D341</f>
        <v>2.1100000000000001E-2</v>
      </c>
      <c r="F635" s="303" t="s">
        <v>971</v>
      </c>
      <c r="G635" s="303">
        <v>1.1832</v>
      </c>
      <c r="H635" s="303" t="s">
        <v>492</v>
      </c>
      <c r="I635" s="303"/>
      <c r="J635" s="303">
        <v>0.16650000000000001</v>
      </c>
      <c r="K635" s="199">
        <v>16.126000000000001</v>
      </c>
      <c r="L635" s="199">
        <v>33.678400000000003</v>
      </c>
      <c r="M635" s="200">
        <f t="shared" si="97"/>
        <v>1.088874724352018</v>
      </c>
      <c r="N635" s="248">
        <f t="shared" si="98"/>
        <v>17.559193804900644</v>
      </c>
      <c r="O635" s="248">
        <f t="shared" si="99"/>
        <v>0.46072623283631714</v>
      </c>
      <c r="P635" s="168"/>
      <c r="Q635" s="169"/>
      <c r="R635" s="203"/>
    </row>
    <row r="636" spans="2:18" x14ac:dyDescent="0.2">
      <c r="B636" s="174">
        <f>'Sample Weights'!A342</f>
        <v>341</v>
      </c>
      <c r="C636" s="172">
        <f>'Sample Weights'!B342</f>
        <v>280</v>
      </c>
      <c r="D636" s="172" t="str">
        <f>'Sample Weights'!C342</f>
        <v>QLKE-16-2</v>
      </c>
      <c r="E636" s="172">
        <f>'Sample Weights'!D342</f>
        <v>2.1600000000000001E-2</v>
      </c>
      <c r="F636" s="303" t="s">
        <v>958</v>
      </c>
      <c r="G636" s="303">
        <v>1.1852</v>
      </c>
      <c r="H636" s="303" t="s">
        <v>832</v>
      </c>
      <c r="I636" s="303"/>
      <c r="J636" s="303">
        <v>0.1671</v>
      </c>
      <c r="K636" s="199">
        <v>58.093899999999998</v>
      </c>
      <c r="L636" s="199">
        <v>31.729099999999999</v>
      </c>
      <c r="M636" s="200">
        <f t="shared" si="97"/>
        <v>1.1590665413172285</v>
      </c>
      <c r="N636" s="248">
        <f t="shared" si="98"/>
        <v>67.334695744628945</v>
      </c>
      <c r="O636" s="248">
        <f t="shared" si="99"/>
        <v>1.6995538632599452</v>
      </c>
      <c r="P636" s="168">
        <f>AVERAGE(O636:O637)</f>
        <v>1.7275811523327633</v>
      </c>
      <c r="Q636" s="169">
        <f>(MAX(O636:O637)-MIN(O636:O637))/P636</f>
        <v>3.2446856733731703E-2</v>
      </c>
      <c r="R636" s="203" t="str">
        <f>IF(Q636&gt;C$20, "Repeat", "")</f>
        <v/>
      </c>
    </row>
    <row r="637" spans="2:18" x14ac:dyDescent="0.2">
      <c r="B637" s="174">
        <f>'Sample Weights'!A343</f>
        <v>342</v>
      </c>
      <c r="C637" s="172">
        <f>'Sample Weights'!B343</f>
        <v>280</v>
      </c>
      <c r="D637" s="172" t="str">
        <f>'Sample Weights'!C343</f>
        <v>QLKE-16-2</v>
      </c>
      <c r="E637" s="172">
        <f>'Sample Weights'!D343</f>
        <v>2.0400000000000001E-2</v>
      </c>
      <c r="F637" s="303" t="s">
        <v>957</v>
      </c>
      <c r="G637" s="303">
        <v>1.1842999999999999</v>
      </c>
      <c r="H637" s="303" t="s">
        <v>833</v>
      </c>
      <c r="I637" s="303"/>
      <c r="J637" s="303">
        <v>0.16439999999999999</v>
      </c>
      <c r="K637" s="199">
        <v>67.202100000000002</v>
      </c>
      <c r="L637" s="199">
        <v>37.624299999999998</v>
      </c>
      <c r="M637" s="200">
        <f t="shared" si="97"/>
        <v>0.97937382726472866</v>
      </c>
      <c r="N637" s="248">
        <f t="shared" si="98"/>
        <v>65.815977877227027</v>
      </c>
      <c r="O637" s="248">
        <f t="shared" si="99"/>
        <v>1.7556084414055815</v>
      </c>
      <c r="P637" s="168"/>
      <c r="Q637" s="169"/>
      <c r="R637" s="203"/>
    </row>
    <row r="638" spans="2:18" x14ac:dyDescent="0.2">
      <c r="B638" s="174">
        <f>'Sample Weights'!A344</f>
        <v>343</v>
      </c>
      <c r="C638" s="172">
        <f>'Sample Weights'!B344</f>
        <v>315</v>
      </c>
      <c r="D638" s="172" t="str">
        <f>'Sample Weights'!C344</f>
        <v>SKWE-24-4</v>
      </c>
      <c r="E638" s="172">
        <f>'Sample Weights'!D344</f>
        <v>2.1299999999999999E-2</v>
      </c>
      <c r="F638" s="303" t="s">
        <v>942</v>
      </c>
      <c r="G638" s="303">
        <v>1.1845000000000001</v>
      </c>
      <c r="H638" s="303" t="s">
        <v>386</v>
      </c>
      <c r="I638" s="303" t="s">
        <v>509</v>
      </c>
      <c r="J638" s="303">
        <v>0.1646</v>
      </c>
      <c r="K638" s="199">
        <v>154.6292</v>
      </c>
      <c r="L638" s="199">
        <v>33.592799999999997</v>
      </c>
      <c r="M638" s="200">
        <f t="shared" si="97"/>
        <v>1.0949881136368671</v>
      </c>
      <c r="N638" s="248">
        <f t="shared" si="98"/>
        <v>169.31713602117784</v>
      </c>
      <c r="O638" s="248">
        <f t="shared" si="99"/>
        <v>4.3101012839402966</v>
      </c>
      <c r="P638" s="168">
        <f>AVERAGE(O638:O639)</f>
        <v>4.2444343566285312</v>
      </c>
      <c r="Q638" s="169">
        <f>(MAX(O638:O639)-MIN(O638:O639))/P638</f>
        <v>3.0942604735640651E-2</v>
      </c>
      <c r="R638" s="203" t="str">
        <f>IF(Q638&gt;C$20, "Repeat", "")</f>
        <v/>
      </c>
    </row>
    <row r="639" spans="2:18" x14ac:dyDescent="0.2">
      <c r="B639" s="174">
        <f>'Sample Weights'!A345</f>
        <v>344</v>
      </c>
      <c r="C639" s="172">
        <f>'Sample Weights'!B345</f>
        <v>315</v>
      </c>
      <c r="D639" s="172" t="str">
        <f>'Sample Weights'!C345</f>
        <v>SKWE-24-4</v>
      </c>
      <c r="E639" s="172">
        <f>'Sample Weights'!D345</f>
        <v>2.1999999999999999E-2</v>
      </c>
      <c r="F639" s="303" t="s">
        <v>942</v>
      </c>
      <c r="G639" s="303">
        <v>1.1847000000000001</v>
      </c>
      <c r="H639" s="303" t="s">
        <v>509</v>
      </c>
      <c r="I639" s="303"/>
      <c r="J639" s="303">
        <v>0.16420000000000001</v>
      </c>
      <c r="K639" s="199">
        <v>162.00190000000001</v>
      </c>
      <c r="L639" s="199">
        <v>35.142000000000003</v>
      </c>
      <c r="M639" s="200">
        <f t="shared" si="97"/>
        <v>1.04666484357453</v>
      </c>
      <c r="N639" s="248">
        <f t="shared" si="98"/>
        <v>169.56169332227665</v>
      </c>
      <c r="O639" s="248">
        <f t="shared" si="99"/>
        <v>4.1787674293167667</v>
      </c>
      <c r="P639" s="168"/>
      <c r="Q639" s="169"/>
      <c r="R639" s="203"/>
    </row>
    <row r="640" spans="2:18" x14ac:dyDescent="0.2">
      <c r="B640" s="174">
        <f>'Sample Weights'!A346</f>
        <v>345</v>
      </c>
      <c r="C640" s="172">
        <f>'Sample Weights'!B346</f>
        <v>80</v>
      </c>
      <c r="D640" s="172" t="str">
        <f>'Sample Weights'!C346</f>
        <v>FNYI-28-2</v>
      </c>
      <c r="E640" s="172">
        <f>'Sample Weights'!D346</f>
        <v>2.2100000000000002E-2</v>
      </c>
      <c r="F640" s="303" t="s">
        <v>971</v>
      </c>
      <c r="G640" s="303">
        <v>1.1851</v>
      </c>
      <c r="H640" s="303" t="s">
        <v>834</v>
      </c>
      <c r="I640" s="303"/>
      <c r="J640" s="303">
        <v>0.16470000000000001</v>
      </c>
      <c r="K640" s="199">
        <v>24.976900000000001</v>
      </c>
      <c r="L640" s="199">
        <v>32.789499999999997</v>
      </c>
      <c r="M640" s="200">
        <f t="shared" si="97"/>
        <v>1.1190036894148851</v>
      </c>
      <c r="N640" s="248">
        <f t="shared" si="98"/>
        <v>27.949243250146644</v>
      </c>
      <c r="O640" s="248">
        <f t="shared" si="99"/>
        <v>0.69453417286361163</v>
      </c>
      <c r="P640" s="168">
        <f>AVERAGE(O640:O641)</f>
        <v>0.67962952719241798</v>
      </c>
      <c r="Q640" s="169">
        <f>(MAX(O640:O641)-MIN(O640:O641))/P640</f>
        <v>4.386108924009071E-2</v>
      </c>
      <c r="R640" s="203" t="str">
        <f>IF(Q640&gt;C$20, "Repeat", "")</f>
        <v/>
      </c>
    </row>
    <row r="641" spans="2:19" x14ac:dyDescent="0.2">
      <c r="B641" s="174">
        <f>'Sample Weights'!A347</f>
        <v>346</v>
      </c>
      <c r="C641" s="172">
        <f>'Sample Weights'!B347</f>
        <v>80</v>
      </c>
      <c r="D641" s="172" t="str">
        <f>'Sample Weights'!C347</f>
        <v>FNYI-28-2</v>
      </c>
      <c r="E641" s="172">
        <f>'Sample Weights'!D347</f>
        <v>2.0799999999999999E-2</v>
      </c>
      <c r="F641" s="303" t="s">
        <v>942</v>
      </c>
      <c r="G641" s="303">
        <v>1.1842999999999999</v>
      </c>
      <c r="H641" s="303" t="s">
        <v>518</v>
      </c>
      <c r="I641" s="303"/>
      <c r="J641" s="303">
        <v>0.1646</v>
      </c>
      <c r="K641" s="199">
        <v>27.369499999999999</v>
      </c>
      <c r="L641" s="199">
        <v>40.021299999999997</v>
      </c>
      <c r="M641" s="200">
        <f t="shared" si="97"/>
        <v>0.91896223727504978</v>
      </c>
      <c r="N641" s="248">
        <f t="shared" si="98"/>
        <v>25.151536953099473</v>
      </c>
      <c r="O641" s="248">
        <f t="shared" si="99"/>
        <v>0.66472488152122433</v>
      </c>
      <c r="P641" s="168"/>
      <c r="Q641" s="169"/>
      <c r="R641" s="203"/>
    </row>
    <row r="642" spans="2:19" x14ac:dyDescent="0.2">
      <c r="B642" s="174">
        <f>'Sample Weights'!A348</f>
        <v>347</v>
      </c>
      <c r="C642" s="172">
        <f>'Sample Weights'!B348</f>
        <v>26</v>
      </c>
      <c r="D642" s="172" t="str">
        <f>'Sample Weights'!C348</f>
        <v>CHKC-19-1</v>
      </c>
      <c r="E642" s="172">
        <f>'Sample Weights'!D348</f>
        <v>2.24E-2</v>
      </c>
      <c r="F642" s="303" t="s">
        <v>958</v>
      </c>
      <c r="G642" s="303">
        <v>1.1841999999999999</v>
      </c>
      <c r="H642" s="303" t="s">
        <v>466</v>
      </c>
      <c r="I642" s="303"/>
      <c r="J642" s="303">
        <v>0.16439999999999999</v>
      </c>
      <c r="K642" s="199">
        <v>24.354399999999998</v>
      </c>
      <c r="L642" s="199">
        <v>37.964599999999997</v>
      </c>
      <c r="M642" s="200">
        <f t="shared" si="97"/>
        <v>0.96662624635865935</v>
      </c>
      <c r="N642" s="248">
        <f t="shared" si="98"/>
        <v>23.541602254317333</v>
      </c>
      <c r="O642" s="248">
        <f t="shared" si="99"/>
        <v>0.57826576837589894</v>
      </c>
      <c r="P642" s="168">
        <f>AVERAGE(O642:O643)</f>
        <v>0.58013315170042201</v>
      </c>
      <c r="Q642" s="169">
        <f>(MAX(O642:O643)-MIN(O642:O643))/P642</f>
        <v>6.4377749109826386E-3</v>
      </c>
      <c r="R642" s="203" t="str">
        <f>IF(Q642&gt;C$20, "Repeat", "")</f>
        <v/>
      </c>
    </row>
    <row r="643" spans="2:19" x14ac:dyDescent="0.2">
      <c r="B643" s="174">
        <f>'Sample Weights'!A349</f>
        <v>348</v>
      </c>
      <c r="C643" s="172">
        <f>'Sample Weights'!B349</f>
        <v>26</v>
      </c>
      <c r="D643" s="172" t="str">
        <f>'Sample Weights'!C349</f>
        <v>CHKC-19-1</v>
      </c>
      <c r="E643" s="172">
        <f>'Sample Weights'!D349</f>
        <v>2.2200000000000001E-2</v>
      </c>
      <c r="F643" s="303" t="s">
        <v>981</v>
      </c>
      <c r="G643" s="303">
        <v>1.1837</v>
      </c>
      <c r="H643" s="303" t="s">
        <v>541</v>
      </c>
      <c r="I643" s="303" t="s">
        <v>541</v>
      </c>
      <c r="J643" s="303">
        <v>0.16450000000000001</v>
      </c>
      <c r="K643" s="199">
        <v>24.949300000000001</v>
      </c>
      <c r="L643" s="199">
        <v>37.979100000000003</v>
      </c>
      <c r="M643" s="200">
        <f t="shared" si="97"/>
        <v>0.9416175260078028</v>
      </c>
      <c r="N643" s="248">
        <f t="shared" si="98"/>
        <v>23.492698141626477</v>
      </c>
      <c r="O643" s="248">
        <f t="shared" si="99"/>
        <v>0.5820005350249452</v>
      </c>
      <c r="P643" s="168"/>
      <c r="Q643" s="169"/>
      <c r="R643" s="203"/>
    </row>
    <row r="644" spans="2:19" x14ac:dyDescent="0.2">
      <c r="B644" s="174">
        <f>'Sample Weights'!A350</f>
        <v>349</v>
      </c>
      <c r="C644" s="172">
        <f>'Sample Weights'!B350</f>
        <v>362</v>
      </c>
      <c r="D644" s="172" t="str">
        <f>'Sample Weights'!C350</f>
        <v>VNDL-27-3</v>
      </c>
      <c r="E644" s="172">
        <f>'Sample Weights'!D350</f>
        <v>2.1000000000000001E-2</v>
      </c>
      <c r="F644" s="303" t="s">
        <v>1051</v>
      </c>
      <c r="G644" s="303">
        <v>1.1803999999999999</v>
      </c>
      <c r="H644" s="303" t="s">
        <v>836</v>
      </c>
      <c r="I644" s="303" t="s">
        <v>836</v>
      </c>
      <c r="J644" s="303">
        <v>0.1643</v>
      </c>
      <c r="K644" s="199">
        <v>43.4955</v>
      </c>
      <c r="L644" s="199">
        <v>36.810200000000002</v>
      </c>
      <c r="M644" s="200">
        <f t="shared" si="97"/>
        <v>1.0250177438852739</v>
      </c>
      <c r="N644" s="248">
        <f t="shared" si="98"/>
        <v>44.583659279161928</v>
      </c>
      <c r="O644" s="248">
        <f t="shared" si="99"/>
        <v>1.1553742061511736</v>
      </c>
      <c r="P644" s="168">
        <f>AVERAGE(O644:O645)</f>
        <v>1.153877123456504</v>
      </c>
      <c r="Q644" s="169">
        <f>(MAX(O644:O645)-MIN(O644:O645))/P644</f>
        <v>2.5948736901638928E-3</v>
      </c>
      <c r="R644" s="203" t="str">
        <f>IF(Q644&gt;C$20, "Repeat", "")</f>
        <v/>
      </c>
    </row>
    <row r="645" spans="2:19" x14ac:dyDescent="0.2">
      <c r="B645" s="174">
        <f>'Sample Weights'!A351</f>
        <v>350</v>
      </c>
      <c r="C645" s="172">
        <f>'Sample Weights'!B351</f>
        <v>362</v>
      </c>
      <c r="D645" s="172" t="str">
        <f>'Sample Weights'!C351</f>
        <v>VNDL-27-3</v>
      </c>
      <c r="E645" s="172">
        <f>'Sample Weights'!D351</f>
        <v>2.12E-2</v>
      </c>
      <c r="F645" s="303" t="s">
        <v>958</v>
      </c>
      <c r="G645" s="303">
        <v>1.1849000000000001</v>
      </c>
      <c r="H645" s="303" t="s">
        <v>555</v>
      </c>
      <c r="I645" s="303"/>
      <c r="J645" s="303">
        <v>0.16500000000000001</v>
      </c>
      <c r="K645" s="199">
        <v>47.892099999999999</v>
      </c>
      <c r="L645" s="199">
        <v>39.324599999999997</v>
      </c>
      <c r="M645" s="200">
        <f t="shared" si="97"/>
        <v>0.933983170862697</v>
      </c>
      <c r="N645" s="248">
        <f t="shared" si="98"/>
        <v>44.73041541727337</v>
      </c>
      <c r="O645" s="248">
        <f t="shared" si="99"/>
        <v>1.1523800407618343</v>
      </c>
      <c r="P645" s="168"/>
      <c r="Q645" s="169"/>
      <c r="R645" s="203"/>
    </row>
    <row r="646" spans="2:19" x14ac:dyDescent="0.2">
      <c r="B646" s="341">
        <f>'Sample Weights'!A352</f>
        <v>351</v>
      </c>
      <c r="C646" s="342">
        <f>'Sample Weights'!B352</f>
        <v>112</v>
      </c>
      <c r="D646" s="342" t="str">
        <f>'Sample Weights'!C352</f>
        <v>HOMB-21-4</v>
      </c>
      <c r="E646" s="342">
        <f>'Sample Weights'!D352</f>
        <v>2.1700000000000001E-2</v>
      </c>
      <c r="F646" s="342" t="s">
        <v>958</v>
      </c>
      <c r="G646" s="342">
        <v>1.1834</v>
      </c>
      <c r="H646" s="342" t="s">
        <v>872</v>
      </c>
      <c r="I646" s="342"/>
      <c r="J646" s="342">
        <v>0.1648</v>
      </c>
      <c r="K646" s="343">
        <v>40.575800000000001</v>
      </c>
      <c r="L646" s="343">
        <v>33.584600000000002</v>
      </c>
      <c r="M646" s="344">
        <f t="shared" si="97"/>
        <v>1.09224078476836</v>
      </c>
      <c r="N646" s="349">
        <f t="shared" si="98"/>
        <v>44.318543634604019</v>
      </c>
      <c r="O646" s="349">
        <f t="shared" si="99"/>
        <v>1.1141577638073277</v>
      </c>
      <c r="P646" s="346">
        <f>AVERAGE(O646:O647)</f>
        <v>1.2399966089904018</v>
      </c>
      <c r="Q646" s="347">
        <f>(MAX(O646:O647)-MIN(O646:O647))/P646</f>
        <v>0.2029664343768347</v>
      </c>
      <c r="R646" s="348" t="str">
        <f>IF(Q646&gt;C$20, "Repeat", "")</f>
        <v>Repeat</v>
      </c>
      <c r="S646" s="131" t="s">
        <v>779</v>
      </c>
    </row>
    <row r="647" spans="2:19" x14ac:dyDescent="0.2">
      <c r="B647" s="341">
        <f>'Sample Weights'!A353</f>
        <v>352</v>
      </c>
      <c r="C647" s="342">
        <f>'Sample Weights'!B353</f>
        <v>112</v>
      </c>
      <c r="D647" s="342" t="str">
        <f>'Sample Weights'!C353</f>
        <v>HOMB-21-4</v>
      </c>
      <c r="E647" s="342">
        <f>'Sample Weights'!D353</f>
        <v>1.7000000000000001E-2</v>
      </c>
      <c r="F647" s="342" t="s">
        <v>972</v>
      </c>
      <c r="G647" s="342">
        <v>1.1851</v>
      </c>
      <c r="H647" s="342" t="s">
        <v>520</v>
      </c>
      <c r="I647" s="342"/>
      <c r="J647" s="342">
        <v>0.16500000000000001</v>
      </c>
      <c r="K647" s="343">
        <v>43.030099999999997</v>
      </c>
      <c r="L647" s="343">
        <v>37.242699999999999</v>
      </c>
      <c r="M647" s="344">
        <f t="shared" si="97"/>
        <v>0.98733855109917756</v>
      </c>
      <c r="N647" s="349">
        <f t="shared" si="98"/>
        <v>42.48527658765272</v>
      </c>
      <c r="O647" s="349">
        <f t="shared" si="99"/>
        <v>1.3658354541734756</v>
      </c>
      <c r="P647" s="346"/>
      <c r="Q647" s="347"/>
      <c r="R647" s="348"/>
    </row>
    <row r="648" spans="2:19" x14ac:dyDescent="0.2">
      <c r="B648" s="174">
        <f>'Sample Weights'!A354</f>
        <v>353</v>
      </c>
      <c r="C648" s="172">
        <f>'Sample Weights'!B354</f>
        <v>140</v>
      </c>
      <c r="D648" s="172" t="str">
        <f>'Sample Weights'!C354</f>
        <v>HRSP-27-4</v>
      </c>
      <c r="E648" s="172">
        <f>'Sample Weights'!D354</f>
        <v>2.1499999999999998E-2</v>
      </c>
      <c r="F648" s="303" t="s">
        <v>972</v>
      </c>
      <c r="G648" s="303">
        <v>1.1840999999999999</v>
      </c>
      <c r="H648" s="303" t="s">
        <v>573</v>
      </c>
      <c r="I648" s="303"/>
      <c r="J648" s="303">
        <v>0.16569999999999999</v>
      </c>
      <c r="K648" s="199">
        <v>163.9547</v>
      </c>
      <c r="L648" s="199">
        <v>34.950499999999998</v>
      </c>
      <c r="M648" s="200">
        <f t="shared" si="97"/>
        <v>1.0516582508740644</v>
      </c>
      <c r="N648" s="248">
        <f t="shared" si="98"/>
        <v>172.42431302458198</v>
      </c>
      <c r="O648" s="248">
        <f t="shared" si="99"/>
        <v>4.3492420498863611</v>
      </c>
      <c r="P648" s="168">
        <f>AVERAGE(O648:O649)</f>
        <v>4.39498382508601</v>
      </c>
      <c r="Q648" s="169">
        <f>(MAX(O648:O649)-MIN(O648:O649))/P648</f>
        <v>2.0815446436258146E-2</v>
      </c>
      <c r="R648" s="203" t="str">
        <f>IF(Q648&gt;C$20, "Repeat", "")</f>
        <v/>
      </c>
    </row>
    <row r="649" spans="2:19" x14ac:dyDescent="0.2">
      <c r="B649" s="174">
        <f>'Sample Weights'!A355</f>
        <v>354</v>
      </c>
      <c r="C649" s="172">
        <f>'Sample Weights'!B355</f>
        <v>140</v>
      </c>
      <c r="D649" s="172" t="str">
        <f>'Sample Weights'!C355</f>
        <v>HRSP-27-4</v>
      </c>
      <c r="E649" s="172">
        <f>'Sample Weights'!D355</f>
        <v>2.0899999999999998E-2</v>
      </c>
      <c r="F649" s="303" t="s">
        <v>972</v>
      </c>
      <c r="G649" s="303">
        <v>1.1837</v>
      </c>
      <c r="H649" s="303" t="s">
        <v>581</v>
      </c>
      <c r="I649" s="303" t="s">
        <v>573</v>
      </c>
      <c r="J649" s="303">
        <v>0.16520000000000001</v>
      </c>
      <c r="K649" s="199">
        <v>176.23349999999999</v>
      </c>
      <c r="L649" s="199">
        <v>37.808500000000002</v>
      </c>
      <c r="M649" s="200">
        <f t="shared" si="97"/>
        <v>0.97161625247045458</v>
      </c>
      <c r="N649" s="248">
        <f t="shared" si="98"/>
        <v>171.23133282975184</v>
      </c>
      <c r="O649" s="248">
        <f t="shared" si="99"/>
        <v>4.4407256002856599</v>
      </c>
      <c r="P649" s="168"/>
      <c r="Q649" s="169"/>
      <c r="R649" s="203"/>
    </row>
    <row r="650" spans="2:19" x14ac:dyDescent="0.2">
      <c r="B650" s="174">
        <f>'Sample Weights'!A356</f>
        <v>707</v>
      </c>
      <c r="C650" s="172">
        <f>'Sample Weights'!B356</f>
        <v>220</v>
      </c>
      <c r="D650" s="172" t="str">
        <f>'Sample Weights'!C356</f>
        <v>MCHA-19-3</v>
      </c>
      <c r="E650" s="172">
        <f>'Sample Weights'!D356</f>
        <v>2.1000000000000001E-2</v>
      </c>
      <c r="F650" s="303" t="s">
        <v>1052</v>
      </c>
      <c r="G650" s="303">
        <v>1.1805000000000001</v>
      </c>
      <c r="H650" s="303" t="s">
        <v>838</v>
      </c>
      <c r="I650" s="303" t="s">
        <v>838</v>
      </c>
      <c r="J650" s="303">
        <v>0.16619999999999999</v>
      </c>
      <c r="K650" s="199">
        <v>29.924600000000002</v>
      </c>
      <c r="L650" s="199">
        <v>38.764000000000003</v>
      </c>
      <c r="M650" s="200">
        <f t="shared" si="97"/>
        <v>0.91537050391588637</v>
      </c>
      <c r="N650" s="248">
        <f t="shared" si="98"/>
        <v>27.392096181481335</v>
      </c>
      <c r="O650" s="248">
        <f t="shared" si="99"/>
        <v>0.71443931374150937</v>
      </c>
      <c r="P650" s="168">
        <f>AVERAGE(O650:O651)</f>
        <v>0.71816958024989086</v>
      </c>
      <c r="Q650" s="169">
        <f>(MAX(O650:O651)-MIN(O650:O651))/P650</f>
        <v>1.0388260965003613E-2</v>
      </c>
      <c r="R650" s="203" t="str">
        <f>IF(Q650&gt;C$20, "Repeat", "")</f>
        <v/>
      </c>
    </row>
    <row r="651" spans="2:19" x14ac:dyDescent="0.2">
      <c r="B651" s="174">
        <f>'Sample Weights'!A357</f>
        <v>708</v>
      </c>
      <c r="C651" s="172">
        <f>'Sample Weights'!B357</f>
        <v>220</v>
      </c>
      <c r="D651" s="172" t="str">
        <f>'Sample Weights'!C357</f>
        <v>MCHA-19-3</v>
      </c>
      <c r="E651" s="172">
        <f>'Sample Weights'!D357</f>
        <v>2.1000000000000001E-2</v>
      </c>
      <c r="F651" s="303" t="s">
        <v>958</v>
      </c>
      <c r="G651" s="303">
        <v>1.1829000000000001</v>
      </c>
      <c r="H651" s="303" t="s">
        <v>593</v>
      </c>
      <c r="I651" s="303"/>
      <c r="J651" s="303">
        <v>0.16619999999999999</v>
      </c>
      <c r="K651" s="199">
        <v>25.266100000000002</v>
      </c>
      <c r="L651" s="199">
        <v>33.5608</v>
      </c>
      <c r="M651" s="200">
        <f t="shared" si="97"/>
        <v>1.0933729782171189</v>
      </c>
      <c r="N651" s="248">
        <f t="shared" si="98"/>
        <v>27.625271004931548</v>
      </c>
      <c r="O651" s="248">
        <f t="shared" si="99"/>
        <v>0.72189984675827235</v>
      </c>
      <c r="P651" s="168"/>
      <c r="Q651" s="169"/>
      <c r="R651" s="203"/>
    </row>
    <row r="652" spans="2:19" x14ac:dyDescent="0.2">
      <c r="B652" s="174">
        <f>'Sample Weights'!A358</f>
        <v>357</v>
      </c>
      <c r="C652" s="172">
        <f>'Sample Weights'!B358</f>
        <v>43</v>
      </c>
      <c r="D652" s="172" t="str">
        <f>'Sample Weights'!C358</f>
        <v>CHWK-27-2</v>
      </c>
      <c r="E652" s="172">
        <f>'Sample Weights'!D358</f>
        <v>2.1100000000000001E-2</v>
      </c>
      <c r="F652" s="303" t="s">
        <v>971</v>
      </c>
      <c r="G652" s="303">
        <v>1.1860999999999999</v>
      </c>
      <c r="H652" s="303" t="s">
        <v>582</v>
      </c>
      <c r="I652" s="303"/>
      <c r="J652" s="303">
        <v>0.16450000000000001</v>
      </c>
      <c r="K652" s="199">
        <v>103.0976</v>
      </c>
      <c r="L652" s="199">
        <v>34.4514</v>
      </c>
      <c r="M652" s="200">
        <f t="shared" si="97"/>
        <v>1.0657339759945339</v>
      </c>
      <c r="N652" s="248">
        <f t="shared" si="98"/>
        <v>109.87461516349406</v>
      </c>
      <c r="O652" s="248">
        <f t="shared" si="99"/>
        <v>2.8304696749072948</v>
      </c>
      <c r="P652" s="168">
        <f>AVERAGE(O652:O653)</f>
        <v>2.7647366246317491</v>
      </c>
      <c r="Q652" s="169">
        <f>(MAX(O652:O653)-MIN(O652:O653))/P652</f>
        <v>4.7551039538387387E-2</v>
      </c>
      <c r="R652" s="203" t="str">
        <f>IF(Q652&gt;C$20, "Repeat", "")</f>
        <v/>
      </c>
    </row>
    <row r="653" spans="2:19" x14ac:dyDescent="0.2">
      <c r="B653" s="174">
        <f>'Sample Weights'!A359</f>
        <v>358</v>
      </c>
      <c r="C653" s="172">
        <f>'Sample Weights'!B359</f>
        <v>43</v>
      </c>
      <c r="D653" s="172" t="str">
        <f>'Sample Weights'!C359</f>
        <v>CHWK-27-2</v>
      </c>
      <c r="E653" s="172">
        <f>'Sample Weights'!D359</f>
        <v>2.06E-2</v>
      </c>
      <c r="F653" s="303" t="s">
        <v>979</v>
      </c>
      <c r="G653" s="303">
        <v>1.1826000000000001</v>
      </c>
      <c r="H653" s="303" t="s">
        <v>610</v>
      </c>
      <c r="I653" s="303"/>
      <c r="J653" s="303">
        <v>0.16400000000000001</v>
      </c>
      <c r="K653" s="199">
        <v>99.994699999999995</v>
      </c>
      <c r="L653" s="199">
        <v>34.714300000000001</v>
      </c>
      <c r="M653" s="200">
        <f t="shared" si="97"/>
        <v>1.0258525992565033</v>
      </c>
      <c r="N653" s="248">
        <f t="shared" si="98"/>
        <v>102.57982290687427</v>
      </c>
      <c r="O653" s="248">
        <f t="shared" si="99"/>
        <v>2.6990035743562029</v>
      </c>
      <c r="P653" s="168"/>
      <c r="Q653" s="169"/>
      <c r="R653" s="203"/>
    </row>
    <row r="654" spans="2:19" x14ac:dyDescent="0.2">
      <c r="B654" s="174">
        <f>'Sample Weights'!A360</f>
        <v>359</v>
      </c>
      <c r="C654" s="172" t="str">
        <f>'Sample Weights'!B360</f>
        <v>Nisqually-1</v>
      </c>
      <c r="D654" s="172">
        <f>'Sample Weights'!C360</f>
        <v>0</v>
      </c>
      <c r="E654" s="172">
        <f>'Sample Weights'!D360</f>
        <v>2.0500000000000001E-2</v>
      </c>
      <c r="F654" s="303" t="s">
        <v>972</v>
      </c>
      <c r="G654" s="303">
        <v>1.1835</v>
      </c>
      <c r="H654" s="303" t="s">
        <v>873</v>
      </c>
      <c r="I654" s="303"/>
      <c r="J654" s="303">
        <v>0.15670000000000001</v>
      </c>
      <c r="K654" s="199">
        <v>79.054900000000004</v>
      </c>
      <c r="L654" s="199">
        <v>36.760899999999999</v>
      </c>
      <c r="M654" s="200">
        <f t="shared" si="97"/>
        <v>0.99483526539304135</v>
      </c>
      <c r="N654" s="248">
        <f t="shared" si="98"/>
        <v>78.646602422120353</v>
      </c>
      <c r="O654" s="248">
        <f t="shared" si="99"/>
        <v>2.0760123976312816</v>
      </c>
      <c r="P654" s="168">
        <f>AVERAGE(O654:O655)</f>
        <v>2.0712874052712591</v>
      </c>
      <c r="Q654" s="169">
        <f>(MAX(O654:O655)-MIN(O654:O655))/P654</f>
        <v>4.5623725109299913E-3</v>
      </c>
      <c r="R654" s="203" t="str">
        <f>IF(Q654&gt;C$20, "Repeat", "")</f>
        <v/>
      </c>
    </row>
    <row r="655" spans="2:19" ht="16" thickBot="1" x14ac:dyDescent="0.25">
      <c r="B655" s="176">
        <f>'Sample Weights'!A361</f>
        <v>360</v>
      </c>
      <c r="C655" s="178" t="str">
        <f>'Sample Weights'!B361</f>
        <v>Nisqually-1</v>
      </c>
      <c r="D655" s="178">
        <f>'Sample Weights'!C361</f>
        <v>0</v>
      </c>
      <c r="E655" s="178">
        <f>'Sample Weights'!D361</f>
        <v>2.1600000000000001E-2</v>
      </c>
      <c r="F655" s="305" t="s">
        <v>971</v>
      </c>
      <c r="G655" s="305">
        <v>1.1855</v>
      </c>
      <c r="H655" s="305" t="s">
        <v>873</v>
      </c>
      <c r="I655" s="305" t="s">
        <v>610</v>
      </c>
      <c r="J655" s="305">
        <v>0.1623</v>
      </c>
      <c r="K655" s="204">
        <v>77.4619</v>
      </c>
      <c r="L655" s="204">
        <v>34.567300000000003</v>
      </c>
      <c r="M655" s="205">
        <f t="shared" si="97"/>
        <v>1.0604858954396996</v>
      </c>
      <c r="N655" s="279">
        <f t="shared" si="98"/>
        <v>82.147252383960463</v>
      </c>
      <c r="O655" s="279">
        <f t="shared" si="99"/>
        <v>2.0665624129112365</v>
      </c>
      <c r="P655" s="207"/>
      <c r="Q655" s="208"/>
      <c r="R655" s="209"/>
    </row>
    <row r="656" spans="2:19" x14ac:dyDescent="0.2">
      <c r="B656" s="102"/>
      <c r="C656" s="45"/>
      <c r="D656" s="46"/>
      <c r="E656" s="45"/>
      <c r="F656" s="46"/>
      <c r="G656" s="46"/>
      <c r="H656" s="46"/>
      <c r="I656" s="46"/>
      <c r="J656" s="46"/>
      <c r="K656" s="45"/>
      <c r="L656" s="67"/>
      <c r="M656" s="45"/>
      <c r="N656" s="45"/>
      <c r="O656" s="45"/>
      <c r="P656" s="47"/>
      <c r="Q656" s="47"/>
    </row>
    <row r="657" spans="2:18" x14ac:dyDescent="0.2">
      <c r="B657" s="102"/>
      <c r="C657" s="45"/>
      <c r="D657" s="46"/>
      <c r="E657" s="45"/>
      <c r="F657" s="46"/>
      <c r="G657" s="46"/>
      <c r="H657" s="46"/>
      <c r="I657" s="46"/>
      <c r="J657" s="46"/>
      <c r="K657" s="165" t="s">
        <v>1200</v>
      </c>
      <c r="L657" s="67" t="s">
        <v>642</v>
      </c>
      <c r="M657" s="45"/>
      <c r="N657" s="45"/>
      <c r="O657" s="45"/>
      <c r="P657" s="47"/>
      <c r="Q657" s="47"/>
    </row>
    <row r="658" spans="2:18" x14ac:dyDescent="0.2">
      <c r="B658" s="131" t="s">
        <v>1053</v>
      </c>
      <c r="C658" s="45"/>
      <c r="D658" s="46"/>
      <c r="E658" s="45"/>
      <c r="F658" s="46"/>
      <c r="G658" s="46"/>
      <c r="H658" s="27"/>
      <c r="I658" s="46"/>
      <c r="J658" s="46"/>
      <c r="K658" s="148">
        <f>MAX(K632:K655)</f>
        <v>176.23349999999999</v>
      </c>
      <c r="L658" s="139">
        <f>AVERAGE(L632:L655)</f>
        <v>35.948995833333335</v>
      </c>
      <c r="M658" s="45"/>
      <c r="N658" s="45"/>
      <c r="O658" s="45"/>
      <c r="P658" s="47"/>
      <c r="Q658" s="47"/>
    </row>
    <row r="659" spans="2:18" x14ac:dyDescent="0.2">
      <c r="B659" s="77" t="s">
        <v>367</v>
      </c>
      <c r="C659" s="50" t="s">
        <v>1054</v>
      </c>
      <c r="D659" s="46"/>
      <c r="E659" s="45"/>
      <c r="F659" s="46"/>
      <c r="G659" s="46"/>
      <c r="H659" s="46"/>
      <c r="I659" s="46"/>
      <c r="J659" s="46"/>
      <c r="K659" s="165" t="s">
        <v>1201</v>
      </c>
      <c r="M659" s="45"/>
      <c r="N659" s="45"/>
      <c r="O659" s="45"/>
      <c r="P659" s="47"/>
      <c r="Q659" s="47"/>
    </row>
    <row r="660" spans="2:18" x14ac:dyDescent="0.2">
      <c r="B660" s="99" t="s">
        <v>1020</v>
      </c>
      <c r="C660" s="45"/>
      <c r="D660" s="46"/>
      <c r="E660" s="45"/>
      <c r="F660" s="46"/>
      <c r="G660" s="46"/>
      <c r="H660" s="46"/>
      <c r="I660" s="46"/>
      <c r="J660" s="46"/>
      <c r="K660" s="45">
        <f>MIN(K632:K655)</f>
        <v>16.126000000000001</v>
      </c>
      <c r="L660" s="45"/>
      <c r="M660" s="45"/>
      <c r="N660" s="45"/>
      <c r="O660" s="45"/>
      <c r="P660" s="47"/>
      <c r="Q660" s="47"/>
    </row>
    <row r="661" spans="2:18" ht="16" thickBot="1" x14ac:dyDescent="0.25">
      <c r="B661" s="102"/>
      <c r="C661" s="45"/>
      <c r="D661" s="46"/>
      <c r="E661" s="45"/>
      <c r="F661" s="100">
        <v>42799</v>
      </c>
      <c r="G661" s="46"/>
      <c r="H661" s="46"/>
      <c r="I661" s="100">
        <v>42830</v>
      </c>
      <c r="J661" s="46"/>
      <c r="K661" s="45"/>
      <c r="L661" s="45"/>
      <c r="M661" s="45"/>
      <c r="N661" s="45"/>
      <c r="O661" s="45"/>
      <c r="P661" s="47"/>
      <c r="Q661" s="47"/>
      <c r="R661" s="67"/>
    </row>
    <row r="662" spans="2:18" ht="16" thickBot="1" x14ac:dyDescent="0.25">
      <c r="B662" s="320" t="s">
        <v>370</v>
      </c>
      <c r="C662" s="321" t="s">
        <v>3</v>
      </c>
      <c r="D662" s="321" t="s">
        <v>4</v>
      </c>
      <c r="E662" s="321" t="s">
        <v>371</v>
      </c>
      <c r="F662" s="321" t="s">
        <v>372</v>
      </c>
      <c r="G662" s="321" t="s">
        <v>373</v>
      </c>
      <c r="H662" s="321" t="s">
        <v>374</v>
      </c>
      <c r="I662" s="321" t="s">
        <v>375</v>
      </c>
      <c r="J662" s="321" t="s">
        <v>376</v>
      </c>
      <c r="K662" s="321" t="s">
        <v>377</v>
      </c>
      <c r="L662" s="321" t="s">
        <v>378</v>
      </c>
      <c r="M662" s="321" t="s">
        <v>379</v>
      </c>
      <c r="N662" s="321" t="s">
        <v>380</v>
      </c>
      <c r="O662" s="321" t="s">
        <v>381</v>
      </c>
      <c r="P662" s="322" t="s">
        <v>382</v>
      </c>
      <c r="Q662" s="322" t="s">
        <v>383</v>
      </c>
      <c r="R662" s="323" t="s">
        <v>384</v>
      </c>
    </row>
    <row r="663" spans="2:18" x14ac:dyDescent="0.2">
      <c r="B663" s="260">
        <f>'Sample Weights'!A362</f>
        <v>361</v>
      </c>
      <c r="C663" s="261">
        <f>'Sample Weights'!B362</f>
        <v>248</v>
      </c>
      <c r="D663" s="261" t="str">
        <f>'Sample Weights'!C362</f>
        <v>NHTB-27-3</v>
      </c>
      <c r="E663" s="261">
        <f>'Sample Weights'!D362</f>
        <v>2.1000000000000001E-2</v>
      </c>
      <c r="F663" s="324" t="s">
        <v>1014</v>
      </c>
      <c r="G663" s="324">
        <v>1.1819999999999999</v>
      </c>
      <c r="H663" s="324" t="s">
        <v>968</v>
      </c>
      <c r="I663" s="324" t="s">
        <v>968</v>
      </c>
      <c r="J663" s="324">
        <v>0.16400000000000001</v>
      </c>
      <c r="K663" s="263">
        <v>22.1496</v>
      </c>
      <c r="L663" s="263">
        <v>40.123699999999999</v>
      </c>
      <c r="M663" s="264">
        <f t="shared" ref="M663:M686" si="100">(L$680/(F$680/C$15)/(F$680/C$15+(G$680-F$680)/C$16+J$680/C$17))/(L663/(F663/C$15)/(F663/C$15+(G663-F663)/C$16+J663/C$17))</f>
        <v>1.0183097034342679</v>
      </c>
      <c r="N663" s="265">
        <f t="shared" ref="N663:N686" si="101">K663*M663</f>
        <v>22.555152607187658</v>
      </c>
      <c r="O663" s="265">
        <f t="shared" ref="O663:O686" si="102">(N663-D$623)/D$622*(F663/C$15+(G663-F663)/C$16+J663/C$17)/E663</f>
        <v>0.5903123753446482</v>
      </c>
      <c r="P663" s="266">
        <f>AVERAGE(O663:O664)</f>
        <v>0.59718161650254287</v>
      </c>
      <c r="Q663" s="267">
        <f>(MAX(O663:O664)-MIN(O663:O664))/P663</f>
        <v>2.3005534557895814E-2</v>
      </c>
      <c r="R663" s="268" t="str">
        <f>IF(Q663&gt;C$20, "Repeat", "")</f>
        <v/>
      </c>
    </row>
    <row r="664" spans="2:18" x14ac:dyDescent="0.2">
      <c r="B664" s="174">
        <f>'Sample Weights'!A363</f>
        <v>362</v>
      </c>
      <c r="C664" s="172">
        <f>'Sample Weights'!B363</f>
        <v>248</v>
      </c>
      <c r="D664" s="172" t="str">
        <f>'Sample Weights'!C363</f>
        <v>NHTB-27-3</v>
      </c>
      <c r="E664" s="172">
        <f>'Sample Weights'!D363</f>
        <v>2.1000000000000001E-2</v>
      </c>
      <c r="F664" s="303" t="s">
        <v>1055</v>
      </c>
      <c r="G664" s="303">
        <v>1.1812</v>
      </c>
      <c r="H664" s="303" t="s">
        <v>847</v>
      </c>
      <c r="I664" s="303"/>
      <c r="J664" s="303">
        <v>0.1618</v>
      </c>
      <c r="K664" s="199">
        <v>22.575500000000002</v>
      </c>
      <c r="L664" s="199">
        <v>39.688000000000002</v>
      </c>
      <c r="M664" s="200">
        <f t="shared" si="100"/>
        <v>1.0246086353645596</v>
      </c>
      <c r="N664" s="248">
        <f t="shared" si="101"/>
        <v>23.131052247672617</v>
      </c>
      <c r="O664" s="248">
        <f t="shared" si="102"/>
        <v>0.60405085766043753</v>
      </c>
      <c r="P664" s="168"/>
      <c r="Q664" s="169"/>
      <c r="R664" s="203"/>
    </row>
    <row r="665" spans="2:18" x14ac:dyDescent="0.2">
      <c r="B665" s="174">
        <f>'Sample Weights'!A364</f>
        <v>705</v>
      </c>
      <c r="C665" s="172">
        <f>'Sample Weights'!B364</f>
        <v>64</v>
      </c>
      <c r="D665" s="172" t="str">
        <f>'Sample Weights'!C364</f>
        <v>DENB-17-2</v>
      </c>
      <c r="E665" s="172">
        <f>'Sample Weights'!D364</f>
        <v>2.0899999999999998E-2</v>
      </c>
      <c r="F665" s="303" t="s">
        <v>1008</v>
      </c>
      <c r="G665" s="303">
        <v>1.1828000000000001</v>
      </c>
      <c r="H665" s="303" t="s">
        <v>970</v>
      </c>
      <c r="I665" s="303"/>
      <c r="J665" s="303">
        <v>0.16120000000000001</v>
      </c>
      <c r="K665" s="199">
        <v>41.147300000000001</v>
      </c>
      <c r="L665" s="199">
        <v>38.381599999999999</v>
      </c>
      <c r="M665" s="200">
        <f t="shared" si="100"/>
        <v>1.0626010715929586</v>
      </c>
      <c r="N665" s="248">
        <f t="shared" si="101"/>
        <v>43.723165073156949</v>
      </c>
      <c r="O665" s="248">
        <f t="shared" si="102"/>
        <v>1.1388139635471799</v>
      </c>
      <c r="P665" s="168">
        <f>AVERAGE(O665:O666)</f>
        <v>1.1184828568903953</v>
      </c>
      <c r="Q665" s="169">
        <f>(MAX(O665:O666)-MIN(O665:O666))/P665</f>
        <v>3.6354793516118832E-2</v>
      </c>
      <c r="R665" s="203" t="str">
        <f>IF(Q665&gt;C$20, "Repeat", "")</f>
        <v/>
      </c>
    </row>
    <row r="666" spans="2:18" x14ac:dyDescent="0.2">
      <c r="B666" s="174">
        <f>'Sample Weights'!A365</f>
        <v>706</v>
      </c>
      <c r="C666" s="172">
        <f>'Sample Weights'!B365</f>
        <v>64</v>
      </c>
      <c r="D666" s="172" t="str">
        <f>'Sample Weights'!C365</f>
        <v>DENB-17-2</v>
      </c>
      <c r="E666" s="172">
        <f>'Sample Weights'!D365</f>
        <v>2.1000000000000001E-2</v>
      </c>
      <c r="F666" s="303" t="s">
        <v>1010</v>
      </c>
      <c r="G666" s="303">
        <v>1.1832</v>
      </c>
      <c r="H666" s="303" t="s">
        <v>980</v>
      </c>
      <c r="I666" s="303"/>
      <c r="J666" s="303">
        <v>0.16250000000000001</v>
      </c>
      <c r="K666" s="199">
        <v>41.494900000000001</v>
      </c>
      <c r="L666" s="199">
        <v>39.997599999999998</v>
      </c>
      <c r="M666" s="200">
        <f t="shared" si="100"/>
        <v>1.0196342900208841</v>
      </c>
      <c r="N666" s="248">
        <f t="shared" si="101"/>
        <v>42.309622900987584</v>
      </c>
      <c r="O666" s="248">
        <f t="shared" si="102"/>
        <v>1.0981517502336109</v>
      </c>
      <c r="P666" s="168"/>
      <c r="Q666" s="169"/>
      <c r="R666" s="203"/>
    </row>
    <row r="667" spans="2:18" x14ac:dyDescent="0.2">
      <c r="B667" s="174">
        <f>'Sample Weights'!A366</f>
        <v>365</v>
      </c>
      <c r="C667" s="172">
        <f>'Sample Weights'!B366</f>
        <v>351</v>
      </c>
      <c r="D667" s="172" t="str">
        <f>'Sample Weights'!C366</f>
        <v>TLKH-11-5</v>
      </c>
      <c r="E667" s="172">
        <f>'Sample Weights'!D366</f>
        <v>2.0799999999999999E-2</v>
      </c>
      <c r="F667" s="303" t="s">
        <v>1013</v>
      </c>
      <c r="G667" s="303">
        <v>1.1888000000000001</v>
      </c>
      <c r="H667" s="303" t="s">
        <v>848</v>
      </c>
      <c r="I667" s="303"/>
      <c r="J667" s="303">
        <v>0.16220000000000001</v>
      </c>
      <c r="K667" s="199">
        <v>64.386799999999994</v>
      </c>
      <c r="L667" s="199">
        <v>41.479500000000002</v>
      </c>
      <c r="M667" s="200">
        <f t="shared" si="100"/>
        <v>0.9902735965904701</v>
      </c>
      <c r="N667" s="248">
        <f t="shared" si="101"/>
        <v>63.760548008951275</v>
      </c>
      <c r="O667" s="248">
        <f t="shared" si="102"/>
        <v>1.6723264437740393</v>
      </c>
      <c r="P667" s="168">
        <f>AVERAGE(O667:O668)</f>
        <v>1.6902867211853334</v>
      </c>
      <c r="Q667" s="169">
        <f>(MAX(O667:O668)-MIN(O667:O668))/P667</f>
        <v>2.1251160748277403E-2</v>
      </c>
      <c r="R667" s="203" t="str">
        <f>IF(Q667&gt;C$20, "Repeat", "")</f>
        <v/>
      </c>
    </row>
    <row r="668" spans="2:18" x14ac:dyDescent="0.2">
      <c r="B668" s="174">
        <f>'Sample Weights'!A367</f>
        <v>366</v>
      </c>
      <c r="C668" s="172">
        <f>'Sample Weights'!B367</f>
        <v>251</v>
      </c>
      <c r="D668" s="172" t="str">
        <f>'Sample Weights'!C367</f>
        <v>NPLN-30-3</v>
      </c>
      <c r="E668" s="172">
        <f>'Sample Weights'!D367</f>
        <v>2.1000000000000001E-2</v>
      </c>
      <c r="F668" s="303" t="s">
        <v>1014</v>
      </c>
      <c r="G668" s="303">
        <v>1.1825000000000001</v>
      </c>
      <c r="H668" s="303" t="s">
        <v>880</v>
      </c>
      <c r="I668" s="303" t="s">
        <v>880</v>
      </c>
      <c r="J668" s="303">
        <v>0.16270000000000001</v>
      </c>
      <c r="K668" s="199">
        <v>63.4527</v>
      </c>
      <c r="L668" s="199">
        <v>39.226500000000001</v>
      </c>
      <c r="M668" s="200">
        <f t="shared" si="100"/>
        <v>1.0413125144791511</v>
      </c>
      <c r="N668" s="248">
        <f t="shared" si="101"/>
        <v>66.074090587491227</v>
      </c>
      <c r="O668" s="248">
        <f t="shared" si="102"/>
        <v>1.7082469985966275</v>
      </c>
      <c r="P668" s="168"/>
      <c r="Q668" s="169"/>
      <c r="R668" s="203"/>
    </row>
    <row r="669" spans="2:18" x14ac:dyDescent="0.2">
      <c r="B669" s="174">
        <f>'Sample Weights'!A368</f>
        <v>367</v>
      </c>
      <c r="C669" s="172">
        <f>'Sample Weights'!B368</f>
        <v>153</v>
      </c>
      <c r="D669" s="172" t="str">
        <f>'Sample Weights'!C368</f>
        <v>KIMB-16-3</v>
      </c>
      <c r="E669" s="172">
        <f>'Sample Weights'!D368</f>
        <v>2.1399999999999999E-2</v>
      </c>
      <c r="F669" s="303" t="s">
        <v>1015</v>
      </c>
      <c r="G669" s="303">
        <v>1.1820999999999999</v>
      </c>
      <c r="H669" s="303" t="s">
        <v>849</v>
      </c>
      <c r="I669" s="303" t="s">
        <v>849</v>
      </c>
      <c r="J669" s="303">
        <v>0.16320000000000001</v>
      </c>
      <c r="K669" s="199">
        <v>94.106200000000001</v>
      </c>
      <c r="L669" s="199">
        <v>42.164200000000001</v>
      </c>
      <c r="M669" s="200">
        <f t="shared" si="100"/>
        <v>0.97065303714481632</v>
      </c>
      <c r="N669" s="248">
        <f t="shared" si="101"/>
        <v>91.344468844157518</v>
      </c>
      <c r="O669" s="248">
        <f t="shared" si="102"/>
        <v>2.3133383194512844</v>
      </c>
      <c r="P669" s="168">
        <f>AVERAGE(O669:O670)</f>
        <v>2.3285774597621285</v>
      </c>
      <c r="Q669" s="169">
        <f>(MAX(O669:O670)-MIN(O669:O670))/P669</f>
        <v>1.3088798267763687E-2</v>
      </c>
      <c r="R669" s="203" t="str">
        <f>IF(Q669&gt;C$20, "Repeat", "")</f>
        <v/>
      </c>
    </row>
    <row r="670" spans="2:18" x14ac:dyDescent="0.2">
      <c r="B670" s="174">
        <f>'Sample Weights'!A369</f>
        <v>368</v>
      </c>
      <c r="C670" s="172">
        <f>'Sample Weights'!B369</f>
        <v>153</v>
      </c>
      <c r="D670" s="172" t="str">
        <f>'Sample Weights'!C369</f>
        <v>KIMB-16-3</v>
      </c>
      <c r="E670" s="172">
        <f>'Sample Weights'!D369</f>
        <v>2.1100000000000001E-2</v>
      </c>
      <c r="F670" s="303" t="s">
        <v>1026</v>
      </c>
      <c r="G670" s="303">
        <v>1.1855</v>
      </c>
      <c r="H670" s="303" t="s">
        <v>850</v>
      </c>
      <c r="I670" s="303"/>
      <c r="J670" s="303">
        <v>0.16669999999999999</v>
      </c>
      <c r="K670" s="199">
        <v>93.298599999999993</v>
      </c>
      <c r="L670" s="199">
        <v>41.960500000000003</v>
      </c>
      <c r="M670" s="200">
        <f t="shared" si="100"/>
        <v>0.97377393458874262</v>
      </c>
      <c r="N670" s="248">
        <f t="shared" si="101"/>
        <v>90.851744813621252</v>
      </c>
      <c r="O670" s="248">
        <f t="shared" si="102"/>
        <v>2.3438166000729725</v>
      </c>
      <c r="P670" s="168"/>
      <c r="Q670" s="169"/>
      <c r="R670" s="203"/>
    </row>
    <row r="671" spans="2:18" x14ac:dyDescent="0.2">
      <c r="B671" s="174">
        <f>'Sample Weights'!A370</f>
        <v>369</v>
      </c>
      <c r="C671" s="172">
        <f>'Sample Weights'!B370</f>
        <v>305</v>
      </c>
      <c r="D671" s="172" t="str">
        <f>'Sample Weights'!C370</f>
        <v>SKWC-24-1</v>
      </c>
      <c r="E671" s="172">
        <f>'Sample Weights'!D370</f>
        <v>2.1299999999999999E-2</v>
      </c>
      <c r="F671" s="303" t="s">
        <v>1025</v>
      </c>
      <c r="G671" s="303">
        <v>1.1832</v>
      </c>
      <c r="H671" s="303" t="s">
        <v>882</v>
      </c>
      <c r="I671" s="303"/>
      <c r="J671" s="303">
        <v>0.16109999999999999</v>
      </c>
      <c r="K671" s="199">
        <v>16.021799999999999</v>
      </c>
      <c r="L671" s="199">
        <v>40.653100000000002</v>
      </c>
      <c r="M671" s="200">
        <f t="shared" si="100"/>
        <v>1.008524722136243</v>
      </c>
      <c r="N671" s="248">
        <f t="shared" si="101"/>
        <v>16.158381393122458</v>
      </c>
      <c r="O671" s="248">
        <f t="shared" si="102"/>
        <v>0.41969924333755931</v>
      </c>
      <c r="P671" s="168">
        <f>AVERAGE(O671:O672)</f>
        <v>0.41421453417375448</v>
      </c>
      <c r="Q671" s="169">
        <f>(MAX(O671:O672)-MIN(O671:O672))/P671</f>
        <v>2.6482456366459184E-2</v>
      </c>
      <c r="R671" s="203" t="str">
        <f>IF(Q671&gt;C$20, "Repeat", "")</f>
        <v/>
      </c>
    </row>
    <row r="672" spans="2:18" x14ac:dyDescent="0.2">
      <c r="B672" s="174">
        <f>'Sample Weights'!A371</f>
        <v>370</v>
      </c>
      <c r="C672" s="172">
        <f>'Sample Weights'!B371</f>
        <v>305</v>
      </c>
      <c r="D672" s="172" t="str">
        <f>'Sample Weights'!C371</f>
        <v>SKWC-24-1</v>
      </c>
      <c r="E672" s="172">
        <f>'Sample Weights'!D371</f>
        <v>2.12E-2</v>
      </c>
      <c r="F672" s="303" t="s">
        <v>1015</v>
      </c>
      <c r="G672" s="303">
        <v>1.1879999999999999</v>
      </c>
      <c r="H672" s="303" t="s">
        <v>851</v>
      </c>
      <c r="I672" s="303"/>
      <c r="J672" s="303">
        <v>0.16159999999999999</v>
      </c>
      <c r="K672" s="199">
        <v>14.8826</v>
      </c>
      <c r="L672" s="199">
        <v>39.224600000000002</v>
      </c>
      <c r="M672" s="200">
        <f t="shared" si="100"/>
        <v>1.0472889113733008</v>
      </c>
      <c r="N672" s="248">
        <f t="shared" si="101"/>
        <v>15.586381952404286</v>
      </c>
      <c r="O672" s="248">
        <f t="shared" si="102"/>
        <v>0.40872982500994964</v>
      </c>
      <c r="P672" s="168"/>
      <c r="Q672" s="169"/>
      <c r="R672" s="203"/>
    </row>
    <row r="673" spans="2:18" x14ac:dyDescent="0.2">
      <c r="B673" s="174">
        <f>'Sample Weights'!A372</f>
        <v>371</v>
      </c>
      <c r="C673" s="172">
        <f>'Sample Weights'!B372</f>
        <v>358</v>
      </c>
      <c r="D673" s="172" t="str">
        <f>'Sample Weights'!C372</f>
        <v>TOBB-23-2</v>
      </c>
      <c r="E673" s="172">
        <f>'Sample Weights'!D372</f>
        <v>2.07E-2</v>
      </c>
      <c r="F673" s="303" t="s">
        <v>1015</v>
      </c>
      <c r="G673" s="303">
        <v>1.1880999999999999</v>
      </c>
      <c r="H673" s="303" t="s">
        <v>883</v>
      </c>
      <c r="I673" s="303"/>
      <c r="J673" s="303">
        <v>0.16220000000000001</v>
      </c>
      <c r="K673" s="199">
        <v>62.911099999999998</v>
      </c>
      <c r="L673" s="199">
        <v>40.383600000000001</v>
      </c>
      <c r="M673" s="200">
        <f t="shared" si="100"/>
        <v>1.0176197066101753</v>
      </c>
      <c r="N673" s="248">
        <f t="shared" si="101"/>
        <v>64.019575124523399</v>
      </c>
      <c r="O673" s="248">
        <f t="shared" si="102"/>
        <v>1.6862925224118186</v>
      </c>
      <c r="P673" s="168">
        <f>AVERAGE(O673:O674)</f>
        <v>1.6830938461795935</v>
      </c>
      <c r="Q673" s="169">
        <f>(MAX(O673:O674)-MIN(O673:O674))/P673</f>
        <v>3.8009481639848354E-3</v>
      </c>
      <c r="R673" s="203" t="str">
        <f>IF(Q673&gt;C$20, "Repeat", "")</f>
        <v/>
      </c>
    </row>
    <row r="674" spans="2:18" x14ac:dyDescent="0.2">
      <c r="B674" s="174">
        <f>'Sample Weights'!A373</f>
        <v>372</v>
      </c>
      <c r="C674" s="172">
        <f>'Sample Weights'!B373</f>
        <v>358</v>
      </c>
      <c r="D674" s="172" t="str">
        <f>'Sample Weights'!C373</f>
        <v>TOBB-23-2</v>
      </c>
      <c r="E674" s="172">
        <f>'Sample Weights'!D373</f>
        <v>2.07E-2</v>
      </c>
      <c r="F674" s="303" t="s">
        <v>1008</v>
      </c>
      <c r="G674" s="303">
        <v>1.1868000000000001</v>
      </c>
      <c r="H674" s="303" t="s">
        <v>884</v>
      </c>
      <c r="I674" s="303" t="s">
        <v>851</v>
      </c>
      <c r="J674" s="303">
        <v>0.16331000000000001</v>
      </c>
      <c r="K674" s="199">
        <v>62.7119</v>
      </c>
      <c r="L674" s="199">
        <v>40.252800000000001</v>
      </c>
      <c r="M674" s="200">
        <f t="shared" si="100"/>
        <v>1.0174179179153822</v>
      </c>
      <c r="N674" s="248">
        <f t="shared" si="101"/>
        <v>63.804210726517653</v>
      </c>
      <c r="O674" s="248">
        <f t="shared" si="102"/>
        <v>1.6798951699473681</v>
      </c>
      <c r="P674" s="168"/>
      <c r="Q674" s="169"/>
      <c r="R674" s="203"/>
    </row>
    <row r="675" spans="2:18" x14ac:dyDescent="0.2">
      <c r="B675" s="174">
        <f>'Sample Weights'!A374</f>
        <v>373</v>
      </c>
      <c r="C675" s="172">
        <f>'Sample Weights'!B374</f>
        <v>21</v>
      </c>
      <c r="D675" s="172" t="str">
        <f>'Sample Weights'!C374</f>
        <v>CARS-29-2</v>
      </c>
      <c r="E675" s="172">
        <f>'Sample Weights'!D374</f>
        <v>2.0799999999999999E-2</v>
      </c>
      <c r="F675" s="303" t="s">
        <v>1013</v>
      </c>
      <c r="G675" s="303">
        <v>1.1858</v>
      </c>
      <c r="H675" s="303" t="s">
        <v>852</v>
      </c>
      <c r="I675" s="303" t="s">
        <v>852</v>
      </c>
      <c r="J675" s="303">
        <v>0.16250000000000001</v>
      </c>
      <c r="K675" s="199">
        <v>229.5558</v>
      </c>
      <c r="L675" s="199">
        <v>40.363799999999998</v>
      </c>
      <c r="M675" s="200">
        <f t="shared" si="100"/>
        <v>1.0154594918915323</v>
      </c>
      <c r="N675" s="248">
        <f t="shared" si="101"/>
        <v>233.10461602875421</v>
      </c>
      <c r="O675" s="248">
        <f t="shared" si="102"/>
        <v>6.0721397376525248</v>
      </c>
      <c r="P675" s="168">
        <f>AVERAGE(O675:O676)</f>
        <v>6.0329261110411636</v>
      </c>
      <c r="Q675" s="169">
        <f>(MAX(O675:O676)-MIN(O675:O676))/P675</f>
        <v>1.2999869678361847E-2</v>
      </c>
      <c r="R675" s="203" t="str">
        <f>IF(Q675&gt;C$20, "Repeat", "")</f>
        <v/>
      </c>
    </row>
    <row r="676" spans="2:18" x14ac:dyDescent="0.2">
      <c r="B676" s="174">
        <f>'Sample Weights'!A375</f>
        <v>374</v>
      </c>
      <c r="C676" s="172">
        <f>'Sample Weights'!B375</f>
        <v>21</v>
      </c>
      <c r="D676" s="172" t="str">
        <f>'Sample Weights'!C375</f>
        <v>CARS-29-2</v>
      </c>
      <c r="E676" s="172">
        <f>'Sample Weights'!D375</f>
        <v>2.1000000000000001E-2</v>
      </c>
      <c r="F676" s="303" t="s">
        <v>1011</v>
      </c>
      <c r="G676" s="303">
        <v>1.1837</v>
      </c>
      <c r="H676" s="303" t="s">
        <v>886</v>
      </c>
      <c r="I676" s="303"/>
      <c r="J676" s="303">
        <v>0.16120000000000001</v>
      </c>
      <c r="K676" s="199">
        <v>233.39070000000001</v>
      </c>
      <c r="L676" s="199">
        <v>40.826799999999999</v>
      </c>
      <c r="M676" s="200">
        <f t="shared" si="100"/>
        <v>0.99764511137451684</v>
      </c>
      <c r="N676" s="248">
        <f t="shared" si="101"/>
        <v>232.84109089527647</v>
      </c>
      <c r="O676" s="248">
        <f t="shared" si="102"/>
        <v>5.9937124844298033</v>
      </c>
      <c r="P676" s="168"/>
      <c r="Q676" s="169"/>
      <c r="R676" s="203"/>
    </row>
    <row r="677" spans="2:18" x14ac:dyDescent="0.2">
      <c r="B677" s="174">
        <f>'Sample Weights'!A376</f>
        <v>375</v>
      </c>
      <c r="C677" s="172">
        <f>'Sample Weights'!B376</f>
        <v>241</v>
      </c>
      <c r="D677" s="172" t="str">
        <f>'Sample Weights'!C376</f>
        <v>NECA-14-1</v>
      </c>
      <c r="E677" s="172">
        <f>'Sample Weights'!D376</f>
        <v>2.12E-2</v>
      </c>
      <c r="F677" s="303" t="s">
        <v>1014</v>
      </c>
      <c r="G677" s="303">
        <v>1.1866000000000001</v>
      </c>
      <c r="H677" s="303" t="s">
        <v>853</v>
      </c>
      <c r="I677" s="303"/>
      <c r="J677" s="303">
        <v>0.16120000000000001</v>
      </c>
      <c r="K677" s="199">
        <v>177.25190000000001</v>
      </c>
      <c r="L677" s="199">
        <v>40.222900000000003</v>
      </c>
      <c r="M677" s="200">
        <f t="shared" si="100"/>
        <v>1.0179489822692327</v>
      </c>
      <c r="N677" s="248">
        <f t="shared" si="101"/>
        <v>180.43339121028782</v>
      </c>
      <c r="O677" s="248">
        <f t="shared" si="102"/>
        <v>4.6135786366697582</v>
      </c>
      <c r="P677" s="168">
        <f>AVERAGE(O677:O678)</f>
        <v>4.691863595494862</v>
      </c>
      <c r="Q677" s="169">
        <f>(MAX(O677:O678)-MIN(O677:O678))/P677</f>
        <v>3.3370517804598043E-2</v>
      </c>
      <c r="R677" s="203" t="str">
        <f>IF(Q677&gt;C$20, "Repeat", "")</f>
        <v/>
      </c>
    </row>
    <row r="678" spans="2:18" x14ac:dyDescent="0.2">
      <c r="B678" s="174">
        <f>'Sample Weights'!A377</f>
        <v>376</v>
      </c>
      <c r="C678" s="172">
        <f>'Sample Weights'!B377</f>
        <v>241</v>
      </c>
      <c r="D678" s="172" t="str">
        <f>'Sample Weights'!C377</f>
        <v>NECA-14-1</v>
      </c>
      <c r="E678" s="172">
        <f>'Sample Weights'!D377</f>
        <v>2.1999999999999999E-2</v>
      </c>
      <c r="F678" s="303" t="s">
        <v>1014</v>
      </c>
      <c r="G678" s="303">
        <v>1.1840999999999999</v>
      </c>
      <c r="H678" s="303" t="s">
        <v>885</v>
      </c>
      <c r="I678" s="303"/>
      <c r="J678" s="303">
        <v>0.1628</v>
      </c>
      <c r="K678" s="199">
        <v>194.52289999999999</v>
      </c>
      <c r="L678" s="199">
        <v>41.043100000000003</v>
      </c>
      <c r="M678" s="200">
        <f t="shared" si="100"/>
        <v>0.99650058881851244</v>
      </c>
      <c r="N678" s="248">
        <f t="shared" si="101"/>
        <v>193.84218438868461</v>
      </c>
      <c r="O678" s="248">
        <f t="shared" si="102"/>
        <v>4.7701485543199649</v>
      </c>
      <c r="P678" s="168"/>
      <c r="Q678" s="169"/>
      <c r="R678" s="203"/>
    </row>
    <row r="679" spans="2:18" x14ac:dyDescent="0.2">
      <c r="B679" s="174">
        <f>'Sample Weights'!A378</f>
        <v>377</v>
      </c>
      <c r="C679" s="172">
        <f>'Sample Weights'!B378</f>
        <v>76</v>
      </c>
      <c r="D679" s="172" t="str">
        <f>'Sample Weights'!C378</f>
        <v>ELAD-25-3</v>
      </c>
      <c r="E679" s="172">
        <f>'Sample Weights'!D378</f>
        <v>2.12E-2</v>
      </c>
      <c r="F679" s="303" t="s">
        <v>1013</v>
      </c>
      <c r="G679" s="303">
        <v>1.1857</v>
      </c>
      <c r="H679" s="303" t="s">
        <v>854</v>
      </c>
      <c r="I679" s="303"/>
      <c r="J679" s="303">
        <v>0.1623</v>
      </c>
      <c r="K679" s="199">
        <v>72.950900000000004</v>
      </c>
      <c r="L679" s="199">
        <v>43.295499999999997</v>
      </c>
      <c r="M679" s="200">
        <f t="shared" si="100"/>
        <v>0.9465299995700458</v>
      </c>
      <c r="N679" s="248">
        <f t="shared" si="101"/>
        <v>69.050215345634456</v>
      </c>
      <c r="O679" s="248">
        <f t="shared" si="102"/>
        <v>1.7718822800743221</v>
      </c>
      <c r="P679" s="168">
        <f>AVERAGE(O679:O680)</f>
        <v>1.7425848386685274</v>
      </c>
      <c r="Q679" s="169">
        <f>(MAX(O679:O680)-MIN(O679:O680))/P679</f>
        <v>3.3625268343525999E-2</v>
      </c>
      <c r="R679" s="203" t="str">
        <f>IF(Q679&gt;C$20, "Repeat", "")</f>
        <v/>
      </c>
    </row>
    <row r="680" spans="2:18" x14ac:dyDescent="0.2">
      <c r="B680" s="174">
        <f>'Sample Weights'!A379</f>
        <v>378</v>
      </c>
      <c r="C680" s="172">
        <f>'Sample Weights'!B379</f>
        <v>76</v>
      </c>
      <c r="D680" s="172" t="str">
        <f>'Sample Weights'!C379</f>
        <v>ELAD-25-3</v>
      </c>
      <c r="E680" s="172">
        <f>'Sample Weights'!D379</f>
        <v>2.1700000000000001E-2</v>
      </c>
      <c r="F680" s="303" t="s">
        <v>1014</v>
      </c>
      <c r="G680" s="303">
        <v>1.1846000000000001</v>
      </c>
      <c r="H680" s="303" t="s">
        <v>888</v>
      </c>
      <c r="I680" s="303" t="s">
        <v>888</v>
      </c>
      <c r="J680" s="303">
        <v>0.15629999999999999</v>
      </c>
      <c r="K680" s="199">
        <v>68.606399999999994</v>
      </c>
      <c r="L680" s="202">
        <v>40.78</v>
      </c>
      <c r="M680" s="272">
        <f t="shared" si="100"/>
        <v>1</v>
      </c>
      <c r="N680" s="248">
        <f t="shared" si="101"/>
        <v>68.606399999999994</v>
      </c>
      <c r="O680" s="248">
        <f t="shared" si="102"/>
        <v>1.7132873972627329</v>
      </c>
      <c r="P680" s="168"/>
      <c r="Q680" s="169"/>
      <c r="R680" s="203"/>
    </row>
    <row r="681" spans="2:18" x14ac:dyDescent="0.2">
      <c r="B681" s="174">
        <f>'Sample Weights'!A380</f>
        <v>379</v>
      </c>
      <c r="C681" s="172">
        <f>'Sample Weights'!B380</f>
        <v>44</v>
      </c>
      <c r="D681" s="172" t="str">
        <f>'Sample Weights'!C380</f>
        <v>CHWK-27-3</v>
      </c>
      <c r="E681" s="172">
        <f>'Sample Weights'!D380</f>
        <v>2.0899999999999998E-2</v>
      </c>
      <c r="F681" s="303" t="s">
        <v>1010</v>
      </c>
      <c r="G681" s="303">
        <v>1.1823999999999999</v>
      </c>
      <c r="H681" s="303" t="s">
        <v>887</v>
      </c>
      <c r="I681" s="303" t="s">
        <v>887</v>
      </c>
      <c r="J681" s="303">
        <v>0.16350000000000001</v>
      </c>
      <c r="K681" s="199">
        <v>44.573500000000003</v>
      </c>
      <c r="L681" s="199">
        <v>41.137300000000003</v>
      </c>
      <c r="M681" s="200">
        <f t="shared" si="100"/>
        <v>0.9912794555966824</v>
      </c>
      <c r="N681" s="248">
        <f t="shared" si="101"/>
        <v>44.184794814038725</v>
      </c>
      <c r="O681" s="248">
        <f t="shared" si="102"/>
        <v>1.1517112229835389</v>
      </c>
      <c r="P681" s="168">
        <f>AVERAGE(O681:O682)</f>
        <v>1.1443824487552341</v>
      </c>
      <c r="Q681" s="169">
        <f>(MAX(O681:O682)-MIN(O681:O682))/P681</f>
        <v>1.2808260448727512E-2</v>
      </c>
      <c r="R681" s="203" t="str">
        <f>IF(Q681&gt;C$20, "Repeat", "")</f>
        <v/>
      </c>
    </row>
    <row r="682" spans="2:18" x14ac:dyDescent="0.2">
      <c r="B682" s="174">
        <f>'Sample Weights'!A381</f>
        <v>380</v>
      </c>
      <c r="C682" s="172">
        <f>'Sample Weights'!B381</f>
        <v>44</v>
      </c>
      <c r="D682" s="172" t="str">
        <f>'Sample Weights'!C381</f>
        <v>CHWK-27-3</v>
      </c>
      <c r="E682" s="172">
        <f>'Sample Weights'!D381</f>
        <v>2.1299999999999999E-2</v>
      </c>
      <c r="F682" s="303" t="s">
        <v>1014</v>
      </c>
      <c r="G682" s="303">
        <v>1.1839999999999999</v>
      </c>
      <c r="H682" s="303" t="s">
        <v>856</v>
      </c>
      <c r="I682" s="303"/>
      <c r="J682" s="303">
        <v>0.16059999999999999</v>
      </c>
      <c r="K682" s="199">
        <v>43.081499999999998</v>
      </c>
      <c r="L682" s="199">
        <v>39.574800000000003</v>
      </c>
      <c r="M682" s="200">
        <f t="shared" si="100"/>
        <v>1.0322367819588063</v>
      </c>
      <c r="N682" s="248">
        <f t="shared" si="101"/>
        <v>44.470308921958313</v>
      </c>
      <c r="O682" s="248">
        <f t="shared" si="102"/>
        <v>1.1370536745269293</v>
      </c>
      <c r="P682" s="168"/>
      <c r="Q682" s="169"/>
      <c r="R682" s="203"/>
    </row>
    <row r="683" spans="2:18" x14ac:dyDescent="0.2">
      <c r="B683" s="174">
        <f>'Sample Weights'!A382</f>
        <v>381</v>
      </c>
      <c r="C683" s="172">
        <f>'Sample Weights'!B382</f>
        <v>366</v>
      </c>
      <c r="D683" s="172" t="str">
        <f>'Sample Weights'!C382</f>
        <v>WELC-27-2</v>
      </c>
      <c r="E683" s="172">
        <f>'Sample Weights'!D382</f>
        <v>2.0500000000000001E-2</v>
      </c>
      <c r="F683" s="303" t="s">
        <v>1017</v>
      </c>
      <c r="G683" s="303">
        <v>1.1832</v>
      </c>
      <c r="H683" s="303" t="s">
        <v>985</v>
      </c>
      <c r="I683" s="303"/>
      <c r="J683" s="303">
        <v>0.1618</v>
      </c>
      <c r="K683" s="199">
        <v>23.548200000000001</v>
      </c>
      <c r="L683" s="199">
        <v>43.000700000000002</v>
      </c>
      <c r="M683" s="200">
        <f t="shared" si="100"/>
        <v>0.95285178016546412</v>
      </c>
      <c r="N683" s="248">
        <f t="shared" si="101"/>
        <v>22.437944289692382</v>
      </c>
      <c r="O683" s="248">
        <f t="shared" si="102"/>
        <v>0.6015178966795578</v>
      </c>
      <c r="P683" s="168">
        <f>AVERAGE(O683:O684)</f>
        <v>0.5819100663180975</v>
      </c>
      <c r="Q683" s="169">
        <f>(MAX(O683:O684)-MIN(O683:O684))/P683</f>
        <v>6.739127400054909E-2</v>
      </c>
      <c r="R683" s="203" t="str">
        <f>IF(Q683&gt;C$20, "Repeat", "")</f>
        <v/>
      </c>
    </row>
    <row r="684" spans="2:18" x14ac:dyDescent="0.2">
      <c r="B684" s="174">
        <f>'Sample Weights'!A383</f>
        <v>382</v>
      </c>
      <c r="C684" s="172">
        <f>'Sample Weights'!B383</f>
        <v>366</v>
      </c>
      <c r="D684" s="172" t="str">
        <f>'Sample Weights'!C383</f>
        <v>WELC-27-2</v>
      </c>
      <c r="E684" s="172">
        <f>'Sample Weights'!D383</f>
        <v>2.0400000000000001E-2</v>
      </c>
      <c r="F684" s="303" t="s">
        <v>1017</v>
      </c>
      <c r="G684" s="303">
        <v>1.1839999999999999</v>
      </c>
      <c r="H684" s="303" t="s">
        <v>889</v>
      </c>
      <c r="I684" s="303"/>
      <c r="J684" s="303">
        <v>0.16089999999999999</v>
      </c>
      <c r="K684" s="199">
        <v>21.065100000000001</v>
      </c>
      <c r="L684" s="199">
        <v>41.421399999999998</v>
      </c>
      <c r="M684" s="200">
        <f t="shared" si="100"/>
        <v>0.98933801855417336</v>
      </c>
      <c r="N684" s="248">
        <f t="shared" si="101"/>
        <v>20.84050429464552</v>
      </c>
      <c r="O684" s="248">
        <f t="shared" si="102"/>
        <v>0.5623022359566372</v>
      </c>
      <c r="P684" s="168"/>
      <c r="Q684" s="169"/>
      <c r="R684" s="203"/>
    </row>
    <row r="685" spans="2:18" x14ac:dyDescent="0.2">
      <c r="B685" s="174">
        <f>'Sample Weights'!A384</f>
        <v>383</v>
      </c>
      <c r="C685" s="172" t="str">
        <f>'Sample Weights'!B384</f>
        <v>Nisqually-1</v>
      </c>
      <c r="D685" s="172">
        <f>'Sample Weights'!C384</f>
        <v>0</v>
      </c>
      <c r="E685" s="172">
        <f>'Sample Weights'!D384</f>
        <v>2.0899999999999998E-2</v>
      </c>
      <c r="F685" s="303" t="s">
        <v>1014</v>
      </c>
      <c r="G685" s="303">
        <v>1.1856</v>
      </c>
      <c r="H685" s="303" t="s">
        <v>857</v>
      </c>
      <c r="I685" s="303"/>
      <c r="J685" s="303">
        <v>0.16209999999999999</v>
      </c>
      <c r="K685" s="199">
        <v>85.941900000000004</v>
      </c>
      <c r="L685" s="199">
        <v>40.425699999999999</v>
      </c>
      <c r="M685" s="200">
        <f t="shared" si="100"/>
        <v>1.0125270231325247</v>
      </c>
      <c r="N685" s="248">
        <f t="shared" si="101"/>
        <v>87.018496169353128</v>
      </c>
      <c r="O685" s="248">
        <f t="shared" si="102"/>
        <v>2.2618039794171945</v>
      </c>
      <c r="P685" s="168">
        <f>AVERAGE(O685:O686)</f>
        <v>2.3055401761587566</v>
      </c>
      <c r="Q685" s="169">
        <f>(MAX(O685:O686)-MIN(O685:O686))/P685</f>
        <v>3.7940086400429146E-2</v>
      </c>
      <c r="R685" s="203" t="str">
        <f>IF(Q685&gt;C$20, "Repeat", "")</f>
        <v/>
      </c>
    </row>
    <row r="686" spans="2:18" ht="16" thickBot="1" x14ac:dyDescent="0.25">
      <c r="B686" s="176">
        <f>'Sample Weights'!A385</f>
        <v>384</v>
      </c>
      <c r="C686" s="178" t="str">
        <f>'Sample Weights'!B385</f>
        <v>Nisqually-1</v>
      </c>
      <c r="D686" s="178">
        <f>'Sample Weights'!C385</f>
        <v>0</v>
      </c>
      <c r="E686" s="178">
        <f>'Sample Weights'!D385</f>
        <v>2.06E-2</v>
      </c>
      <c r="F686" s="305" t="s">
        <v>1028</v>
      </c>
      <c r="G686" s="305">
        <v>1.1883999999999999</v>
      </c>
      <c r="H686" s="305" t="s">
        <v>890</v>
      </c>
      <c r="I686" s="305"/>
      <c r="J686" s="305">
        <v>0.16220000000000001</v>
      </c>
      <c r="K686" s="204">
        <v>97.222499999999997</v>
      </c>
      <c r="L686" s="204">
        <v>45.179900000000004</v>
      </c>
      <c r="M686" s="205">
        <f t="shared" si="100"/>
        <v>0.91435293661684969</v>
      </c>
      <c r="N686" s="279">
        <f t="shared" si="101"/>
        <v>88.895678380231672</v>
      </c>
      <c r="O686" s="279">
        <f t="shared" si="102"/>
        <v>2.3492763729003183</v>
      </c>
      <c r="P686" s="207"/>
      <c r="Q686" s="208"/>
      <c r="R686" s="209"/>
    </row>
    <row r="687" spans="2:18" x14ac:dyDescent="0.2">
      <c r="B687" s="102"/>
      <c r="C687" s="45"/>
      <c r="D687" s="46"/>
      <c r="E687" s="45"/>
      <c r="F687" s="46"/>
      <c r="G687" s="46"/>
      <c r="H687" s="46"/>
      <c r="I687" s="46"/>
      <c r="J687" s="46"/>
      <c r="K687" s="45"/>
      <c r="L687" s="67"/>
      <c r="M687" s="45"/>
      <c r="N687" s="45"/>
      <c r="O687" s="45"/>
      <c r="P687" s="47"/>
      <c r="Q687" s="47"/>
    </row>
    <row r="688" spans="2:18" x14ac:dyDescent="0.2">
      <c r="B688" s="102"/>
      <c r="C688" s="45"/>
      <c r="D688" s="46"/>
      <c r="E688" s="45"/>
      <c r="F688" s="46"/>
      <c r="G688" s="46"/>
      <c r="H688" s="46"/>
      <c r="I688" s="46"/>
      <c r="J688" s="46"/>
      <c r="K688" s="165" t="s">
        <v>1200</v>
      </c>
      <c r="L688" s="67" t="s">
        <v>642</v>
      </c>
      <c r="M688" s="45"/>
      <c r="N688" s="45"/>
      <c r="O688" s="45"/>
      <c r="P688" s="47"/>
      <c r="Q688" s="47"/>
    </row>
    <row r="689" spans="2:18" x14ac:dyDescent="0.2">
      <c r="B689" s="131" t="s">
        <v>1056</v>
      </c>
      <c r="C689" s="45"/>
      <c r="D689" s="46"/>
      <c r="E689" s="45"/>
      <c r="F689" s="46"/>
      <c r="G689" s="46"/>
      <c r="H689" s="27"/>
      <c r="I689" s="46"/>
      <c r="J689" s="46"/>
      <c r="K689" s="148">
        <f>MAX(K663:K686)</f>
        <v>233.39070000000001</v>
      </c>
      <c r="L689" s="139">
        <f>AVERAGE(L663:L686)</f>
        <v>40.86698333333333</v>
      </c>
      <c r="M689" s="45"/>
      <c r="N689" s="45"/>
      <c r="O689" s="45"/>
      <c r="P689" s="47"/>
      <c r="Q689" s="47"/>
    </row>
    <row r="690" spans="2:18" x14ac:dyDescent="0.2">
      <c r="B690" s="77" t="s">
        <v>367</v>
      </c>
      <c r="C690" s="50" t="s">
        <v>1057</v>
      </c>
      <c r="D690" s="46"/>
      <c r="E690" s="45"/>
      <c r="F690" s="46"/>
      <c r="G690" s="46"/>
      <c r="H690" s="46"/>
      <c r="I690" s="46"/>
      <c r="J690" s="46"/>
      <c r="K690" s="165" t="s">
        <v>1201</v>
      </c>
      <c r="L690" s="45"/>
      <c r="M690" s="45"/>
      <c r="N690" s="45"/>
      <c r="O690" s="45"/>
      <c r="P690" s="47"/>
      <c r="Q690" s="47"/>
    </row>
    <row r="691" spans="2:18" x14ac:dyDescent="0.2">
      <c r="B691" s="99" t="s">
        <v>1058</v>
      </c>
      <c r="C691" s="45"/>
      <c r="D691" s="46"/>
      <c r="E691" s="45"/>
      <c r="F691" s="46"/>
      <c r="G691" s="46"/>
      <c r="H691" s="46"/>
      <c r="I691" s="46"/>
      <c r="J691" s="46"/>
      <c r="K691" s="45">
        <f>MIN(K663:K686)</f>
        <v>14.8826</v>
      </c>
      <c r="L691" s="45"/>
      <c r="M691" s="45"/>
      <c r="N691" s="45"/>
      <c r="O691" s="45"/>
      <c r="P691" s="47"/>
      <c r="Q691" s="47"/>
    </row>
    <row r="692" spans="2:18" ht="16" thickBot="1" x14ac:dyDescent="0.25">
      <c r="B692" s="102"/>
      <c r="C692" s="45"/>
      <c r="D692" s="46"/>
      <c r="E692" s="45"/>
      <c r="F692" s="100">
        <v>42860</v>
      </c>
      <c r="G692" s="46"/>
      <c r="H692" s="46"/>
      <c r="I692" s="100">
        <v>42891</v>
      </c>
      <c r="J692" s="46"/>
      <c r="K692" s="45"/>
      <c r="L692" s="45"/>
      <c r="M692" s="45"/>
      <c r="N692" s="45"/>
      <c r="O692" s="45"/>
      <c r="P692" s="47"/>
      <c r="Q692" s="47"/>
      <c r="R692" s="67"/>
    </row>
    <row r="693" spans="2:18" ht="16" thickBot="1" x14ac:dyDescent="0.25">
      <c r="B693" s="217" t="s">
        <v>370</v>
      </c>
      <c r="C693" s="218" t="s">
        <v>3</v>
      </c>
      <c r="D693" s="218" t="s">
        <v>4</v>
      </c>
      <c r="E693" s="218" t="s">
        <v>371</v>
      </c>
      <c r="F693" s="218" t="s">
        <v>372</v>
      </c>
      <c r="G693" s="218" t="s">
        <v>373</v>
      </c>
      <c r="H693" s="218" t="s">
        <v>374</v>
      </c>
      <c r="I693" s="218" t="s">
        <v>375</v>
      </c>
      <c r="J693" s="218" t="s">
        <v>376</v>
      </c>
      <c r="K693" s="218" t="s">
        <v>377</v>
      </c>
      <c r="L693" s="218" t="s">
        <v>378</v>
      </c>
      <c r="M693" s="218" t="s">
        <v>379</v>
      </c>
      <c r="N693" s="218" t="s">
        <v>380</v>
      </c>
      <c r="O693" s="218" t="s">
        <v>381</v>
      </c>
      <c r="P693" s="219" t="s">
        <v>382</v>
      </c>
      <c r="Q693" s="219" t="s">
        <v>383</v>
      </c>
      <c r="R693" s="299" t="s">
        <v>384</v>
      </c>
    </row>
    <row r="694" spans="2:18" x14ac:dyDescent="0.2">
      <c r="B694" s="210">
        <f>'Sample Weights'!A386</f>
        <v>385</v>
      </c>
      <c r="C694" s="179">
        <f>'Sample Weights'!B386</f>
        <v>293</v>
      </c>
      <c r="D694" s="179" t="str">
        <f>'Sample Weights'!C386</f>
        <v>SKND-10-2</v>
      </c>
      <c r="E694" s="179">
        <f>'Sample Weights'!D386</f>
        <v>2.06E-2</v>
      </c>
      <c r="F694" s="306" t="s">
        <v>1059</v>
      </c>
      <c r="G694" s="306">
        <v>1.1736</v>
      </c>
      <c r="H694" s="306" t="s">
        <v>850</v>
      </c>
      <c r="I694" s="306" t="s">
        <v>850</v>
      </c>
      <c r="J694" s="306">
        <v>0.16209999999999999</v>
      </c>
      <c r="K694" s="211">
        <v>141.26769999999999</v>
      </c>
      <c r="L694" s="211">
        <v>37.501899999999999</v>
      </c>
      <c r="M694" s="212">
        <f>(L$702/(F$702/C$15)/(F$702/C$15+(G$702-F$702)/C$16+J$702/C$17))/(L694/(F694/C$15)/(F694/C$15+(G694-F694)/C$16+J694/C$17))</f>
        <v>1.032321418651811</v>
      </c>
      <c r="N694" s="255">
        <f t="shared" ref="N694:N717" si="103">K694*M694</f>
        <v>145.83367247367843</v>
      </c>
      <c r="O694" s="255">
        <f t="shared" ref="O694:O717" si="104">(N694-D$769)/D$768*(F694/C$15+(G694-F694)/C$16+J694/C$17)/E694</f>
        <v>3.5356747421002557</v>
      </c>
      <c r="P694" s="214">
        <f>AVERAGE(O694:O695)</f>
        <v>3.4899253282511968</v>
      </c>
      <c r="Q694" s="215">
        <f>(MAX(O694:O695)-MIN(O694:O695))/P694</f>
        <v>2.621799009779037E-2</v>
      </c>
      <c r="R694" s="216" t="str">
        <f>IF(Q694&gt;C$20, "Repeat", "")</f>
        <v/>
      </c>
    </row>
    <row r="695" spans="2:18" x14ac:dyDescent="0.2">
      <c r="B695" s="174">
        <f>'Sample Weights'!A387</f>
        <v>386</v>
      </c>
      <c r="C695" s="172">
        <f>'Sample Weights'!B387</f>
        <v>293</v>
      </c>
      <c r="D695" s="172" t="str">
        <f>'Sample Weights'!C387</f>
        <v>SKND-10-2</v>
      </c>
      <c r="E695" s="172">
        <f>'Sample Weights'!D387</f>
        <v>2.1000000000000001E-2</v>
      </c>
      <c r="F695" s="303" t="s">
        <v>939</v>
      </c>
      <c r="G695" s="303">
        <v>1.1758</v>
      </c>
      <c r="H695" s="303" t="s">
        <v>851</v>
      </c>
      <c r="I695" s="303"/>
      <c r="J695" s="303">
        <v>0.1603</v>
      </c>
      <c r="K695" s="199">
        <v>147.24170000000001</v>
      </c>
      <c r="L695" s="199">
        <v>39.755699999999997</v>
      </c>
      <c r="M695" s="200">
        <f t="shared" ref="M695:M717" si="105">(L$702/(F$702/C$15)/(F$702/C$15+(G$702-F$702)/C$16+J$702/C$17))/(L695/(F695/C$15)/(F695/C$15+(G695-F695)/C$16+J695/C$17))</f>
        <v>0.98252515151267739</v>
      </c>
      <c r="N695" s="248">
        <f t="shared" si="103"/>
        <v>144.66867360148419</v>
      </c>
      <c r="O695" s="248">
        <f t="shared" si="104"/>
        <v>3.444175914402138</v>
      </c>
      <c r="P695" s="168"/>
      <c r="Q695" s="169"/>
      <c r="R695" s="203"/>
    </row>
    <row r="696" spans="2:18" x14ac:dyDescent="0.2">
      <c r="B696" s="174">
        <f>'Sample Weights'!A388</f>
        <v>387</v>
      </c>
      <c r="C696" s="172">
        <f>'Sample Weights'!B388</f>
        <v>3</v>
      </c>
      <c r="D696" s="172" t="str">
        <f>'Sample Weights'!C388</f>
        <v>ALAA-20-3</v>
      </c>
      <c r="E696" s="172">
        <f>'Sample Weights'!D388</f>
        <v>2.1899999999999999E-2</v>
      </c>
      <c r="F696" s="303" t="s">
        <v>1060</v>
      </c>
      <c r="G696" s="303">
        <v>1.1828000000000001</v>
      </c>
      <c r="H696" s="303" t="s">
        <v>883</v>
      </c>
      <c r="I696" s="303"/>
      <c r="J696" s="303">
        <v>0.1613</v>
      </c>
      <c r="K696" s="199">
        <v>63.927100000000003</v>
      </c>
      <c r="L696" s="199">
        <v>37.457700000000003</v>
      </c>
      <c r="M696" s="200">
        <f t="shared" si="105"/>
        <v>1.0521853066844349</v>
      </c>
      <c r="N696" s="248">
        <f t="shared" si="103"/>
        <v>67.263155318946545</v>
      </c>
      <c r="O696" s="248">
        <f t="shared" si="104"/>
        <v>1.5890403045431718</v>
      </c>
      <c r="P696" s="168">
        <f>AVERAGE(O696:O697)</f>
        <v>1.5823240251595934</v>
      </c>
      <c r="Q696" s="169">
        <f>(MAX(O696:O697)-MIN(O696:O697))/P696</f>
        <v>8.4891327904863517E-3</v>
      </c>
      <c r="R696" s="203" t="str">
        <f>IF(Q696&gt;C$20, "Repeat", "")</f>
        <v/>
      </c>
    </row>
    <row r="697" spans="2:18" x14ac:dyDescent="0.2">
      <c r="B697" s="174">
        <f>'Sample Weights'!A389</f>
        <v>388</v>
      </c>
      <c r="C697" s="172">
        <f>'Sample Weights'!B389</f>
        <v>3</v>
      </c>
      <c r="D697" s="172" t="str">
        <f>'Sample Weights'!C389</f>
        <v>ALAA-20-3</v>
      </c>
      <c r="E697" s="172">
        <f>'Sample Weights'!D389</f>
        <v>2.1399999999999999E-2</v>
      </c>
      <c r="F697" s="303" t="s">
        <v>971</v>
      </c>
      <c r="G697" s="303">
        <v>1.1771</v>
      </c>
      <c r="H697" s="303" t="s">
        <v>884</v>
      </c>
      <c r="I697" s="303"/>
      <c r="J697" s="303">
        <v>0.16070000000000001</v>
      </c>
      <c r="K697" s="199">
        <v>64.9619</v>
      </c>
      <c r="L697" s="199">
        <v>39.0548</v>
      </c>
      <c r="M697" s="200">
        <f t="shared" si="105"/>
        <v>1.0064446334543911</v>
      </c>
      <c r="N697" s="248">
        <f t="shared" si="103"/>
        <v>65.3805556340008</v>
      </c>
      <c r="O697" s="248">
        <f t="shared" si="104"/>
        <v>1.5756077457760151</v>
      </c>
      <c r="P697" s="168"/>
      <c r="Q697" s="169"/>
      <c r="R697" s="203"/>
    </row>
    <row r="698" spans="2:18" x14ac:dyDescent="0.2">
      <c r="B698" s="174">
        <f>'Sample Weights'!A390</f>
        <v>389</v>
      </c>
      <c r="C698" s="172">
        <f>'Sample Weights'!B390</f>
        <v>77</v>
      </c>
      <c r="D698" s="172" t="str">
        <f>'Sample Weights'!C390</f>
        <v>ELAD-25-4</v>
      </c>
      <c r="E698" s="172">
        <f>'Sample Weights'!D390</f>
        <v>0.02</v>
      </c>
      <c r="F698" s="303" t="s">
        <v>971</v>
      </c>
      <c r="G698" s="303">
        <v>1.1785000000000001</v>
      </c>
      <c r="H698" s="303" t="s">
        <v>852</v>
      </c>
      <c r="I698" s="303"/>
      <c r="J698" s="303">
        <v>0.16070000000000001</v>
      </c>
      <c r="K698" s="199">
        <v>75.726200000000006</v>
      </c>
      <c r="L698" s="199">
        <v>37.249699999999997</v>
      </c>
      <c r="M698" s="200">
        <f t="shared" si="105"/>
        <v>1.0563604196917762</v>
      </c>
      <c r="N698" s="248">
        <f t="shared" si="103"/>
        <v>79.994160413663394</v>
      </c>
      <c r="O698" s="248">
        <f t="shared" si="104"/>
        <v>2.0447517926436447</v>
      </c>
      <c r="P698" s="168">
        <f>AVERAGE(O698:O699)</f>
        <v>1.9870024910930022</v>
      </c>
      <c r="Q698" s="169">
        <f>(MAX(O698:O699)-MIN(O698:O699))/P698</f>
        <v>5.8127055008246234E-2</v>
      </c>
      <c r="R698" s="203" t="str">
        <f>IF(Q698&gt;C$20, "Repeat", "")</f>
        <v/>
      </c>
    </row>
    <row r="699" spans="2:18" x14ac:dyDescent="0.2">
      <c r="B699" s="174">
        <f>'Sample Weights'!A391</f>
        <v>390</v>
      </c>
      <c r="C699" s="172">
        <f>'Sample Weights'!B391</f>
        <v>77</v>
      </c>
      <c r="D699" s="172" t="str">
        <f>'Sample Weights'!C391</f>
        <v>ELAD-25-4</v>
      </c>
      <c r="E699" s="172">
        <f>'Sample Weights'!D391</f>
        <v>2.01E-2</v>
      </c>
      <c r="F699" s="303" t="s">
        <v>972</v>
      </c>
      <c r="G699" s="303">
        <v>1.1781999999999999</v>
      </c>
      <c r="H699" s="303" t="s">
        <v>886</v>
      </c>
      <c r="I699" s="303" t="s">
        <v>886</v>
      </c>
      <c r="J699" s="303">
        <v>0.16170000000000001</v>
      </c>
      <c r="K699" s="199">
        <v>70.717399999999998</v>
      </c>
      <c r="L699" s="199">
        <v>36.873600000000003</v>
      </c>
      <c r="M699" s="200">
        <f t="shared" si="105"/>
        <v>1.0695854028338532</v>
      </c>
      <c r="N699" s="248">
        <f t="shared" si="103"/>
        <v>75.638298766362723</v>
      </c>
      <c r="O699" s="248">
        <f t="shared" si="104"/>
        <v>1.9292531895423595</v>
      </c>
      <c r="P699" s="168"/>
      <c r="Q699" s="169"/>
      <c r="R699" s="203"/>
    </row>
    <row r="700" spans="2:18" x14ac:dyDescent="0.2">
      <c r="B700" s="174">
        <f>'Sample Weights'!A392</f>
        <v>391</v>
      </c>
      <c r="C700" s="172">
        <f>'Sample Weights'!B392</f>
        <v>133</v>
      </c>
      <c r="D700" s="172" t="str">
        <f>'Sample Weights'!C392</f>
        <v>HRSO-27-1</v>
      </c>
      <c r="E700" s="172">
        <f>'Sample Weights'!D392</f>
        <v>2.0400000000000001E-2</v>
      </c>
      <c r="F700" s="303" t="s">
        <v>958</v>
      </c>
      <c r="G700" s="303">
        <v>1.1781999999999999</v>
      </c>
      <c r="H700" s="303" t="s">
        <v>853</v>
      </c>
      <c r="I700" s="303" t="s">
        <v>853</v>
      </c>
      <c r="J700" s="303">
        <v>0.1618</v>
      </c>
      <c r="K700" s="199">
        <v>152.352</v>
      </c>
      <c r="L700" s="199">
        <v>40.072299999999998</v>
      </c>
      <c r="M700" s="200">
        <f t="shared" si="105"/>
        <v>0.98326762483556085</v>
      </c>
      <c r="N700" s="248">
        <f t="shared" si="103"/>
        <v>149.80278917894736</v>
      </c>
      <c r="O700" s="248">
        <f t="shared" si="104"/>
        <v>3.6779438092514027</v>
      </c>
      <c r="P700" s="168">
        <f>AVERAGE(O700:O701)</f>
        <v>3.6793800106208612</v>
      </c>
      <c r="Q700" s="169">
        <f>(MAX(O700:O701)-MIN(O700:O701))/P700</f>
        <v>7.8067574717083301E-4</v>
      </c>
      <c r="R700" s="203" t="str">
        <f>IF(Q700&gt;C$20, "Repeat", "")</f>
        <v/>
      </c>
    </row>
    <row r="701" spans="2:18" x14ac:dyDescent="0.2">
      <c r="B701" s="174">
        <f>'Sample Weights'!A393</f>
        <v>392</v>
      </c>
      <c r="C701" s="172">
        <f>'Sample Weights'!B393</f>
        <v>133</v>
      </c>
      <c r="D701" s="172" t="str">
        <f>'Sample Weights'!C393</f>
        <v>HRSO-27-1</v>
      </c>
      <c r="E701" s="172">
        <f>'Sample Weights'!D393</f>
        <v>2.07E-2</v>
      </c>
      <c r="F701" s="303" t="s">
        <v>971</v>
      </c>
      <c r="G701" s="303">
        <v>1.1795</v>
      </c>
      <c r="H701" s="303" t="s">
        <v>885</v>
      </c>
      <c r="I701" s="303"/>
      <c r="J701" s="303">
        <v>0.1618</v>
      </c>
      <c r="K701" s="199">
        <v>153.68889999999999</v>
      </c>
      <c r="L701" s="199">
        <v>39.832599999999999</v>
      </c>
      <c r="M701" s="200">
        <f t="shared" si="105"/>
        <v>0.98918176140458569</v>
      </c>
      <c r="N701" s="248">
        <f t="shared" si="103"/>
        <v>152.02625681033322</v>
      </c>
      <c r="O701" s="248">
        <f t="shared" si="104"/>
        <v>3.6808162119903196</v>
      </c>
      <c r="P701" s="168"/>
      <c r="Q701" s="169"/>
      <c r="R701" s="203"/>
    </row>
    <row r="702" spans="2:18" x14ac:dyDescent="0.2">
      <c r="B702" s="174">
        <f>'Sample Weights'!A394</f>
        <v>393</v>
      </c>
      <c r="C702" s="172">
        <f>'Sample Weights'!B394</f>
        <v>337</v>
      </c>
      <c r="D702" s="172" t="str">
        <f>'Sample Weights'!C394</f>
        <v>SQMC-25-1</v>
      </c>
      <c r="E702" s="172">
        <f>'Sample Weights'!D394</f>
        <v>2.0899999999999998E-2</v>
      </c>
      <c r="F702" s="303" t="s">
        <v>971</v>
      </c>
      <c r="G702" s="303">
        <v>1.1836</v>
      </c>
      <c r="H702" s="303" t="s">
        <v>854</v>
      </c>
      <c r="I702" s="303"/>
      <c r="J702" s="303">
        <v>0.1603</v>
      </c>
      <c r="K702" s="199">
        <v>99.221000000000004</v>
      </c>
      <c r="L702" s="202">
        <v>39.496299999999998</v>
      </c>
      <c r="M702" s="200">
        <f t="shared" si="105"/>
        <v>1</v>
      </c>
      <c r="N702" s="248">
        <f t="shared" si="103"/>
        <v>99.221000000000004</v>
      </c>
      <c r="O702" s="248">
        <f t="shared" si="104"/>
        <v>2.4152027088105976</v>
      </c>
      <c r="P702" s="168">
        <f>AVERAGE(O702:O703)</f>
        <v>2.4293129756605154</v>
      </c>
      <c r="Q702" s="169">
        <f>(MAX(O702:O703)-MIN(O702:O703))/P702</f>
        <v>1.1616672690007173E-2</v>
      </c>
      <c r="R702" s="203" t="str">
        <f>IF(Q702&gt;C$20, "Repeat", "")</f>
        <v/>
      </c>
    </row>
    <row r="703" spans="2:18" x14ac:dyDescent="0.2">
      <c r="B703" s="174">
        <f>'Sample Weights'!A395</f>
        <v>394</v>
      </c>
      <c r="C703" s="172">
        <f>'Sample Weights'!B395</f>
        <v>337</v>
      </c>
      <c r="D703" s="172" t="str">
        <f>'Sample Weights'!C395</f>
        <v>SQMC-25-1</v>
      </c>
      <c r="E703" s="172">
        <f>'Sample Weights'!D395</f>
        <v>2.1000000000000001E-2</v>
      </c>
      <c r="F703" s="303" t="s">
        <v>971</v>
      </c>
      <c r="G703" s="303">
        <v>1.1806000000000001</v>
      </c>
      <c r="H703" s="303" t="s">
        <v>888</v>
      </c>
      <c r="I703" s="303"/>
      <c r="J703" s="303">
        <v>0.1615</v>
      </c>
      <c r="K703" s="199">
        <v>107.292</v>
      </c>
      <c r="L703" s="199">
        <v>41.844000000000001</v>
      </c>
      <c r="M703" s="200">
        <f t="shared" si="105"/>
        <v>0.94228869406393001</v>
      </c>
      <c r="N703" s="248">
        <f t="shared" si="103"/>
        <v>101.10003856350718</v>
      </c>
      <c r="O703" s="248">
        <f t="shared" si="104"/>
        <v>2.4434232425104332</v>
      </c>
      <c r="P703" s="168"/>
      <c r="Q703" s="169"/>
      <c r="R703" s="203"/>
    </row>
    <row r="704" spans="2:18" x14ac:dyDescent="0.2">
      <c r="B704" s="174">
        <f>'Sample Weights'!A396</f>
        <v>395</v>
      </c>
      <c r="C704" s="172">
        <f>'Sample Weights'!B396</f>
        <v>368</v>
      </c>
      <c r="D704" s="172" t="str">
        <f>'Sample Weights'!C396</f>
        <v>WELC-27-4</v>
      </c>
      <c r="E704" s="172">
        <f>'Sample Weights'!D396</f>
        <v>2.18E-2</v>
      </c>
      <c r="F704" s="303" t="s">
        <v>958</v>
      </c>
      <c r="G704" s="303">
        <v>1.1803999999999999</v>
      </c>
      <c r="H704" s="303" t="s">
        <v>855</v>
      </c>
      <c r="I704" s="303"/>
      <c r="J704" s="303">
        <v>0.16109999999999999</v>
      </c>
      <c r="K704" s="199">
        <v>65.786000000000001</v>
      </c>
      <c r="L704" s="199">
        <v>40.553100000000001</v>
      </c>
      <c r="M704" s="200">
        <f t="shared" si="105"/>
        <v>0.9729152509109712</v>
      </c>
      <c r="N704" s="248">
        <f t="shared" si="103"/>
        <v>64.004202696429147</v>
      </c>
      <c r="O704" s="248">
        <f t="shared" si="104"/>
        <v>1.5200754700422432</v>
      </c>
      <c r="P704" s="168">
        <f>AVERAGE(O704:O705)</f>
        <v>1.556192652678515</v>
      </c>
      <c r="Q704" s="169">
        <f>(MAX(O704:O705)-MIN(O704:O705))/P704</f>
        <v>4.6417366865351688E-2</v>
      </c>
      <c r="R704" s="203" t="str">
        <f>IF(Q704&gt;C$20, "Repeat", "")</f>
        <v/>
      </c>
    </row>
    <row r="705" spans="2:18" x14ac:dyDescent="0.2">
      <c r="B705" s="174">
        <f>'Sample Weights'!A397</f>
        <v>396</v>
      </c>
      <c r="C705" s="172">
        <f>'Sample Weights'!B397</f>
        <v>368</v>
      </c>
      <c r="D705" s="172" t="str">
        <f>'Sample Weights'!C397</f>
        <v>WELC-27-4</v>
      </c>
      <c r="E705" s="172">
        <f>'Sample Weights'!D397</f>
        <v>2.0899999999999998E-2</v>
      </c>
      <c r="F705" s="303" t="s">
        <v>1014</v>
      </c>
      <c r="G705" s="303">
        <v>1.1797</v>
      </c>
      <c r="H705" s="303" t="s">
        <v>856</v>
      </c>
      <c r="I705" s="303" t="s">
        <v>887</v>
      </c>
      <c r="J705" s="303">
        <v>0.16109999999999999</v>
      </c>
      <c r="K705" s="199">
        <v>65.921000000000006</v>
      </c>
      <c r="L705" s="199">
        <v>40.572299999999998</v>
      </c>
      <c r="M705" s="200">
        <f t="shared" si="105"/>
        <v>0.9758448772264392</v>
      </c>
      <c r="N705" s="248">
        <f t="shared" si="103"/>
        <v>64.328670151644104</v>
      </c>
      <c r="O705" s="248">
        <f t="shared" si="104"/>
        <v>1.5923098353147866</v>
      </c>
      <c r="P705" s="168"/>
      <c r="Q705" s="169"/>
      <c r="R705" s="203"/>
    </row>
    <row r="706" spans="2:18" x14ac:dyDescent="0.2">
      <c r="B706" s="174">
        <f>'Sample Weights'!A398</f>
        <v>397</v>
      </c>
      <c r="C706" s="172">
        <f>'Sample Weights'!B398</f>
        <v>312</v>
      </c>
      <c r="D706" s="172" t="str">
        <f>'Sample Weights'!C398</f>
        <v>SKWE-24-1</v>
      </c>
      <c r="E706" s="172">
        <f>'Sample Weights'!D398</f>
        <v>2.1100000000000001E-2</v>
      </c>
      <c r="F706" s="303" t="s">
        <v>1014</v>
      </c>
      <c r="G706" s="303">
        <v>1.1911</v>
      </c>
      <c r="H706" s="303" t="s">
        <v>985</v>
      </c>
      <c r="I706" s="303" t="s">
        <v>889</v>
      </c>
      <c r="J706" s="303">
        <v>0.16189999999999999</v>
      </c>
      <c r="K706" s="199">
        <v>39.700099999999999</v>
      </c>
      <c r="L706" s="199">
        <v>40.692700000000002</v>
      </c>
      <c r="M706" s="200">
        <f t="shared" si="105"/>
        <v>0.98192535886918553</v>
      </c>
      <c r="N706" s="248">
        <f t="shared" si="103"/>
        <v>38.982534939642548</v>
      </c>
      <c r="O706" s="248">
        <f t="shared" si="104"/>
        <v>0.99870769805254944</v>
      </c>
      <c r="P706" s="168">
        <f>AVERAGE(O706:O707)</f>
        <v>0.99713792434042392</v>
      </c>
      <c r="Q706" s="169">
        <f>(MAX(O706:O707)-MIN(O706:O707))/P706</f>
        <v>3.1485588378636362E-3</v>
      </c>
      <c r="R706" s="203" t="str">
        <f>IF(Q706&gt;C$20, "Repeat", "")</f>
        <v/>
      </c>
    </row>
    <row r="707" spans="2:18" x14ac:dyDescent="0.2">
      <c r="B707" s="174">
        <f>'Sample Weights'!A399</f>
        <v>398</v>
      </c>
      <c r="C707" s="172">
        <f>'Sample Weights'!B399</f>
        <v>312</v>
      </c>
      <c r="D707" s="172" t="str">
        <f>'Sample Weights'!C399</f>
        <v>SKWE-24-1</v>
      </c>
      <c r="E707" s="172">
        <f>'Sample Weights'!D399</f>
        <v>2.1100000000000001E-2</v>
      </c>
      <c r="F707" s="303" t="s">
        <v>1008</v>
      </c>
      <c r="G707" s="303">
        <v>1.1783999999999999</v>
      </c>
      <c r="H707" s="303" t="s">
        <v>889</v>
      </c>
      <c r="I707" s="303"/>
      <c r="J707" s="303">
        <v>0.16209999999999999</v>
      </c>
      <c r="K707" s="199">
        <v>39.998699999999999</v>
      </c>
      <c r="L707" s="199">
        <v>40.274799999999999</v>
      </c>
      <c r="M707" s="200">
        <f t="shared" si="105"/>
        <v>0.9815821622004095</v>
      </c>
      <c r="N707" s="248">
        <f t="shared" si="103"/>
        <v>39.262010431205518</v>
      </c>
      <c r="O707" s="248">
        <f t="shared" si="104"/>
        <v>0.9955681506282984</v>
      </c>
      <c r="P707" s="168"/>
      <c r="Q707" s="169"/>
      <c r="R707" s="203"/>
    </row>
    <row r="708" spans="2:18" x14ac:dyDescent="0.2">
      <c r="B708" s="174">
        <f>'Sample Weights'!A400</f>
        <v>399</v>
      </c>
      <c r="C708" s="172">
        <f>'Sample Weights'!B400</f>
        <v>37</v>
      </c>
      <c r="D708" s="172" t="str">
        <f>'Sample Weights'!C400</f>
        <v>CHWH-27-3</v>
      </c>
      <c r="E708" s="172">
        <f>'Sample Weights'!D400</f>
        <v>2.1600000000000001E-2</v>
      </c>
      <c r="F708" s="303" t="s">
        <v>1013</v>
      </c>
      <c r="G708" s="303">
        <v>1.1807000000000001</v>
      </c>
      <c r="H708" s="303" t="s">
        <v>857</v>
      </c>
      <c r="I708" s="303"/>
      <c r="J708" s="303">
        <v>0.158</v>
      </c>
      <c r="K708" s="199">
        <v>46.943600000000004</v>
      </c>
      <c r="L708" s="199">
        <v>39.400700000000001</v>
      </c>
      <c r="M708" s="200">
        <f t="shared" si="105"/>
        <v>1.0050547534808294</v>
      </c>
      <c r="N708" s="248">
        <f t="shared" si="103"/>
        <v>47.180888325502664</v>
      </c>
      <c r="O708" s="248">
        <f t="shared" si="104"/>
        <v>1.1514250239758119</v>
      </c>
      <c r="P708" s="168">
        <f>AVERAGE(O708:O709)</f>
        <v>1.1549451630267493</v>
      </c>
      <c r="Q708" s="169">
        <f>(MAX(O708:O709)-MIN(O708:O709))/P708</f>
        <v>6.0957682903527944E-3</v>
      </c>
      <c r="R708" s="203" t="str">
        <f>IF(Q708&gt;C$20, "Repeat", "")</f>
        <v/>
      </c>
    </row>
    <row r="709" spans="2:18" x14ac:dyDescent="0.2">
      <c r="B709" s="174">
        <f>'Sample Weights'!A401</f>
        <v>400</v>
      </c>
      <c r="C709" s="172">
        <f>'Sample Weights'!B401</f>
        <v>37</v>
      </c>
      <c r="D709" s="172" t="str">
        <f>'Sample Weights'!C401</f>
        <v>CHWH-27-3</v>
      </c>
      <c r="E709" s="172">
        <f>'Sample Weights'!D401</f>
        <v>2.1399999999999999E-2</v>
      </c>
      <c r="F709" s="303" t="s">
        <v>1008</v>
      </c>
      <c r="G709" s="303">
        <v>1.1808000000000001</v>
      </c>
      <c r="H709" s="303" t="s">
        <v>890</v>
      </c>
      <c r="I709" s="303"/>
      <c r="J709" s="303">
        <v>0.16259999999999999</v>
      </c>
      <c r="K709" s="199">
        <v>46.409599999999998</v>
      </c>
      <c r="L709" s="199">
        <v>39.205800000000004</v>
      </c>
      <c r="M709" s="200">
        <f t="shared" si="105"/>
        <v>1.0104748052554084</v>
      </c>
      <c r="N709" s="248">
        <f t="shared" si="103"/>
        <v>46.895731521981403</v>
      </c>
      <c r="O709" s="248">
        <f t="shared" si="104"/>
        <v>1.1584653020776867</v>
      </c>
      <c r="P709" s="168"/>
      <c r="Q709" s="169"/>
      <c r="R709" s="203"/>
    </row>
    <row r="710" spans="2:18" x14ac:dyDescent="0.2">
      <c r="B710" s="174">
        <f>'Sample Weights'!A402</f>
        <v>401</v>
      </c>
      <c r="C710" s="172">
        <f>'Sample Weights'!B402</f>
        <v>303</v>
      </c>
      <c r="D710" s="172" t="str">
        <f>'Sample Weights'!C402</f>
        <v>SKWB-24-3</v>
      </c>
      <c r="E710" s="172">
        <f>'Sample Weights'!D402</f>
        <v>2.1100000000000001E-2</v>
      </c>
      <c r="F710" s="303" t="s">
        <v>1014</v>
      </c>
      <c r="G710" s="303">
        <v>1.1802999999999999</v>
      </c>
      <c r="H710" s="303" t="s">
        <v>858</v>
      </c>
      <c r="I710" s="303"/>
      <c r="J710" s="303">
        <v>0.16109999999999999</v>
      </c>
      <c r="K710" s="199">
        <v>58.509099999999997</v>
      </c>
      <c r="L710" s="199">
        <v>39.650300000000001</v>
      </c>
      <c r="M710" s="200">
        <f t="shared" si="105"/>
        <v>0.99899940535187248</v>
      </c>
      <c r="N710" s="248">
        <f t="shared" si="103"/>
        <v>58.450556107673236</v>
      </c>
      <c r="O710" s="248">
        <f t="shared" si="104"/>
        <v>1.4416054228047357</v>
      </c>
      <c r="P710" s="168">
        <f>AVERAGE(O710:O711)</f>
        <v>1.4504215956260287</v>
      </c>
      <c r="Q710" s="169">
        <f>(MAX(O710:O711)-MIN(O710:O711))/P710</f>
        <v>1.2156703744455441E-2</v>
      </c>
      <c r="R710" s="203" t="str">
        <f>IF(Q710&gt;C$20, "Repeat", "")</f>
        <v/>
      </c>
    </row>
    <row r="711" spans="2:18" x14ac:dyDescent="0.2">
      <c r="B711" s="174">
        <f>'Sample Weights'!A403</f>
        <v>402</v>
      </c>
      <c r="C711" s="172">
        <f>'Sample Weights'!B403</f>
        <v>303</v>
      </c>
      <c r="D711" s="172" t="str">
        <f>'Sample Weights'!C403</f>
        <v>SKWB-24-3</v>
      </c>
      <c r="E711" s="172">
        <f>'Sample Weights'!D403</f>
        <v>2.1499999999999998E-2</v>
      </c>
      <c r="F711" s="303" t="s">
        <v>1013</v>
      </c>
      <c r="G711" s="303">
        <v>1.1821999999999999</v>
      </c>
      <c r="H711" s="303" t="s">
        <v>891</v>
      </c>
      <c r="I711" s="303" t="s">
        <v>891</v>
      </c>
      <c r="J711" s="303">
        <v>0.1613</v>
      </c>
      <c r="K711" s="199">
        <v>59.4651</v>
      </c>
      <c r="L711" s="199">
        <v>39.161099999999998</v>
      </c>
      <c r="M711" s="200">
        <f t="shared" si="105"/>
        <v>1.0140826960364098</v>
      </c>
      <c r="N711" s="248">
        <f t="shared" si="103"/>
        <v>60.302528928074707</v>
      </c>
      <c r="O711" s="248">
        <f t="shared" si="104"/>
        <v>1.4592377684473217</v>
      </c>
      <c r="P711" s="168"/>
      <c r="Q711" s="169"/>
      <c r="R711" s="203"/>
    </row>
    <row r="712" spans="2:18" x14ac:dyDescent="0.2">
      <c r="B712" s="174">
        <f>'Sample Weights'!A404</f>
        <v>403</v>
      </c>
      <c r="C712" s="172">
        <f>'Sample Weights'!B404</f>
        <v>302</v>
      </c>
      <c r="D712" s="172" t="str">
        <f>'Sample Weights'!C404</f>
        <v>SKWB-24-2</v>
      </c>
      <c r="E712" s="172">
        <f>'Sample Weights'!D404</f>
        <v>2.0899999999999998E-2</v>
      </c>
      <c r="F712" s="303" t="s">
        <v>1015</v>
      </c>
      <c r="G712" s="303">
        <v>1.1795</v>
      </c>
      <c r="H712" s="303" t="s">
        <v>859</v>
      </c>
      <c r="I712" s="303" t="s">
        <v>892</v>
      </c>
      <c r="J712" s="303">
        <v>0.1613</v>
      </c>
      <c r="K712" s="199">
        <v>65.520600000000002</v>
      </c>
      <c r="L712" s="199">
        <v>39.542900000000003</v>
      </c>
      <c r="M712" s="200">
        <f t="shared" si="105"/>
        <v>1.0032049045672975</v>
      </c>
      <c r="N712" s="248">
        <f t="shared" si="103"/>
        <v>65.730587270192075</v>
      </c>
      <c r="O712" s="248">
        <f t="shared" si="104"/>
        <v>1.6250581723143835</v>
      </c>
      <c r="P712" s="168">
        <f>AVERAGE(O712:O713)</f>
        <v>1.6188931486332838</v>
      </c>
      <c r="Q712" s="169">
        <f>(MAX(O712:O713)-MIN(O712:O713))/P712</f>
        <v>7.6163441500812145E-3</v>
      </c>
      <c r="R712" s="203" t="str">
        <f>IF(Q712&gt;C$20, "Repeat", "")</f>
        <v/>
      </c>
    </row>
    <row r="713" spans="2:18" x14ac:dyDescent="0.2">
      <c r="B713" s="174">
        <f>'Sample Weights'!A405</f>
        <v>404</v>
      </c>
      <c r="C713" s="172">
        <f>'Sample Weights'!B405</f>
        <v>302</v>
      </c>
      <c r="D713" s="172" t="str">
        <f>'Sample Weights'!C405</f>
        <v>SKWB-24-2</v>
      </c>
      <c r="E713" s="172">
        <f>'Sample Weights'!D405</f>
        <v>2.1399999999999999E-2</v>
      </c>
      <c r="F713" s="303" t="s">
        <v>1014</v>
      </c>
      <c r="G713" s="303">
        <v>1.1835</v>
      </c>
      <c r="H713" s="303" t="s">
        <v>892</v>
      </c>
      <c r="I713" s="303"/>
      <c r="J713" s="303">
        <v>0.16170000000000001</v>
      </c>
      <c r="K713" s="199">
        <v>63.6601</v>
      </c>
      <c r="L713" s="199">
        <v>37.955100000000002</v>
      </c>
      <c r="M713" s="200">
        <f t="shared" si="105"/>
        <v>1.046516879748097</v>
      </c>
      <c r="N713" s="248">
        <f t="shared" si="103"/>
        <v>66.621369216451839</v>
      </c>
      <c r="O713" s="248">
        <f t="shared" si="104"/>
        <v>1.6127281249521839</v>
      </c>
      <c r="P713" s="168"/>
      <c r="Q713" s="169"/>
      <c r="R713" s="203"/>
    </row>
    <row r="714" spans="2:18" x14ac:dyDescent="0.2">
      <c r="B714" s="174">
        <f>'Sample Weights'!A406</f>
        <v>405</v>
      </c>
      <c r="C714" s="172">
        <f>'Sample Weights'!B406</f>
        <v>233</v>
      </c>
      <c r="D714" s="172" t="str">
        <f>'Sample Weights'!C406</f>
        <v>MEMA-28-5</v>
      </c>
      <c r="E714" s="172">
        <f>'Sample Weights'!D406</f>
        <v>2.0899999999999998E-2</v>
      </c>
      <c r="F714" s="303" t="s">
        <v>1008</v>
      </c>
      <c r="G714" s="303">
        <v>1.1825000000000001</v>
      </c>
      <c r="H714" s="303" t="s">
        <v>860</v>
      </c>
      <c r="I714" s="303"/>
      <c r="J714" s="303">
        <v>0.16270000000000001</v>
      </c>
      <c r="K714" s="199">
        <v>36.561300000000003</v>
      </c>
      <c r="L714" s="199">
        <v>40.4437</v>
      </c>
      <c r="M714" s="200">
        <f t="shared" si="105"/>
        <v>0.98088076346908326</v>
      </c>
      <c r="N714" s="248">
        <f t="shared" si="103"/>
        <v>35.862275857422198</v>
      </c>
      <c r="O714" s="248">
        <f t="shared" si="104"/>
        <v>0.92877783801042768</v>
      </c>
      <c r="P714" s="168">
        <f>AVERAGE(O714:O715)</f>
        <v>0.92581991044313261</v>
      </c>
      <c r="Q714" s="169">
        <f>(MAX(O714:O715)-MIN(O714:O715))/P714</f>
        <v>6.3898551628238254E-3</v>
      </c>
      <c r="R714" s="203" t="str">
        <f>IF(Q714&gt;C$20, "Repeat", "")</f>
        <v/>
      </c>
    </row>
    <row r="715" spans="2:18" x14ac:dyDescent="0.2">
      <c r="B715" s="174">
        <f>'Sample Weights'!A407</f>
        <v>406</v>
      </c>
      <c r="C715" s="172">
        <f>'Sample Weights'!B407</f>
        <v>233</v>
      </c>
      <c r="D715" s="172" t="str">
        <f>'Sample Weights'!C407</f>
        <v>MEMA-28-5</v>
      </c>
      <c r="E715" s="172">
        <f>'Sample Weights'!D407</f>
        <v>2.0299999999999999E-2</v>
      </c>
      <c r="F715" s="303" t="s">
        <v>1013</v>
      </c>
      <c r="G715" s="303">
        <v>1.181</v>
      </c>
      <c r="H715" s="303" t="s">
        <v>894</v>
      </c>
      <c r="I715" s="303"/>
      <c r="J715" s="303">
        <v>0.16170000000000001</v>
      </c>
      <c r="K715" s="199">
        <v>35.854900000000001</v>
      </c>
      <c r="L715" s="199">
        <v>41.188800000000001</v>
      </c>
      <c r="M715" s="200">
        <f t="shared" si="105"/>
        <v>0.96346444153779198</v>
      </c>
      <c r="N715" s="248">
        <f t="shared" si="103"/>
        <v>34.544921204893377</v>
      </c>
      <c r="O715" s="248">
        <f t="shared" si="104"/>
        <v>0.92286198287583754</v>
      </c>
      <c r="P715" s="168"/>
      <c r="Q715" s="169"/>
      <c r="R715" s="203"/>
    </row>
    <row r="716" spans="2:18" x14ac:dyDescent="0.2">
      <c r="B716" s="174">
        <f>'Sample Weights'!A408</f>
        <v>407</v>
      </c>
      <c r="C716" s="172" t="str">
        <f>'Sample Weights'!B408</f>
        <v>Nisqually-1</v>
      </c>
      <c r="D716" s="172">
        <f>'Sample Weights'!C408</f>
        <v>0</v>
      </c>
      <c r="E716" s="172">
        <f>'Sample Weights'!D408</f>
        <v>2.1399999999999999E-2</v>
      </c>
      <c r="F716" s="303" t="s">
        <v>1017</v>
      </c>
      <c r="G716" s="303">
        <v>1.1831</v>
      </c>
      <c r="H716" s="303" t="s">
        <v>861</v>
      </c>
      <c r="I716" s="303"/>
      <c r="J716" s="303">
        <v>0.1615</v>
      </c>
      <c r="K716" s="199">
        <v>84.934200000000004</v>
      </c>
      <c r="L716" s="199">
        <v>39.342700000000001</v>
      </c>
      <c r="M716" s="200">
        <f t="shared" si="105"/>
        <v>1.0122300948320355</v>
      </c>
      <c r="N716" s="248">
        <f t="shared" si="103"/>
        <v>85.972953320483072</v>
      </c>
      <c r="O716" s="248">
        <f t="shared" si="104"/>
        <v>2.0557193330022594</v>
      </c>
      <c r="P716" s="168">
        <f>AVERAGE(O716:O717)</f>
        <v>2.0965035915401753</v>
      </c>
      <c r="Q716" s="169">
        <f>(MAX(O716:O717)-MIN(O716:O717))/P716</f>
        <v>3.8906929329850917E-2</v>
      </c>
      <c r="R716" s="203" t="str">
        <f>IF(Q716&gt;C$20, "Repeat", "")</f>
        <v/>
      </c>
    </row>
    <row r="717" spans="2:18" ht="16" thickBot="1" x14ac:dyDescent="0.25">
      <c r="B717" s="176">
        <f>'Sample Weights'!A409</f>
        <v>408</v>
      </c>
      <c r="C717" s="178" t="str">
        <f>'Sample Weights'!B409</f>
        <v>Nisqually-1</v>
      </c>
      <c r="D717" s="178">
        <f>'Sample Weights'!C409</f>
        <v>0</v>
      </c>
      <c r="E717" s="178">
        <f>'Sample Weights'!D409</f>
        <v>2.1000000000000001E-2</v>
      </c>
      <c r="F717" s="305" t="s">
        <v>1017</v>
      </c>
      <c r="G717" s="305">
        <v>1.1856</v>
      </c>
      <c r="H717" s="305" t="s">
        <v>863</v>
      </c>
      <c r="I717" s="305" t="s">
        <v>893</v>
      </c>
      <c r="J717" s="305">
        <v>0.161</v>
      </c>
      <c r="K717" s="204">
        <v>89.994100000000003</v>
      </c>
      <c r="L717" s="204">
        <v>40.963900000000002</v>
      </c>
      <c r="M717" s="205">
        <f t="shared" si="105"/>
        <v>0.97379476983128299</v>
      </c>
      <c r="N717" s="279">
        <f t="shared" si="103"/>
        <v>87.63578389567347</v>
      </c>
      <c r="O717" s="279">
        <f t="shared" si="104"/>
        <v>2.1372878500780916</v>
      </c>
      <c r="P717" s="207"/>
      <c r="Q717" s="208"/>
      <c r="R717" s="209"/>
    </row>
    <row r="718" spans="2:18" x14ac:dyDescent="0.2">
      <c r="B718" s="102"/>
      <c r="C718" s="45"/>
      <c r="D718" s="46"/>
      <c r="E718" s="45"/>
      <c r="F718" s="46"/>
      <c r="G718" s="46"/>
      <c r="H718" s="46"/>
      <c r="I718" s="46"/>
      <c r="J718" s="46"/>
      <c r="K718" s="45"/>
      <c r="L718" s="67"/>
      <c r="M718" s="45"/>
      <c r="N718" s="45"/>
      <c r="O718" s="45"/>
      <c r="P718" s="47"/>
      <c r="Q718" s="47"/>
    </row>
    <row r="719" spans="2:18" x14ac:dyDescent="0.2">
      <c r="B719" s="102"/>
      <c r="C719" s="45"/>
      <c r="D719" s="46"/>
      <c r="E719" s="45"/>
      <c r="F719" s="46"/>
      <c r="G719" s="46"/>
      <c r="H719" s="46"/>
      <c r="I719" s="46"/>
      <c r="J719" s="46"/>
      <c r="K719" s="165" t="s">
        <v>1200</v>
      </c>
      <c r="L719" s="67" t="s">
        <v>642</v>
      </c>
      <c r="M719" s="45"/>
      <c r="N719" s="45"/>
      <c r="O719" s="45"/>
      <c r="P719" s="47"/>
      <c r="Q719" s="47"/>
    </row>
    <row r="720" spans="2:18" x14ac:dyDescent="0.2">
      <c r="B720" s="131" t="s">
        <v>1061</v>
      </c>
      <c r="C720" s="45"/>
      <c r="D720" s="46"/>
      <c r="E720" s="45"/>
      <c r="F720" s="46"/>
      <c r="G720" s="46"/>
      <c r="H720" s="27"/>
      <c r="I720" s="46"/>
      <c r="J720" s="46"/>
      <c r="K720" s="148">
        <f>MAX(K694:K717)</f>
        <v>153.68889999999999</v>
      </c>
      <c r="L720" s="139">
        <f>AVERAGE(L694:L717)</f>
        <v>39.503604166666676</v>
      </c>
      <c r="M720" s="45"/>
      <c r="N720" s="45"/>
      <c r="O720" s="45"/>
      <c r="P720" s="47"/>
      <c r="Q720" s="47"/>
    </row>
    <row r="721" spans="2:18" x14ac:dyDescent="0.2">
      <c r="B721" s="77" t="s">
        <v>367</v>
      </c>
      <c r="C721" s="50" t="s">
        <v>1062</v>
      </c>
      <c r="D721" s="46"/>
      <c r="E721" s="45"/>
      <c r="F721" s="46"/>
      <c r="G721" s="46"/>
      <c r="H721" s="46"/>
      <c r="I721" s="46"/>
      <c r="J721" s="46"/>
      <c r="K721" s="165" t="s">
        <v>1201</v>
      </c>
      <c r="L721" s="45"/>
      <c r="M721" s="45"/>
      <c r="N721" s="45"/>
      <c r="O721" s="45"/>
      <c r="P721" s="47"/>
      <c r="Q721" s="47"/>
    </row>
    <row r="722" spans="2:18" x14ac:dyDescent="0.2">
      <c r="B722" s="99" t="s">
        <v>1058</v>
      </c>
      <c r="C722" s="45"/>
      <c r="D722" s="46"/>
      <c r="E722" s="45"/>
      <c r="F722" s="46"/>
      <c r="G722" s="46"/>
      <c r="H722" s="46"/>
      <c r="I722" s="46"/>
      <c r="J722" s="46"/>
      <c r="K722" s="45">
        <f>MIN(K694:K717)</f>
        <v>35.854900000000001</v>
      </c>
      <c r="L722" s="45"/>
      <c r="M722" s="45"/>
      <c r="N722" s="45"/>
      <c r="O722" s="45"/>
      <c r="P722" s="47"/>
      <c r="Q722" s="47"/>
    </row>
    <row r="723" spans="2:18" ht="16" thickBot="1" x14ac:dyDescent="0.25">
      <c r="B723" s="102"/>
      <c r="C723" s="45"/>
      <c r="D723" s="46"/>
      <c r="E723" s="45"/>
      <c r="F723" s="100">
        <v>42891</v>
      </c>
      <c r="G723" s="46"/>
      <c r="H723" s="46"/>
      <c r="I723" s="100">
        <v>42921</v>
      </c>
      <c r="J723" s="46"/>
      <c r="K723" s="45"/>
      <c r="L723" s="45"/>
      <c r="M723" s="45"/>
      <c r="N723" s="45"/>
      <c r="O723" s="45"/>
      <c r="P723" s="47"/>
      <c r="Q723" s="47"/>
      <c r="R723" s="67"/>
    </row>
    <row r="724" spans="2:18" ht="16" thickBot="1" x14ac:dyDescent="0.25">
      <c r="B724" s="217" t="s">
        <v>370</v>
      </c>
      <c r="C724" s="218" t="s">
        <v>3</v>
      </c>
      <c r="D724" s="218" t="s">
        <v>4</v>
      </c>
      <c r="E724" s="218" t="s">
        <v>371</v>
      </c>
      <c r="F724" s="218" t="s">
        <v>372</v>
      </c>
      <c r="G724" s="218" t="s">
        <v>373</v>
      </c>
      <c r="H724" s="218" t="s">
        <v>374</v>
      </c>
      <c r="I724" s="218" t="s">
        <v>375</v>
      </c>
      <c r="J724" s="218" t="s">
        <v>376</v>
      </c>
      <c r="K724" s="218" t="s">
        <v>377</v>
      </c>
      <c r="L724" s="218" t="s">
        <v>378</v>
      </c>
      <c r="M724" s="218" t="s">
        <v>379</v>
      </c>
      <c r="N724" s="218" t="s">
        <v>380</v>
      </c>
      <c r="O724" s="218" t="s">
        <v>381</v>
      </c>
      <c r="P724" s="219" t="s">
        <v>382</v>
      </c>
      <c r="Q724" s="219" t="s">
        <v>383</v>
      </c>
      <c r="R724" s="299" t="s">
        <v>384</v>
      </c>
    </row>
    <row r="725" spans="2:18" x14ac:dyDescent="0.2">
      <c r="B725" s="210">
        <f>'Sample Weights'!A410</f>
        <v>409</v>
      </c>
      <c r="C725" s="179">
        <f>'Sample Weights'!B410</f>
        <v>229</v>
      </c>
      <c r="D725" s="179" t="str">
        <f>'Sample Weights'!C410</f>
        <v>MCMN-27-5</v>
      </c>
      <c r="E725" s="179">
        <f>'Sample Weights'!D410</f>
        <v>2.0299999999999999E-2</v>
      </c>
      <c r="F725" s="306" t="s">
        <v>1063</v>
      </c>
      <c r="G725" s="306">
        <v>1.1744000000000001</v>
      </c>
      <c r="H725" s="306" t="s">
        <v>433</v>
      </c>
      <c r="I725" s="306" t="s">
        <v>433</v>
      </c>
      <c r="J725" s="306">
        <v>0.16139999999999999</v>
      </c>
      <c r="K725" s="211">
        <v>60.7667</v>
      </c>
      <c r="L725" s="211">
        <v>30.113700000000001</v>
      </c>
      <c r="M725" s="212">
        <f>(L$730/(F$730/C$15)/(F$730/C$15+(G$730-F$730)/C$16+J$730/C$17))/(L725/(F725/C$15)/(F725/C$15+(G725-F725)/C$16+J725/C$17))</f>
        <v>1.2351882657826274</v>
      </c>
      <c r="N725" s="255">
        <f t="shared" ref="N725:N748" si="106">K725*M725</f>
        <v>75.058314790333185</v>
      </c>
      <c r="O725" s="255">
        <f t="shared" ref="O725:O748" si="107">(N725-D$769)/D$768*(F725/C$15+(G725-F725)/C$16+J725/C$17)/E725</f>
        <v>1.8902890946055029</v>
      </c>
      <c r="P725" s="214">
        <f>AVERAGE(O725:O726)</f>
        <v>1.9416643280933816</v>
      </c>
      <c r="Q725" s="215">
        <f>(MAX(O725:O726)-MIN(O725:O726))/P725</f>
        <v>5.2918759174328124E-2</v>
      </c>
      <c r="R725" s="216" t="str">
        <f>IF(Q725&gt;C$20, "Repeat", "")</f>
        <v/>
      </c>
    </row>
    <row r="726" spans="2:18" x14ac:dyDescent="0.2">
      <c r="B726" s="174">
        <f>'Sample Weights'!A411</f>
        <v>410</v>
      </c>
      <c r="C726" s="172">
        <f>'Sample Weights'!B411</f>
        <v>229</v>
      </c>
      <c r="D726" s="172" t="str">
        <f>'Sample Weights'!C411</f>
        <v>MCMN-27-5</v>
      </c>
      <c r="E726" s="172">
        <f>'Sample Weights'!D411</f>
        <v>2.0400000000000001E-2</v>
      </c>
      <c r="F726" s="303" t="s">
        <v>1064</v>
      </c>
      <c r="G726" s="303">
        <v>1.1762999999999999</v>
      </c>
      <c r="H726" s="303" t="s">
        <v>827</v>
      </c>
      <c r="I726" s="303" t="s">
        <v>443</v>
      </c>
      <c r="J726" s="303">
        <v>0.15870000000000001</v>
      </c>
      <c r="K726" s="199">
        <v>76.221100000000007</v>
      </c>
      <c r="L726" s="199">
        <v>35.812199999999997</v>
      </c>
      <c r="M726" s="200">
        <f t="shared" ref="M726:M748" si="108">(L$730/(F$730/C$15)/(F$730/C$15+(G$730-F$730)/C$16+J$730/C$17))/(L726/(F726/C$15)/(F726/C$15+(G726-F726)/C$16+J726/C$17))</f>
        <v>1.0461332384429161</v>
      </c>
      <c r="N726" s="248">
        <f t="shared" si="106"/>
        <v>79.737426180681354</v>
      </c>
      <c r="O726" s="248">
        <f t="shared" si="107"/>
        <v>1.9930395615812602</v>
      </c>
      <c r="P726" s="168"/>
      <c r="Q726" s="169"/>
      <c r="R726" s="203"/>
    </row>
    <row r="727" spans="2:18" x14ac:dyDescent="0.2">
      <c r="B727" s="174">
        <f>'Sample Weights'!A412</f>
        <v>411</v>
      </c>
      <c r="C727" s="172">
        <f>'Sample Weights'!B412</f>
        <v>9</v>
      </c>
      <c r="D727" s="172" t="str">
        <f>'Sample Weights'!C412</f>
        <v>BELA-18-2</v>
      </c>
      <c r="E727" s="172">
        <f>'Sample Weights'!D412</f>
        <v>2.1499999999999998E-2</v>
      </c>
      <c r="F727" s="303" t="s">
        <v>971</v>
      </c>
      <c r="G727" s="303">
        <v>1.1821999999999999</v>
      </c>
      <c r="H727" s="303" t="s">
        <v>443</v>
      </c>
      <c r="I727" s="303" t="s">
        <v>828</v>
      </c>
      <c r="J727" s="303">
        <v>0.15870000000000001</v>
      </c>
      <c r="K727" s="199">
        <v>93.170599999999993</v>
      </c>
      <c r="L727" s="199">
        <v>35.936599999999999</v>
      </c>
      <c r="M727" s="200">
        <f t="shared" si="108"/>
        <v>1.0493989632465328</v>
      </c>
      <c r="N727" s="248">
        <f t="shared" si="106"/>
        <v>97.773131045057397</v>
      </c>
      <c r="O727" s="248">
        <f t="shared" si="107"/>
        <v>2.3103893622586815</v>
      </c>
      <c r="P727" s="168">
        <f>AVERAGE(O727:O728)</f>
        <v>2.3124757578811792</v>
      </c>
      <c r="Q727" s="169">
        <f>(MAX(O727:O728)-MIN(O727:O728))/P727</f>
        <v>1.804469184498052E-3</v>
      </c>
      <c r="R727" s="203" t="str">
        <f>IF(Q727&gt;C$20, "Repeat", "")</f>
        <v/>
      </c>
    </row>
    <row r="728" spans="2:18" x14ac:dyDescent="0.2">
      <c r="B728" s="174">
        <f>'Sample Weights'!A413</f>
        <v>412</v>
      </c>
      <c r="C728" s="172">
        <f>'Sample Weights'!B413</f>
        <v>9</v>
      </c>
      <c r="D728" s="172" t="str">
        <f>'Sample Weights'!C413</f>
        <v>BELA-18-2</v>
      </c>
      <c r="E728" s="172">
        <f>'Sample Weights'!D413</f>
        <v>2.1899999999999999E-2</v>
      </c>
      <c r="F728" s="303" t="s">
        <v>1011</v>
      </c>
      <c r="G728" s="303">
        <v>1.1812</v>
      </c>
      <c r="H728" s="303" t="s">
        <v>828</v>
      </c>
      <c r="I728" s="303" t="s">
        <v>449</v>
      </c>
      <c r="J728" s="303">
        <v>0.1552</v>
      </c>
      <c r="K728" s="199">
        <v>97.21</v>
      </c>
      <c r="L728" s="199">
        <v>36.598599999999998</v>
      </c>
      <c r="M728" s="200">
        <f t="shared" si="108"/>
        <v>1.0298533109740375</v>
      </c>
      <c r="N728" s="248">
        <f t="shared" si="106"/>
        <v>100.11204035978618</v>
      </c>
      <c r="O728" s="248">
        <f t="shared" si="107"/>
        <v>2.3145621535036769</v>
      </c>
      <c r="P728" s="168"/>
      <c r="Q728" s="169"/>
      <c r="R728" s="203"/>
    </row>
    <row r="729" spans="2:18" x14ac:dyDescent="0.2">
      <c r="B729" s="174">
        <f>'Sample Weights'!A414</f>
        <v>413</v>
      </c>
      <c r="C729" s="172">
        <f>'Sample Weights'!B414</f>
        <v>178</v>
      </c>
      <c r="D729" s="172" t="str">
        <f>'Sample Weights'!C414</f>
        <v>KLNG-20-7</v>
      </c>
      <c r="E729" s="172">
        <f>'Sample Weights'!D414</f>
        <v>2.1600000000000001E-2</v>
      </c>
      <c r="F729" s="303" t="s">
        <v>957</v>
      </c>
      <c r="G729" s="303">
        <v>1.1781999999999999</v>
      </c>
      <c r="H729" s="303" t="s">
        <v>449</v>
      </c>
      <c r="I729" s="303" t="s">
        <v>459</v>
      </c>
      <c r="J729" s="303">
        <v>0.1598</v>
      </c>
      <c r="K729" s="199">
        <v>29.4846</v>
      </c>
      <c r="L729" s="199">
        <v>36.440399999999997</v>
      </c>
      <c r="M729" s="200">
        <f t="shared" si="108"/>
        <v>1.0374792336820711</v>
      </c>
      <c r="N729" s="248">
        <f t="shared" si="106"/>
        <v>30.589660213422395</v>
      </c>
      <c r="O729" s="248">
        <f t="shared" si="107"/>
        <v>0.77518583904477933</v>
      </c>
      <c r="P729" s="168">
        <f>AVERAGE(O729:O730)</f>
        <v>0.77396600741676314</v>
      </c>
      <c r="Q729" s="169">
        <f>(MAX(O729:O730)-MIN(O729:O730))/P729</f>
        <v>3.1521581473263529E-3</v>
      </c>
      <c r="R729" s="203" t="str">
        <f>IF(Q729&gt;C$20, "Repeat", "")</f>
        <v/>
      </c>
    </row>
    <row r="730" spans="2:18" x14ac:dyDescent="0.2">
      <c r="B730" s="174">
        <f>'Sample Weights'!A415</f>
        <v>414</v>
      </c>
      <c r="C730" s="172">
        <f>'Sample Weights'!B415</f>
        <v>178</v>
      </c>
      <c r="D730" s="172" t="str">
        <f>'Sample Weights'!C415</f>
        <v>KLNG-20-7</v>
      </c>
      <c r="E730" s="172">
        <f>'Sample Weights'!D415</f>
        <v>2.07E-2</v>
      </c>
      <c r="F730" s="303" t="s">
        <v>958</v>
      </c>
      <c r="G730" s="303">
        <v>1.1782999999999999</v>
      </c>
      <c r="H730" s="303" t="s">
        <v>459</v>
      </c>
      <c r="I730" s="303" t="s">
        <v>829</v>
      </c>
      <c r="J730" s="303">
        <v>0.1588</v>
      </c>
      <c r="K730" s="199">
        <v>29.072500000000002</v>
      </c>
      <c r="L730" s="202">
        <v>37.638100000000001</v>
      </c>
      <c r="M730" s="200">
        <f t="shared" si="108"/>
        <v>1</v>
      </c>
      <c r="N730" s="248">
        <f t="shared" si="106"/>
        <v>29.072500000000002</v>
      </c>
      <c r="O730" s="248">
        <f t="shared" si="107"/>
        <v>0.77274617578874694</v>
      </c>
      <c r="P730" s="168"/>
      <c r="Q730" s="169"/>
      <c r="R730" s="203"/>
    </row>
    <row r="731" spans="2:18" x14ac:dyDescent="0.2">
      <c r="B731" s="174">
        <f>'Sample Weights'!A416</f>
        <v>415</v>
      </c>
      <c r="C731" s="172">
        <f>'Sample Weights'!B416</f>
        <v>128</v>
      </c>
      <c r="D731" s="172" t="str">
        <f>'Sample Weights'!C416</f>
        <v>HOPF-27-5</v>
      </c>
      <c r="E731" s="172">
        <f>'Sample Weights'!D416</f>
        <v>2.12E-2</v>
      </c>
      <c r="F731" s="303" t="s">
        <v>1014</v>
      </c>
      <c r="G731" s="303">
        <v>1.1785000000000001</v>
      </c>
      <c r="H731" s="303" t="s">
        <v>829</v>
      </c>
      <c r="I731" s="303" t="s">
        <v>465</v>
      </c>
      <c r="J731" s="303">
        <v>0.15210000000000001</v>
      </c>
      <c r="K731" s="199">
        <v>19.905999999999999</v>
      </c>
      <c r="L731" s="199">
        <v>39.452399999999997</v>
      </c>
      <c r="M731" s="200">
        <f t="shared" si="108"/>
        <v>0.95471960791759025</v>
      </c>
      <c r="N731" s="248">
        <f t="shared" si="106"/>
        <v>19.004648515207549</v>
      </c>
      <c r="O731" s="248">
        <f t="shared" si="107"/>
        <v>0.52103776188080542</v>
      </c>
      <c r="P731" s="168">
        <f>AVERAGE(O731:O732)</f>
        <v>0.51817088350734752</v>
      </c>
      <c r="Q731" s="169">
        <f>(MAX(O731:O732)-MIN(O731:O732))/P731</f>
        <v>1.1065378100957295E-2</v>
      </c>
      <c r="R731" s="203" t="str">
        <f>IF(Q731&gt;C$20, "Repeat", "")</f>
        <v/>
      </c>
    </row>
    <row r="732" spans="2:18" x14ac:dyDescent="0.2">
      <c r="B732" s="174">
        <f>'Sample Weights'!A417</f>
        <v>416</v>
      </c>
      <c r="C732" s="172">
        <f>'Sample Weights'!B417</f>
        <v>128</v>
      </c>
      <c r="D732" s="172" t="str">
        <f>'Sample Weights'!C417</f>
        <v>HOPF-27-5</v>
      </c>
      <c r="E732" s="172">
        <f>'Sample Weights'!D417</f>
        <v>2.1499999999999998E-2</v>
      </c>
      <c r="F732" s="303" t="s">
        <v>1014</v>
      </c>
      <c r="G732" s="303">
        <v>1.1859999999999999</v>
      </c>
      <c r="H732" s="303" t="s">
        <v>465</v>
      </c>
      <c r="I732" s="303" t="s">
        <v>830</v>
      </c>
      <c r="J732" s="303">
        <v>0.15720000000000001</v>
      </c>
      <c r="K732" s="199">
        <v>19.1633</v>
      </c>
      <c r="L732" s="199">
        <v>38.550400000000003</v>
      </c>
      <c r="M732" s="200">
        <f t="shared" si="108"/>
        <v>0.98531085245118522</v>
      </c>
      <c r="N732" s="248">
        <f t="shared" si="106"/>
        <v>18.881807458777796</v>
      </c>
      <c r="O732" s="248">
        <f t="shared" si="107"/>
        <v>0.51530400513388952</v>
      </c>
      <c r="P732" s="168"/>
      <c r="Q732" s="169"/>
      <c r="R732" s="203"/>
    </row>
    <row r="733" spans="2:18" x14ac:dyDescent="0.2">
      <c r="B733" s="174">
        <f>'Sample Weights'!A418</f>
        <v>417</v>
      </c>
      <c r="C733" s="172">
        <f>'Sample Weights'!B418</f>
        <v>116</v>
      </c>
      <c r="D733" s="172" t="str">
        <f>'Sample Weights'!C418</f>
        <v>HOMC-21-3</v>
      </c>
      <c r="E733" s="172">
        <f>'Sample Weights'!D418</f>
        <v>2.0199999999999999E-2</v>
      </c>
      <c r="F733" s="303" t="s">
        <v>942</v>
      </c>
      <c r="G733" s="303">
        <v>1.1795</v>
      </c>
      <c r="H733" s="303" t="s">
        <v>476</v>
      </c>
      <c r="I733" s="303" t="s">
        <v>476</v>
      </c>
      <c r="J733" s="303">
        <v>0.1547</v>
      </c>
      <c r="K733" s="199">
        <v>53.043399999999998</v>
      </c>
      <c r="L733" s="199">
        <v>37.528300000000002</v>
      </c>
      <c r="M733" s="200">
        <f t="shared" si="108"/>
        <v>1.003770746253573</v>
      </c>
      <c r="N733" s="248">
        <f t="shared" si="106"/>
        <v>53.243413201826769</v>
      </c>
      <c r="O733" s="248">
        <f t="shared" si="107"/>
        <v>1.3742972593165779</v>
      </c>
      <c r="P733" s="168">
        <f>AVERAGE(O733:O734)</f>
        <v>1.3720022618587016</v>
      </c>
      <c r="Q733" s="169">
        <f>(MAX(O733:O734)-MIN(O733:O734))/P733</f>
        <v>3.345471828548149E-3</v>
      </c>
      <c r="R733" s="203" t="str">
        <f>IF(Q733&gt;C$20, "Repeat", "")</f>
        <v/>
      </c>
    </row>
    <row r="734" spans="2:18" x14ac:dyDescent="0.2">
      <c r="B734" s="174">
        <f>'Sample Weights'!A419</f>
        <v>418</v>
      </c>
      <c r="C734" s="172">
        <f>'Sample Weights'!B419</f>
        <v>116</v>
      </c>
      <c r="D734" s="172" t="str">
        <f>'Sample Weights'!C419</f>
        <v>HOMC-21-3</v>
      </c>
      <c r="E734" s="172">
        <f>'Sample Weights'!D419</f>
        <v>2.0899999999999998E-2</v>
      </c>
      <c r="F734" s="303" t="s">
        <v>957</v>
      </c>
      <c r="G734" s="303">
        <v>1.1859</v>
      </c>
      <c r="H734" s="303" t="s">
        <v>831</v>
      </c>
      <c r="I734" s="303" t="s">
        <v>831</v>
      </c>
      <c r="J734" s="303">
        <v>0.1552</v>
      </c>
      <c r="K734" s="199">
        <v>53.143000000000001</v>
      </c>
      <c r="L734" s="199">
        <v>36.852800000000002</v>
      </c>
      <c r="M734" s="200">
        <f t="shared" si="108"/>
        <v>1.0295692763580133</v>
      </c>
      <c r="N734" s="248">
        <f t="shared" si="106"/>
        <v>54.714400053493904</v>
      </c>
      <c r="O734" s="248">
        <f t="shared" si="107"/>
        <v>1.3697072644008252</v>
      </c>
      <c r="P734" s="168"/>
      <c r="Q734" s="169"/>
      <c r="R734" s="203"/>
    </row>
    <row r="735" spans="2:18" x14ac:dyDescent="0.2">
      <c r="B735" s="174">
        <f>'Sample Weights'!A420</f>
        <v>419</v>
      </c>
      <c r="C735" s="172">
        <f>'Sample Weights'!B420</f>
        <v>39</v>
      </c>
      <c r="D735" s="172" t="str">
        <f>'Sample Weights'!C420</f>
        <v>CHWH-27-5</v>
      </c>
      <c r="E735" s="172">
        <f>'Sample Weights'!D420</f>
        <v>2.1499999999999998E-2</v>
      </c>
      <c r="F735" s="303" t="s">
        <v>972</v>
      </c>
      <c r="G735" s="303">
        <v>1.1796</v>
      </c>
      <c r="H735" s="303" t="s">
        <v>481</v>
      </c>
      <c r="I735" s="303" t="s">
        <v>481</v>
      </c>
      <c r="J735" s="303">
        <v>0.15579999999999999</v>
      </c>
      <c r="K735" s="199">
        <v>64.390799999999999</v>
      </c>
      <c r="L735" s="199">
        <v>41.5822</v>
      </c>
      <c r="M735" s="200">
        <f t="shared" si="108"/>
        <v>0.90558166459998057</v>
      </c>
      <c r="N735" s="248">
        <f t="shared" si="106"/>
        <v>58.311127848924428</v>
      </c>
      <c r="O735" s="248">
        <f t="shared" si="107"/>
        <v>1.4070021780456583</v>
      </c>
      <c r="P735" s="168">
        <f>AVERAGE(O735:O736)</f>
        <v>1.4157874993340758</v>
      </c>
      <c r="Q735" s="169">
        <f>(MAX(O735:O736)-MIN(O735:O736))/P735</f>
        <v>1.2410508346132026E-2</v>
      </c>
      <c r="R735" s="203" t="str">
        <f>IF(Q735&gt;C$20, "Repeat", "")</f>
        <v/>
      </c>
    </row>
    <row r="736" spans="2:18" x14ac:dyDescent="0.2">
      <c r="B736" s="174">
        <f>'Sample Weights'!A421</f>
        <v>420</v>
      </c>
      <c r="C736" s="172">
        <f>'Sample Weights'!B421</f>
        <v>39</v>
      </c>
      <c r="D736" s="172" t="str">
        <f>'Sample Weights'!C421</f>
        <v>CHWH-27-5</v>
      </c>
      <c r="E736" s="172">
        <f>'Sample Weights'!D421</f>
        <v>2.12E-2</v>
      </c>
      <c r="F736" s="303" t="s">
        <v>1037</v>
      </c>
      <c r="G736" s="303">
        <v>1.1829000000000001</v>
      </c>
      <c r="H736" s="303" t="s">
        <v>492</v>
      </c>
      <c r="I736" s="303" t="s">
        <v>492</v>
      </c>
      <c r="J736" s="303">
        <v>0.156</v>
      </c>
      <c r="K736" s="199">
        <v>55.338900000000002</v>
      </c>
      <c r="L736" s="199">
        <v>36.214599999999997</v>
      </c>
      <c r="M736" s="200">
        <f t="shared" si="108"/>
        <v>1.0488633621523737</v>
      </c>
      <c r="N736" s="248">
        <f t="shared" si="106"/>
        <v>58.042944711813995</v>
      </c>
      <c r="O736" s="248">
        <f t="shared" si="107"/>
        <v>1.4245728206224932</v>
      </c>
      <c r="P736" s="168"/>
      <c r="Q736" s="169"/>
      <c r="R736" s="203"/>
    </row>
    <row r="737" spans="2:18" x14ac:dyDescent="0.2">
      <c r="B737" s="174">
        <f>'Sample Weights'!A422</f>
        <v>421</v>
      </c>
      <c r="C737" s="172">
        <f>'Sample Weights'!B422</f>
        <v>180</v>
      </c>
      <c r="D737" s="172" t="str">
        <f>'Sample Weights'!C422</f>
        <v>KTMA-12-4</v>
      </c>
      <c r="E737" s="172">
        <f>'Sample Weights'!D422</f>
        <v>2.06E-2</v>
      </c>
      <c r="F737" s="303" t="s">
        <v>949</v>
      </c>
      <c r="G737" s="303">
        <v>1.1859</v>
      </c>
      <c r="H737" s="303" t="s">
        <v>832</v>
      </c>
      <c r="I737" s="303" t="s">
        <v>832</v>
      </c>
      <c r="J737" s="303">
        <v>0.15759999999999999</v>
      </c>
      <c r="K737" s="199">
        <v>123.7975</v>
      </c>
      <c r="L737" s="199">
        <v>38.698999999999998</v>
      </c>
      <c r="M737" s="200">
        <f t="shared" si="108"/>
        <v>0.98263646939284643</v>
      </c>
      <c r="N737" s="248">
        <f t="shared" si="106"/>
        <v>121.64793831966091</v>
      </c>
      <c r="O737" s="248">
        <f t="shared" si="107"/>
        <v>2.9856127760839399</v>
      </c>
      <c r="P737" s="168">
        <f>AVERAGE(O737:O738)</f>
        <v>3.0033361619399392</v>
      </c>
      <c r="Q737" s="169">
        <f>(MAX(O737:O738)-MIN(O737:O738))/P737</f>
        <v>1.1802465591831235E-2</v>
      </c>
      <c r="R737" s="203" t="str">
        <f>IF(Q737&gt;C$20, "Repeat", "")</f>
        <v/>
      </c>
    </row>
    <row r="738" spans="2:18" x14ac:dyDescent="0.2">
      <c r="B738" s="174">
        <f>'Sample Weights'!A423</f>
        <v>422</v>
      </c>
      <c r="C738" s="172">
        <f>'Sample Weights'!B423</f>
        <v>180</v>
      </c>
      <c r="D738" s="172" t="str">
        <f>'Sample Weights'!C423</f>
        <v>KTMA-12-4</v>
      </c>
      <c r="E738" s="172">
        <f>'Sample Weights'!D423</f>
        <v>2.1499999999999998E-2</v>
      </c>
      <c r="F738" s="303" t="s">
        <v>959</v>
      </c>
      <c r="G738" s="303">
        <v>1.1826000000000001</v>
      </c>
      <c r="H738" s="303" t="s">
        <v>833</v>
      </c>
      <c r="I738" s="303" t="s">
        <v>386</v>
      </c>
      <c r="J738" s="303">
        <v>0.159</v>
      </c>
      <c r="K738" s="199">
        <v>138.5883</v>
      </c>
      <c r="L738" s="199">
        <v>40.927500000000002</v>
      </c>
      <c r="M738" s="200">
        <f t="shared" si="108"/>
        <v>0.93022081193261286</v>
      </c>
      <c r="N738" s="248">
        <f t="shared" si="106"/>
        <v>128.91772095036055</v>
      </c>
      <c r="O738" s="248">
        <f t="shared" si="107"/>
        <v>3.0210595477959385</v>
      </c>
      <c r="P738" s="168"/>
      <c r="Q738" s="169"/>
      <c r="R738" s="203"/>
    </row>
    <row r="739" spans="2:18" x14ac:dyDescent="0.2">
      <c r="B739" s="174">
        <f>'Sample Weights'!A424</f>
        <v>423</v>
      </c>
      <c r="C739" s="172">
        <f>'Sample Weights'!B424</f>
        <v>72</v>
      </c>
      <c r="D739" s="172" t="str">
        <f>'Sample Weights'!C424</f>
        <v>DEND-17-3</v>
      </c>
      <c r="E739" s="172">
        <f>'Sample Weights'!D424</f>
        <v>2.0899999999999998E-2</v>
      </c>
      <c r="F739" s="303" t="s">
        <v>953</v>
      </c>
      <c r="G739" s="303">
        <v>1.1855</v>
      </c>
      <c r="H739" s="303" t="s">
        <v>386</v>
      </c>
      <c r="I739" s="303" t="s">
        <v>509</v>
      </c>
      <c r="J739" s="303">
        <v>0.15809999999999999</v>
      </c>
      <c r="K739" s="199">
        <v>65.945700000000002</v>
      </c>
      <c r="L739" s="199">
        <v>40.686300000000003</v>
      </c>
      <c r="M739" s="200">
        <f t="shared" si="108"/>
        <v>0.93927337962353175</v>
      </c>
      <c r="N739" s="248">
        <f t="shared" si="106"/>
        <v>61.941040510639539</v>
      </c>
      <c r="O739" s="248">
        <f t="shared" si="107"/>
        <v>1.541012999017261</v>
      </c>
      <c r="P739" s="168">
        <f>AVERAGE(O739:O740)</f>
        <v>1.5449408540424097</v>
      </c>
      <c r="Q739" s="169">
        <f>(MAX(O739:O740)-MIN(O739:O740))/P739</f>
        <v>5.0847966313678364E-3</v>
      </c>
      <c r="R739" s="203" t="str">
        <f>IF(Q739&gt;C$20, "Repeat", "")</f>
        <v/>
      </c>
    </row>
    <row r="740" spans="2:18" x14ac:dyDescent="0.2">
      <c r="B740" s="174">
        <f>'Sample Weights'!A425</f>
        <v>424</v>
      </c>
      <c r="C740" s="172">
        <f>'Sample Weights'!B425</f>
        <v>72</v>
      </c>
      <c r="D740" s="172" t="str">
        <f>'Sample Weights'!C425</f>
        <v>DEND-17-3</v>
      </c>
      <c r="E740" s="172">
        <f>'Sample Weights'!D425</f>
        <v>2.1299999999999999E-2</v>
      </c>
      <c r="F740" s="303" t="s">
        <v>949</v>
      </c>
      <c r="G740" s="303">
        <v>1.1807000000000001</v>
      </c>
      <c r="H740" s="303" t="s">
        <v>509</v>
      </c>
      <c r="I740" s="303" t="s">
        <v>834</v>
      </c>
      <c r="J740" s="303">
        <v>0.1545</v>
      </c>
      <c r="K740" s="199">
        <v>61.2333</v>
      </c>
      <c r="L740" s="199">
        <v>36.228400000000001</v>
      </c>
      <c r="M740" s="200">
        <f t="shared" si="108"/>
        <v>1.043785796780476</v>
      </c>
      <c r="N740" s="248">
        <f t="shared" si="106"/>
        <v>63.914448829997923</v>
      </c>
      <c r="O740" s="248">
        <f t="shared" si="107"/>
        <v>1.5488687090675584</v>
      </c>
      <c r="P740" s="168"/>
      <c r="Q740" s="169"/>
      <c r="R740" s="203"/>
    </row>
    <row r="741" spans="2:18" x14ac:dyDescent="0.2">
      <c r="B741" s="174">
        <f>'Sample Weights'!A426</f>
        <v>425</v>
      </c>
      <c r="C741" s="172">
        <f>'Sample Weights'!B426</f>
        <v>278</v>
      </c>
      <c r="D741" s="172" t="str">
        <f>'Sample Weights'!C426</f>
        <v>QFRS-16-4</v>
      </c>
      <c r="E741" s="172">
        <f>'Sample Weights'!D426</f>
        <v>2.1700000000000001E-2</v>
      </c>
      <c r="F741" s="303" t="s">
        <v>1037</v>
      </c>
      <c r="G741" s="303">
        <v>1.1859</v>
      </c>
      <c r="H741" s="303" t="s">
        <v>834</v>
      </c>
      <c r="I741" s="303" t="s">
        <v>518</v>
      </c>
      <c r="J741" s="303">
        <v>0.1575</v>
      </c>
      <c r="K741" s="199">
        <v>121.1712</v>
      </c>
      <c r="L741" s="199">
        <v>37.988999999999997</v>
      </c>
      <c r="M741" s="200">
        <f t="shared" si="108"/>
        <v>1.0029568864060323</v>
      </c>
      <c r="N741" s="248">
        <f t="shared" si="106"/>
        <v>121.52948947408262</v>
      </c>
      <c r="O741" s="248">
        <f t="shared" si="107"/>
        <v>2.8314808101028199</v>
      </c>
      <c r="P741" s="168">
        <f>AVERAGE(O741:O742)</f>
        <v>2.8037556576833471</v>
      </c>
      <c r="Q741" s="169">
        <f>(MAX(O741:O742)-MIN(O741:O742))/P741</f>
        <v>1.9777153079295947E-2</v>
      </c>
      <c r="R741" s="203" t="str">
        <f>IF(Q741&gt;C$20, "Repeat", "")</f>
        <v/>
      </c>
    </row>
    <row r="742" spans="2:18" x14ac:dyDescent="0.2">
      <c r="B742" s="174">
        <f>'Sample Weights'!A427</f>
        <v>426</v>
      </c>
      <c r="C742" s="172">
        <f>'Sample Weights'!B427</f>
        <v>278</v>
      </c>
      <c r="D742" s="172" t="str">
        <f>'Sample Weights'!C427</f>
        <v>QFRS-16-4</v>
      </c>
      <c r="E742" s="172">
        <f>'Sample Weights'!D427</f>
        <v>2.1000000000000001E-2</v>
      </c>
      <c r="F742" s="303" t="s">
        <v>1037</v>
      </c>
      <c r="G742" s="303">
        <v>1.1817</v>
      </c>
      <c r="H742" s="303" t="s">
        <v>835</v>
      </c>
      <c r="I742" s="303" t="s">
        <v>466</v>
      </c>
      <c r="J742" s="303">
        <v>0.15809999999999999</v>
      </c>
      <c r="K742" s="199">
        <v>113.4794</v>
      </c>
      <c r="L742" s="199">
        <v>37.336199999999998</v>
      </c>
      <c r="M742" s="200">
        <f t="shared" si="108"/>
        <v>1.0175028662435246</v>
      </c>
      <c r="N742" s="248">
        <f t="shared" si="106"/>
        <v>115.46561475959543</v>
      </c>
      <c r="O742" s="248">
        <f t="shared" si="107"/>
        <v>2.7760305052638743</v>
      </c>
      <c r="P742" s="168"/>
      <c r="Q742" s="169"/>
      <c r="R742" s="203"/>
    </row>
    <row r="743" spans="2:18" x14ac:dyDescent="0.2">
      <c r="B743" s="174">
        <f>'Sample Weights'!A428</f>
        <v>427</v>
      </c>
      <c r="C743" s="172">
        <f>'Sample Weights'!B428</f>
        <v>17</v>
      </c>
      <c r="D743" s="172" t="str">
        <f>'Sample Weights'!C428</f>
        <v>BELC-18-5</v>
      </c>
      <c r="E743" s="172">
        <f>'Sample Weights'!D428</f>
        <v>2.0899999999999998E-2</v>
      </c>
      <c r="F743" s="303" t="s">
        <v>949</v>
      </c>
      <c r="G743" s="303">
        <v>1.1820999999999999</v>
      </c>
      <c r="H743" s="303" t="s">
        <v>466</v>
      </c>
      <c r="I743" s="303" t="s">
        <v>541</v>
      </c>
      <c r="J743" s="303">
        <v>0.15529999999999999</v>
      </c>
      <c r="K743" s="199">
        <v>18.021000000000001</v>
      </c>
      <c r="L743" s="199">
        <v>37.080399999999997</v>
      </c>
      <c r="M743" s="200">
        <f t="shared" si="108"/>
        <v>1.0213264346611712</v>
      </c>
      <c r="N743" s="248">
        <f t="shared" si="106"/>
        <v>18.405323679028967</v>
      </c>
      <c r="O743" s="248">
        <f t="shared" si="107"/>
        <v>0.51685459019555646</v>
      </c>
      <c r="P743" s="168">
        <f>AVERAGE(O743:O744)</f>
        <v>0.50650683342291281</v>
      </c>
      <c r="Q743" s="169">
        <f>(MAX(O743:O744)-MIN(O743:O744))/P743</f>
        <v>4.0859297801432194E-2</v>
      </c>
      <c r="R743" s="203" t="str">
        <f>IF(Q743&gt;C$20, "Repeat", "")</f>
        <v/>
      </c>
    </row>
    <row r="744" spans="2:18" x14ac:dyDescent="0.2">
      <c r="B744" s="174">
        <f>'Sample Weights'!A429</f>
        <v>428</v>
      </c>
      <c r="C744" s="172">
        <f>'Sample Weights'!B429</f>
        <v>17</v>
      </c>
      <c r="D744" s="172" t="str">
        <f>'Sample Weights'!C429</f>
        <v>BELC-18-5</v>
      </c>
      <c r="E744" s="172">
        <f>'Sample Weights'!D429</f>
        <v>2.24E-2</v>
      </c>
      <c r="F744" s="303" t="s">
        <v>1029</v>
      </c>
      <c r="G744" s="303">
        <v>1.1792</v>
      </c>
      <c r="H744" s="303" t="s">
        <v>541</v>
      </c>
      <c r="I744" s="303" t="s">
        <v>836</v>
      </c>
      <c r="J744" s="303">
        <v>0.15920000000000001</v>
      </c>
      <c r="K744" s="199">
        <v>18.261500000000002</v>
      </c>
      <c r="L744" s="199">
        <v>36.479999999999997</v>
      </c>
      <c r="M744" s="200">
        <f t="shared" si="108"/>
        <v>1.0430782166729646</v>
      </c>
      <c r="N744" s="248">
        <f t="shared" si="106"/>
        <v>19.048172853773345</v>
      </c>
      <c r="O744" s="248">
        <f t="shared" si="107"/>
        <v>0.49615907665026926</v>
      </c>
      <c r="P744" s="168"/>
      <c r="Q744" s="169"/>
      <c r="R744" s="203"/>
    </row>
    <row r="745" spans="2:18" x14ac:dyDescent="0.2">
      <c r="B745" s="174">
        <f>'Sample Weights'!A430</f>
        <v>429</v>
      </c>
      <c r="C745" s="172">
        <f>'Sample Weights'!B430</f>
        <v>106</v>
      </c>
      <c r="D745" s="172" t="str">
        <f>'Sample Weights'!C430</f>
        <v>HOMA-21-2</v>
      </c>
      <c r="E745" s="172">
        <f>'Sample Weights'!D430</f>
        <v>2.0799999999999999E-2</v>
      </c>
      <c r="F745" s="303" t="s">
        <v>959</v>
      </c>
      <c r="G745" s="303">
        <v>1.1813</v>
      </c>
      <c r="H745" s="303" t="s">
        <v>836</v>
      </c>
      <c r="I745" s="303" t="s">
        <v>837</v>
      </c>
      <c r="J745" s="303">
        <v>0.15840000000000001</v>
      </c>
      <c r="K745" s="199">
        <v>34.669199999999996</v>
      </c>
      <c r="L745" s="199">
        <v>40.081400000000002</v>
      </c>
      <c r="M745" s="200">
        <f t="shared" si="108"/>
        <v>0.94861363901940932</v>
      </c>
      <c r="N745" s="248">
        <f t="shared" si="106"/>
        <v>32.887675973891703</v>
      </c>
      <c r="O745" s="248">
        <f t="shared" si="107"/>
        <v>0.86041539035015069</v>
      </c>
      <c r="P745" s="168">
        <f>AVERAGE(O745:O746)</f>
        <v>0.85770254048747341</v>
      </c>
      <c r="Q745" s="169">
        <f>(MAX(O745:O746)-MIN(O745:O746))/P745</f>
        <v>6.3258524596079505E-3</v>
      </c>
      <c r="R745" s="203" t="str">
        <f>IF(Q745&gt;C$20, "Repeat", "")</f>
        <v/>
      </c>
    </row>
    <row r="746" spans="2:18" x14ac:dyDescent="0.2">
      <c r="B746" s="174">
        <f>'Sample Weights'!A431</f>
        <v>430</v>
      </c>
      <c r="C746" s="172">
        <f>'Sample Weights'!B431</f>
        <v>106</v>
      </c>
      <c r="D746" s="172" t="str">
        <f>'Sample Weights'!C431</f>
        <v>HOMA-21-2</v>
      </c>
      <c r="E746" s="172">
        <f>'Sample Weights'!D431</f>
        <v>2.0199999999999999E-2</v>
      </c>
      <c r="F746" s="303" t="s">
        <v>953</v>
      </c>
      <c r="G746" s="303">
        <v>1.1830000000000001</v>
      </c>
      <c r="H746" s="303" t="s">
        <v>555</v>
      </c>
      <c r="I746" s="303" t="s">
        <v>872</v>
      </c>
      <c r="J746" s="303">
        <v>0.14399999999999999</v>
      </c>
      <c r="K746" s="199">
        <v>34.729700000000001</v>
      </c>
      <c r="L746" s="199">
        <v>41.327199999999998</v>
      </c>
      <c r="M746" s="200">
        <f t="shared" si="108"/>
        <v>0.91628660252937322</v>
      </c>
      <c r="N746" s="248">
        <f t="shared" si="106"/>
        <v>31.822358819864373</v>
      </c>
      <c r="O746" s="248">
        <f t="shared" si="107"/>
        <v>0.85498969062479602</v>
      </c>
      <c r="P746" s="168"/>
      <c r="Q746" s="169"/>
      <c r="R746" s="203"/>
    </row>
    <row r="747" spans="2:18" x14ac:dyDescent="0.2">
      <c r="B747" s="174">
        <f>'Sample Weights'!A432</f>
        <v>431</v>
      </c>
      <c r="C747" s="172" t="str">
        <f>'Sample Weights'!B432</f>
        <v>Nisqually-1</v>
      </c>
      <c r="D747" s="172">
        <f>'Sample Weights'!C432</f>
        <v>0</v>
      </c>
      <c r="E747" s="172">
        <f>'Sample Weights'!D432</f>
        <v>2.0899999999999998E-2</v>
      </c>
      <c r="F747" s="303" t="s">
        <v>949</v>
      </c>
      <c r="G747" s="303">
        <v>1.179</v>
      </c>
      <c r="H747" s="303" t="s">
        <v>837</v>
      </c>
      <c r="I747" s="303" t="s">
        <v>520</v>
      </c>
      <c r="J747" s="303">
        <v>0.157</v>
      </c>
      <c r="K747" s="199">
        <v>82.1096</v>
      </c>
      <c r="L747" s="199">
        <v>38.647300000000001</v>
      </c>
      <c r="M747" s="200">
        <f t="shared" si="108"/>
        <v>0.97842023886177309</v>
      </c>
      <c r="N747" s="248">
        <f t="shared" si="106"/>
        <v>80.337694444844644</v>
      </c>
      <c r="O747" s="248">
        <f t="shared" si="107"/>
        <v>1.9618472917468157</v>
      </c>
      <c r="P747" s="168">
        <f>AVERAGE(O747:O748)</f>
        <v>1.9411040642541595</v>
      </c>
      <c r="Q747" s="169">
        <f>(MAX(O747:O748)-MIN(O747:O748))/P747</f>
        <v>2.1372607347176529E-2</v>
      </c>
      <c r="R747" s="203" t="str">
        <f>IF(Q747&gt;C$20, "Repeat", "")</f>
        <v/>
      </c>
    </row>
    <row r="748" spans="2:18" ht="16" thickBot="1" x14ac:dyDescent="0.25">
      <c r="B748" s="176">
        <f>'Sample Weights'!A433</f>
        <v>432</v>
      </c>
      <c r="C748" s="178" t="str">
        <f>'Sample Weights'!B433</f>
        <v>Nisqually-1</v>
      </c>
      <c r="D748" s="178">
        <f>'Sample Weights'!C433</f>
        <v>0</v>
      </c>
      <c r="E748" s="178">
        <f>'Sample Weights'!D433</f>
        <v>2.0899999999999998E-2</v>
      </c>
      <c r="F748" s="305" t="s">
        <v>953</v>
      </c>
      <c r="G748" s="305">
        <v>1.1858</v>
      </c>
      <c r="H748" s="305" t="s">
        <v>872</v>
      </c>
      <c r="I748" s="305" t="s">
        <v>573</v>
      </c>
      <c r="J748" s="305">
        <v>0.15279999999999999</v>
      </c>
      <c r="K748" s="204">
        <v>79.077699999999993</v>
      </c>
      <c r="L748" s="204">
        <v>38.498699999999999</v>
      </c>
      <c r="M748" s="205">
        <f t="shared" si="108"/>
        <v>0.99019571350136015</v>
      </c>
      <c r="N748" s="279">
        <f t="shared" si="106"/>
        <v>78.302399573546495</v>
      </c>
      <c r="O748" s="279">
        <f t="shared" si="107"/>
        <v>1.920360836761503</v>
      </c>
      <c r="P748" s="207"/>
      <c r="Q748" s="208"/>
      <c r="R748" s="209"/>
    </row>
    <row r="749" spans="2:18" x14ac:dyDescent="0.2">
      <c r="B749" s="102"/>
      <c r="C749" s="45"/>
      <c r="D749" s="46"/>
      <c r="E749" s="45"/>
      <c r="F749" s="46"/>
      <c r="G749" s="46"/>
      <c r="H749" s="46"/>
      <c r="I749" s="46"/>
      <c r="J749" s="46"/>
      <c r="K749" s="45"/>
      <c r="L749" s="67"/>
      <c r="M749" s="45"/>
      <c r="N749" s="45"/>
      <c r="O749" s="45"/>
      <c r="P749" s="47"/>
      <c r="Q749" s="47"/>
    </row>
    <row r="750" spans="2:18" x14ac:dyDescent="0.2">
      <c r="B750" s="102"/>
      <c r="C750" s="45"/>
      <c r="D750" s="46"/>
      <c r="E750" s="45"/>
      <c r="F750" s="46"/>
      <c r="G750" s="46"/>
      <c r="H750" s="46"/>
      <c r="I750" s="46"/>
      <c r="J750" s="46"/>
      <c r="K750" s="165" t="s">
        <v>1200</v>
      </c>
      <c r="L750" s="67" t="s">
        <v>642</v>
      </c>
      <c r="M750" s="45"/>
      <c r="N750" s="45"/>
      <c r="O750" s="45"/>
      <c r="P750" s="47"/>
      <c r="Q750" s="47"/>
    </row>
    <row r="751" spans="2:18" x14ac:dyDescent="0.2">
      <c r="B751" s="114" t="s">
        <v>1065</v>
      </c>
      <c r="C751" s="45"/>
      <c r="D751" s="46"/>
      <c r="E751" s="45"/>
      <c r="F751" s="46"/>
      <c r="G751" s="46"/>
      <c r="H751" s="46"/>
      <c r="I751" s="46"/>
      <c r="J751" s="46"/>
      <c r="K751" s="148">
        <f>MAX(K725:K748)</f>
        <v>138.5883</v>
      </c>
      <c r="L751" s="139">
        <f>AVERAGE(L725:L748)</f>
        <v>37.779237499999994</v>
      </c>
      <c r="M751" s="45"/>
      <c r="N751" s="45"/>
      <c r="O751" s="45"/>
      <c r="P751" s="47"/>
      <c r="Q751" s="47"/>
    </row>
    <row r="752" spans="2:18" ht="16" thickBot="1" x14ac:dyDescent="0.25">
      <c r="B752" s="140"/>
      <c r="C752" s="45"/>
      <c r="D752" s="46"/>
      <c r="E752" s="45"/>
      <c r="F752" s="46"/>
      <c r="G752" s="46"/>
      <c r="H752" s="46"/>
      <c r="I752" s="46"/>
      <c r="J752" s="46"/>
      <c r="K752" s="165" t="s">
        <v>1201</v>
      </c>
      <c r="L752" s="45"/>
      <c r="M752" s="45"/>
      <c r="N752" s="45"/>
      <c r="O752" s="45"/>
      <c r="P752" s="47"/>
      <c r="Q752" s="47"/>
    </row>
    <row r="753" spans="2:17" ht="16" thickBot="1" x14ac:dyDescent="0.25">
      <c r="B753" s="217" t="s">
        <v>809</v>
      </c>
      <c r="C753" s="218" t="s">
        <v>898</v>
      </c>
      <c r="D753" s="218" t="s">
        <v>899</v>
      </c>
      <c r="E753" s="218" t="s">
        <v>900</v>
      </c>
      <c r="F753" s="218" t="s">
        <v>377</v>
      </c>
      <c r="G753" s="218" t="s">
        <v>378</v>
      </c>
      <c r="H753" s="218" t="s">
        <v>379</v>
      </c>
      <c r="I753" s="220" t="s">
        <v>380</v>
      </c>
      <c r="J753" s="46"/>
      <c r="K753" s="45">
        <f>MIN(K725:K748)</f>
        <v>18.021000000000001</v>
      </c>
      <c r="L753" s="45"/>
      <c r="M753" s="45"/>
      <c r="N753" s="45"/>
      <c r="O753" s="45"/>
      <c r="P753" s="47"/>
      <c r="Q753" s="47"/>
    </row>
    <row r="754" spans="2:17" x14ac:dyDescent="0.2">
      <c r="B754" s="210" t="s">
        <v>1066</v>
      </c>
      <c r="C754" s="307">
        <v>0.99550000000000005</v>
      </c>
      <c r="D754" s="307">
        <v>1.0927</v>
      </c>
      <c r="E754" s="308">
        <f t="shared" ref="E754:E762" si="109">((C754/C$14)*E33)/((C754/C$14)+((D754-C754)/C$15))</f>
        <v>0.22775839498353248</v>
      </c>
      <c r="F754" s="211">
        <v>585.21839999999997</v>
      </c>
      <c r="G754" s="211">
        <v>52.243400000000001</v>
      </c>
      <c r="H754" s="183">
        <f t="shared" ref="H754:H762" si="110">(G$760/(D$760/C$15)/(D$760/C$15+C$760/C$14))/(G754/(D754/C$15)/(D754/C$15+C754/C$14))</f>
        <v>0.95244867719747084</v>
      </c>
      <c r="I754" s="309">
        <f t="shared" ref="I754:I762" si="111">F754*H754</f>
        <v>557.39049095162034</v>
      </c>
      <c r="J754" s="46"/>
      <c r="K754" s="45"/>
      <c r="L754" s="45"/>
      <c r="M754" s="45"/>
      <c r="N754" s="45"/>
      <c r="O754" s="45"/>
      <c r="P754" s="47"/>
      <c r="Q754" s="47"/>
    </row>
    <row r="755" spans="2:17" x14ac:dyDescent="0.2">
      <c r="B755" s="174" t="s">
        <v>1067</v>
      </c>
      <c r="C755" s="167">
        <v>0.999</v>
      </c>
      <c r="D755" s="167">
        <v>1.0987</v>
      </c>
      <c r="E755" s="280">
        <f t="shared" si="109"/>
        <v>0.11351082292387207</v>
      </c>
      <c r="F755" s="199">
        <v>279.18090000000001</v>
      </c>
      <c r="G755" s="199">
        <v>51.892099999999999</v>
      </c>
      <c r="H755" s="185">
        <f t="shared" si="110"/>
        <v>0.96854819905149336</v>
      </c>
      <c r="I755" s="286">
        <f t="shared" si="111"/>
        <v>270.40015790457505</v>
      </c>
      <c r="J755" s="46"/>
      <c r="K755" s="45"/>
      <c r="L755" s="45"/>
      <c r="M755" s="45"/>
      <c r="N755" s="45"/>
      <c r="O755" s="45"/>
      <c r="P755" s="47"/>
      <c r="Q755" s="47"/>
    </row>
    <row r="756" spans="2:17" x14ac:dyDescent="0.2">
      <c r="B756" s="174" t="s">
        <v>1068</v>
      </c>
      <c r="C756" s="167">
        <v>0.996</v>
      </c>
      <c r="D756" s="167">
        <v>1.0959000000000001</v>
      </c>
      <c r="E756" s="280">
        <f t="shared" si="109"/>
        <v>5.66887420356516E-2</v>
      </c>
      <c r="F756" s="199">
        <v>135.03530000000001</v>
      </c>
      <c r="G756" s="199">
        <v>52.481200000000001</v>
      </c>
      <c r="H756" s="185">
        <f t="shared" si="110"/>
        <v>0.95259450423363079</v>
      </c>
      <c r="I756" s="286">
        <f t="shared" si="111"/>
        <v>128.6338846575396</v>
      </c>
      <c r="J756" s="46"/>
      <c r="K756" s="45"/>
      <c r="L756" s="45"/>
      <c r="M756" s="45"/>
      <c r="N756" s="45"/>
      <c r="O756" s="45"/>
      <c r="P756" s="47"/>
      <c r="Q756" s="47"/>
    </row>
    <row r="757" spans="2:17" x14ac:dyDescent="0.2">
      <c r="B757" s="174" t="s">
        <v>1069</v>
      </c>
      <c r="C757" s="167">
        <v>0.99660000000000004</v>
      </c>
      <c r="D757" s="167">
        <v>1.0965</v>
      </c>
      <c r="E757" s="280">
        <f t="shared" si="109"/>
        <v>2.8331906593323967E-2</v>
      </c>
      <c r="F757" s="199">
        <v>66.621600000000001</v>
      </c>
      <c r="G757" s="199">
        <v>49.200499999999998</v>
      </c>
      <c r="H757" s="185">
        <f t="shared" si="110"/>
        <v>1.0172532333619315</v>
      </c>
      <c r="I757" s="286">
        <f t="shared" si="111"/>
        <v>67.771038011745262</v>
      </c>
      <c r="J757" s="46"/>
      <c r="K757" s="45"/>
      <c r="L757" s="45"/>
      <c r="M757" s="45"/>
      <c r="N757" s="45"/>
      <c r="O757" s="45"/>
      <c r="P757" s="47"/>
      <c r="Q757" s="47"/>
    </row>
    <row r="758" spans="2:17" x14ac:dyDescent="0.2">
      <c r="B758" s="174" t="s">
        <v>1070</v>
      </c>
      <c r="C758" s="167">
        <v>0.99570000000000003</v>
      </c>
      <c r="D758" s="167">
        <v>1.0954999999999999</v>
      </c>
      <c r="E758" s="280">
        <f t="shared" si="109"/>
        <v>1.4152375708069112E-2</v>
      </c>
      <c r="F758" s="199">
        <v>32.504899999999999</v>
      </c>
      <c r="G758" s="199">
        <v>50.3857</v>
      </c>
      <c r="H758" s="185">
        <f t="shared" si="110"/>
        <v>0.99151807845405737</v>
      </c>
      <c r="I758" s="286">
        <f t="shared" si="111"/>
        <v>32.229195988341289</v>
      </c>
      <c r="J758" s="46"/>
      <c r="K758" s="45"/>
      <c r="L758" s="45"/>
      <c r="M758" s="45"/>
      <c r="N758" s="45"/>
      <c r="O758" s="45"/>
      <c r="P758" s="47"/>
      <c r="Q758" s="47"/>
    </row>
    <row r="759" spans="2:17" x14ac:dyDescent="0.2">
      <c r="B759" s="174" t="s">
        <v>1071</v>
      </c>
      <c r="C759" s="167">
        <v>1.0061</v>
      </c>
      <c r="D759" s="167">
        <v>1.1031</v>
      </c>
      <c r="E759" s="280">
        <f t="shared" si="109"/>
        <v>7.1003042034758898E-3</v>
      </c>
      <c r="F759" s="199">
        <v>15.733700000000001</v>
      </c>
      <c r="G759" s="199">
        <v>47.098300000000002</v>
      </c>
      <c r="H759" s="185">
        <f t="shared" si="110"/>
        <v>1.0772770233372218</v>
      </c>
      <c r="I759" s="286">
        <f t="shared" si="111"/>
        <v>16.949553502080846</v>
      </c>
      <c r="J759" s="46"/>
      <c r="K759" s="45"/>
      <c r="L759" s="45"/>
      <c r="M759" s="45"/>
      <c r="N759" s="45"/>
      <c r="O759" s="45"/>
      <c r="P759" s="47"/>
      <c r="Q759" s="47"/>
    </row>
    <row r="760" spans="2:17" x14ac:dyDescent="0.2">
      <c r="B760" s="174" t="s">
        <v>1072</v>
      </c>
      <c r="C760" s="167">
        <v>0.999</v>
      </c>
      <c r="D760" s="167">
        <v>1.0987</v>
      </c>
      <c r="E760" s="280">
        <f t="shared" si="109"/>
        <v>3.5411977480700168E-3</v>
      </c>
      <c r="F760" s="199">
        <v>5.0983999999999998</v>
      </c>
      <c r="G760" s="199">
        <v>50.26</v>
      </c>
      <c r="H760" s="325">
        <f t="shared" si="110"/>
        <v>1</v>
      </c>
      <c r="I760" s="286">
        <f t="shared" si="111"/>
        <v>5.0983999999999998</v>
      </c>
      <c r="J760" s="46"/>
      <c r="K760" s="45"/>
      <c r="L760" s="45"/>
      <c r="M760" s="45"/>
      <c r="N760" s="45"/>
      <c r="O760" s="45"/>
      <c r="P760" s="47"/>
      <c r="Q760" s="47"/>
    </row>
    <row r="761" spans="2:17" x14ac:dyDescent="0.2">
      <c r="B761" s="174" t="s">
        <v>1073</v>
      </c>
      <c r="C761" s="167">
        <v>1.0039</v>
      </c>
      <c r="D761" s="167">
        <v>1.1034999999999999</v>
      </c>
      <c r="E761" s="280">
        <f t="shared" si="109"/>
        <v>1.7727194809880817E-3</v>
      </c>
      <c r="F761" s="199">
        <v>1.2276</v>
      </c>
      <c r="G761" s="199">
        <v>49.035499999999999</v>
      </c>
      <c r="H761" s="185">
        <f t="shared" si="110"/>
        <v>1.0342098904076009</v>
      </c>
      <c r="I761" s="286">
        <f t="shared" si="111"/>
        <v>1.2695960614643709</v>
      </c>
      <c r="J761" s="46"/>
      <c r="K761" s="45"/>
      <c r="L761" s="45"/>
      <c r="M761" s="45"/>
      <c r="N761" s="45"/>
      <c r="O761" s="45"/>
      <c r="P761" s="47"/>
      <c r="Q761" s="47"/>
    </row>
    <row r="762" spans="2:17" ht="16" thickBot="1" x14ac:dyDescent="0.25">
      <c r="B762" s="242" t="s">
        <v>1074</v>
      </c>
      <c r="C762" s="287">
        <v>1.0011000000000001</v>
      </c>
      <c r="D762" s="287">
        <v>1.0981000000000001</v>
      </c>
      <c r="E762" s="288">
        <f t="shared" si="109"/>
        <v>8.8766648608451526E-4</v>
      </c>
      <c r="F762" s="289">
        <v>1.4856</v>
      </c>
      <c r="G762" s="289">
        <v>48.309399999999997</v>
      </c>
      <c r="H762" s="290">
        <f t="shared" si="110"/>
        <v>1.0405526202535598</v>
      </c>
      <c r="I762" s="291">
        <f t="shared" si="111"/>
        <v>1.5458449726486885</v>
      </c>
      <c r="J762" s="46"/>
      <c r="K762" s="45"/>
      <c r="L762" s="45"/>
      <c r="M762" s="45"/>
      <c r="N762" s="45"/>
      <c r="O762" s="45"/>
      <c r="P762" s="47"/>
      <c r="Q762" s="47"/>
    </row>
    <row r="763" spans="2:17" x14ac:dyDescent="0.2">
      <c r="B763" s="102"/>
      <c r="C763" s="45"/>
      <c r="D763" s="46"/>
      <c r="E763" s="45"/>
      <c r="F763" s="46"/>
      <c r="G763" s="46"/>
      <c r="H763" s="46"/>
      <c r="I763" s="46"/>
      <c r="J763" s="46"/>
      <c r="K763" s="45"/>
      <c r="L763" s="45"/>
      <c r="M763" s="45"/>
      <c r="N763" s="45"/>
      <c r="O763" s="45"/>
      <c r="P763" s="47"/>
      <c r="Q763" s="47"/>
    </row>
    <row r="764" spans="2:17" x14ac:dyDescent="0.2">
      <c r="B764" s="102"/>
      <c r="C764" s="45"/>
      <c r="D764" s="46"/>
      <c r="E764" s="45"/>
      <c r="F764" s="46"/>
      <c r="G764" s="1" t="s">
        <v>642</v>
      </c>
      <c r="H764" s="27"/>
      <c r="I764" s="46"/>
      <c r="J764" s="46"/>
      <c r="K764" s="45"/>
      <c r="L764" s="45"/>
      <c r="M764" s="45"/>
      <c r="N764" s="45"/>
      <c r="O764" s="45"/>
      <c r="P764" s="47"/>
      <c r="Q764" s="47"/>
    </row>
    <row r="765" spans="2:17" x14ac:dyDescent="0.2">
      <c r="B765" s="108"/>
      <c r="C765" s="45"/>
      <c r="D765" s="46"/>
      <c r="E765" s="45"/>
      <c r="F765" s="46"/>
      <c r="G765" s="132">
        <f>AVERAGE(G754:G762)</f>
        <v>50.100677777777776</v>
      </c>
      <c r="H765" s="27"/>
      <c r="I765" s="46"/>
      <c r="J765" s="46"/>
      <c r="K765" s="45"/>
      <c r="L765" s="45"/>
      <c r="M765" s="45"/>
      <c r="N765" s="45"/>
      <c r="O765" s="45"/>
      <c r="P765" s="47"/>
      <c r="Q765" s="47"/>
    </row>
    <row r="766" spans="2:17" x14ac:dyDescent="0.2">
      <c r="B766" s="108"/>
      <c r="C766" s="45"/>
      <c r="D766" s="46"/>
      <c r="E766" s="45"/>
      <c r="F766" s="46"/>
      <c r="G766" s="46"/>
      <c r="H766" s="27"/>
      <c r="I766" s="46"/>
      <c r="J766" s="46"/>
      <c r="K766" s="45"/>
      <c r="L766" s="45"/>
      <c r="M766" s="45"/>
      <c r="N766" s="45"/>
      <c r="O766" s="45"/>
      <c r="P766" s="47"/>
      <c r="Q766" s="47"/>
    </row>
    <row r="767" spans="2:17" x14ac:dyDescent="0.2">
      <c r="B767" s="108"/>
      <c r="C767" s="414" t="s">
        <v>805</v>
      </c>
      <c r="D767" s="416"/>
      <c r="E767" s="45"/>
      <c r="F767" s="46"/>
      <c r="G767" s="46"/>
      <c r="H767" s="27"/>
      <c r="I767" s="46"/>
      <c r="J767" s="46"/>
      <c r="K767" s="45"/>
      <c r="L767" s="45"/>
      <c r="M767" s="45"/>
      <c r="N767" s="45"/>
      <c r="O767" s="45"/>
      <c r="P767" s="47"/>
      <c r="Q767" s="47"/>
    </row>
    <row r="768" spans="2:17" x14ac:dyDescent="0.2">
      <c r="B768" s="108"/>
      <c r="C768" s="133" t="s">
        <v>806</v>
      </c>
      <c r="D768" s="156">
        <f>SLOPE(I754:I761,E754:E761)</f>
        <v>2449.6750393168036</v>
      </c>
      <c r="E768" s="45"/>
      <c r="F768" s="46"/>
      <c r="G768" s="46"/>
      <c r="H768" s="27"/>
      <c r="I768" s="46"/>
      <c r="J768" s="46"/>
      <c r="K768" s="45"/>
      <c r="L768" s="45"/>
      <c r="M768" s="45"/>
      <c r="N768" s="45"/>
      <c r="O768" s="45"/>
      <c r="P768" s="47"/>
      <c r="Q768" s="47"/>
    </row>
    <row r="769" spans="2:18" x14ac:dyDescent="0.2">
      <c r="B769" s="108"/>
      <c r="C769" s="122" t="s">
        <v>807</v>
      </c>
      <c r="D769" s="157">
        <f>INTERCEPT(I754:I761,E754:E761)</f>
        <v>-3.701107298176936</v>
      </c>
      <c r="E769" s="45"/>
      <c r="F769" s="46"/>
      <c r="G769" s="46"/>
      <c r="H769" s="27"/>
      <c r="I769" s="46"/>
      <c r="J769" s="46"/>
      <c r="K769" s="45"/>
      <c r="L769" s="45"/>
      <c r="M769" s="45"/>
      <c r="N769" s="45"/>
      <c r="O769" s="45"/>
      <c r="P769" s="47"/>
      <c r="Q769" s="47"/>
    </row>
    <row r="770" spans="2:18" x14ac:dyDescent="0.2">
      <c r="B770" s="108"/>
      <c r="C770" s="125" t="s">
        <v>808</v>
      </c>
      <c r="D770" s="158">
        <f>RSQ(I754:I761,E754:E761)</f>
        <v>0.99967278531455417</v>
      </c>
      <c r="E770" s="45"/>
      <c r="F770" s="27"/>
      <c r="G770" s="46"/>
      <c r="H770" s="27"/>
      <c r="I770" s="46"/>
      <c r="J770" s="46"/>
      <c r="K770" s="45"/>
      <c r="L770" s="45"/>
      <c r="M770" s="45"/>
      <c r="N770" s="45"/>
      <c r="O770" s="45"/>
      <c r="P770" s="47"/>
      <c r="Q770" s="47"/>
    </row>
    <row r="771" spans="2:18" x14ac:dyDescent="0.2">
      <c r="B771" s="108"/>
      <c r="C771" s="45"/>
      <c r="D771" s="46"/>
      <c r="E771" s="45"/>
      <c r="F771" s="46"/>
      <c r="G771" s="46"/>
      <c r="H771" s="27"/>
      <c r="I771" s="46"/>
      <c r="J771" s="46"/>
      <c r="K771" s="45"/>
      <c r="L771" s="45"/>
      <c r="M771" s="45"/>
      <c r="N771" s="45"/>
      <c r="O771" s="45"/>
      <c r="P771" s="47"/>
      <c r="Q771" s="47"/>
    </row>
    <row r="772" spans="2:18" x14ac:dyDescent="0.2">
      <c r="B772" s="102"/>
      <c r="C772" s="45"/>
      <c r="D772" s="46"/>
      <c r="E772" s="45"/>
      <c r="F772" s="46"/>
      <c r="G772" s="46"/>
      <c r="H772" s="46"/>
      <c r="I772" s="46"/>
      <c r="J772" s="46"/>
      <c r="K772" s="45"/>
      <c r="L772" s="45"/>
      <c r="M772" s="45"/>
      <c r="N772" s="45"/>
      <c r="O772" s="45"/>
      <c r="P772" s="47"/>
      <c r="Q772" s="47"/>
    </row>
    <row r="773" spans="2:18" x14ac:dyDescent="0.2">
      <c r="B773" s="131" t="s">
        <v>1075</v>
      </c>
      <c r="C773" s="45"/>
      <c r="D773" s="46"/>
      <c r="E773" s="45"/>
      <c r="F773" s="46"/>
      <c r="G773" s="46"/>
      <c r="H773" s="27"/>
      <c r="I773" s="46"/>
      <c r="J773" s="46"/>
      <c r="K773" s="45"/>
      <c r="L773" s="45"/>
      <c r="M773" s="45"/>
      <c r="N773" s="45"/>
      <c r="O773" s="45"/>
      <c r="P773" s="47"/>
      <c r="Q773" s="47"/>
    </row>
    <row r="774" spans="2:18" x14ac:dyDescent="0.2">
      <c r="B774" s="77" t="s">
        <v>367</v>
      </c>
      <c r="C774" s="50" t="s">
        <v>1076</v>
      </c>
      <c r="D774" s="46"/>
      <c r="E774" s="45"/>
      <c r="F774" s="46"/>
      <c r="G774" s="46"/>
      <c r="H774" s="46"/>
      <c r="I774" s="46"/>
      <c r="J774" s="46"/>
      <c r="K774" s="45"/>
      <c r="L774" s="45"/>
      <c r="M774" s="45"/>
      <c r="N774" s="45"/>
      <c r="O774" s="45"/>
      <c r="P774" s="47"/>
      <c r="Q774" s="47"/>
    </row>
    <row r="775" spans="2:18" x14ac:dyDescent="0.2">
      <c r="B775" s="99" t="s">
        <v>1058</v>
      </c>
      <c r="C775" s="45"/>
      <c r="D775" s="46"/>
      <c r="E775" s="45"/>
      <c r="F775" s="46"/>
      <c r="G775" s="46"/>
      <c r="H775" s="46"/>
      <c r="I775" s="46"/>
      <c r="J775" s="46"/>
      <c r="K775" s="45"/>
      <c r="L775" s="45"/>
      <c r="M775" s="45"/>
      <c r="N775" s="45"/>
      <c r="O775" s="45"/>
      <c r="P775" s="47"/>
      <c r="Q775" s="47"/>
    </row>
    <row r="776" spans="2:18" ht="16" thickBot="1" x14ac:dyDescent="0.25">
      <c r="B776" s="102"/>
      <c r="C776" s="45"/>
      <c r="D776" s="46"/>
      <c r="E776" s="45"/>
      <c r="F776" s="100">
        <v>42921</v>
      </c>
      <c r="G776" s="46"/>
      <c r="H776" s="46"/>
      <c r="I776" s="100">
        <v>42952</v>
      </c>
      <c r="J776" s="46"/>
      <c r="K776" s="45"/>
      <c r="L776" s="45"/>
      <c r="M776" s="45"/>
      <c r="N776" s="45"/>
      <c r="O776" s="45"/>
      <c r="P776" s="47"/>
      <c r="Q776" s="47"/>
      <c r="R776" s="67"/>
    </row>
    <row r="777" spans="2:18" ht="16" thickBot="1" x14ac:dyDescent="0.25">
      <c r="B777" s="217" t="s">
        <v>370</v>
      </c>
      <c r="C777" s="218" t="s">
        <v>3</v>
      </c>
      <c r="D777" s="218" t="s">
        <v>4</v>
      </c>
      <c r="E777" s="218" t="s">
        <v>371</v>
      </c>
      <c r="F777" s="218" t="s">
        <v>372</v>
      </c>
      <c r="G777" s="218" t="s">
        <v>373</v>
      </c>
      <c r="H777" s="218" t="s">
        <v>374</v>
      </c>
      <c r="I777" s="218" t="s">
        <v>375</v>
      </c>
      <c r="J777" s="218" t="s">
        <v>376</v>
      </c>
      <c r="K777" s="218" t="s">
        <v>377</v>
      </c>
      <c r="L777" s="218" t="s">
        <v>378</v>
      </c>
      <c r="M777" s="218" t="s">
        <v>379</v>
      </c>
      <c r="N777" s="218" t="s">
        <v>380</v>
      </c>
      <c r="O777" s="218" t="s">
        <v>381</v>
      </c>
      <c r="P777" s="219" t="s">
        <v>382</v>
      </c>
      <c r="Q777" s="219" t="s">
        <v>383</v>
      </c>
      <c r="R777" s="299" t="s">
        <v>384</v>
      </c>
    </row>
    <row r="778" spans="2:18" x14ac:dyDescent="0.2">
      <c r="B778" s="210">
        <f>'Sample Weights'!A434</f>
        <v>433</v>
      </c>
      <c r="C778" s="179">
        <f>'Sample Weights'!B434</f>
        <v>129</v>
      </c>
      <c r="D778" s="179" t="str">
        <f>'Sample Weights'!C434</f>
        <v>HOPG-27-1</v>
      </c>
      <c r="E778" s="179">
        <f>'Sample Weights'!D434</f>
        <v>2.2200000000000001E-2</v>
      </c>
      <c r="F778" s="306" t="s">
        <v>981</v>
      </c>
      <c r="G778" s="306">
        <v>1.1765000000000001</v>
      </c>
      <c r="H778" s="306" t="s">
        <v>894</v>
      </c>
      <c r="I778" s="306" t="s">
        <v>894</v>
      </c>
      <c r="J778" s="306">
        <v>0.16170000000000001</v>
      </c>
      <c r="K778" s="211">
        <v>61.824399999999997</v>
      </c>
      <c r="L778" s="211">
        <v>39.821100000000001</v>
      </c>
      <c r="M778" s="212">
        <f>(L$783/(F$783/C$15)/(F$783/C$15+(G$783-F$783)/C$16+J$783/C$17))/(L778/(F778/C$15)/(F778/C$15+(G778-F778)/C$16+J778/C$17))</f>
        <v>0.85327569354002586</v>
      </c>
      <c r="N778" s="255">
        <f t="shared" ref="N778:N801" si="112">K778*M778</f>
        <v>52.753257787695972</v>
      </c>
      <c r="O778" s="255">
        <f t="shared" ref="O778:O801" si="113">(N778-D$769)/D$768*(F778/C$15+(G778-F778)/C$16+J778/C$17)/E778</f>
        <v>1.241079499796067</v>
      </c>
      <c r="P778" s="214">
        <f>AVERAGE(O778:O779)</f>
        <v>1.2592062320500506</v>
      </c>
      <c r="Q778" s="215">
        <f>(MAX(O778:O779)-MIN(O778:O779))/P778</f>
        <v>2.8790728305834699E-2</v>
      </c>
      <c r="R778" s="216" t="str">
        <f>IF(Q778&gt;C$20, "Repeat", "")</f>
        <v/>
      </c>
    </row>
    <row r="779" spans="2:18" x14ac:dyDescent="0.2">
      <c r="B779" s="174">
        <f>'Sample Weights'!A435</f>
        <v>434</v>
      </c>
      <c r="C779" s="172">
        <f>'Sample Weights'!B435</f>
        <v>129</v>
      </c>
      <c r="D779" s="172" t="str">
        <f>'Sample Weights'!C435</f>
        <v>HOPG-27-1</v>
      </c>
      <c r="E779" s="172">
        <f>'Sample Weights'!D435</f>
        <v>2.1899999999999999E-2</v>
      </c>
      <c r="F779" s="303" t="s">
        <v>1077</v>
      </c>
      <c r="G779" s="303">
        <v>1.1813</v>
      </c>
      <c r="H779" s="303" t="s">
        <v>861</v>
      </c>
      <c r="I779" s="303" t="s">
        <v>861</v>
      </c>
      <c r="J779" s="303">
        <v>0.1603</v>
      </c>
      <c r="K779" s="199">
        <v>54.9238</v>
      </c>
      <c r="L779" s="199">
        <v>37.172400000000003</v>
      </c>
      <c r="M779" s="200">
        <f t="shared" ref="M779:M801" si="114">(L$783/(F$783/C$15)/(F$783/C$15+(G$783-F$783)/C$16+J$783/C$17))/(L779/(F779/C$15)/(F779/C$15+(G779-F779)/C$16+J779/C$17))</f>
        <v>0.97270895843173311</v>
      </c>
      <c r="N779" s="248">
        <f t="shared" si="112"/>
        <v>53.42487229111282</v>
      </c>
      <c r="O779" s="248">
        <f t="shared" si="113"/>
        <v>1.2773329643040339</v>
      </c>
      <c r="P779" s="168"/>
      <c r="Q779" s="169"/>
      <c r="R779" s="203"/>
    </row>
    <row r="780" spans="2:18" x14ac:dyDescent="0.2">
      <c r="B780" s="174">
        <f>'Sample Weights'!A436</f>
        <v>435</v>
      </c>
      <c r="C780" s="172">
        <f>'Sample Weights'!B436</f>
        <v>350</v>
      </c>
      <c r="D780" s="172" t="str">
        <f>'Sample Weights'!C436</f>
        <v>TAKA-3-3</v>
      </c>
      <c r="E780" s="172">
        <f>'Sample Weights'!D436</f>
        <v>2.0899999999999998E-2</v>
      </c>
      <c r="F780" s="303" t="s">
        <v>1037</v>
      </c>
      <c r="G780" s="303">
        <v>1.1800999999999999</v>
      </c>
      <c r="H780" s="303" t="s">
        <v>893</v>
      </c>
      <c r="I780" s="303" t="s">
        <v>893</v>
      </c>
      <c r="J780" s="303">
        <v>0.16189999999999999</v>
      </c>
      <c r="K780" s="199">
        <v>59.679900000000004</v>
      </c>
      <c r="L780" s="199">
        <v>34.979500000000002</v>
      </c>
      <c r="M780" s="200">
        <f t="shared" si="114"/>
        <v>1.0063926048786271</v>
      </c>
      <c r="N780" s="248">
        <f t="shared" si="112"/>
        <v>60.06141001989598</v>
      </c>
      <c r="O780" s="248">
        <f t="shared" si="113"/>
        <v>1.4935287965974955</v>
      </c>
      <c r="P780" s="168">
        <f>AVERAGE(O780:O781)</f>
        <v>1.4926246335594595</v>
      </c>
      <c r="Q780" s="169">
        <f>(MAX(O780:O781)-MIN(O780:O781))/P780</f>
        <v>1.2115075923406417E-3</v>
      </c>
      <c r="R780" s="203" t="str">
        <f>IF(Q780&gt;C$20, "Repeat", "")</f>
        <v/>
      </c>
    </row>
    <row r="781" spans="2:18" x14ac:dyDescent="0.2">
      <c r="B781" s="174">
        <f>'Sample Weights'!A437</f>
        <v>436</v>
      </c>
      <c r="C781" s="172">
        <f>'Sample Weights'!B437</f>
        <v>350</v>
      </c>
      <c r="D781" s="172" t="str">
        <f>'Sample Weights'!C437</f>
        <v>TAKA-3-3</v>
      </c>
      <c r="E781" s="172">
        <f>'Sample Weights'!D437</f>
        <v>2.1499999999999998E-2</v>
      </c>
      <c r="F781" s="303" t="s">
        <v>959</v>
      </c>
      <c r="G781" s="303">
        <v>1.1865000000000001</v>
      </c>
      <c r="H781" s="303" t="s">
        <v>863</v>
      </c>
      <c r="I781" s="303" t="s">
        <v>862</v>
      </c>
      <c r="J781" s="303">
        <v>0.15939999999999999</v>
      </c>
      <c r="K781" s="199">
        <v>71.999200000000002</v>
      </c>
      <c r="L781" s="199">
        <v>41.356400000000001</v>
      </c>
      <c r="M781" s="200">
        <f t="shared" si="114"/>
        <v>0.85518771675124106</v>
      </c>
      <c r="N781" s="248">
        <f t="shared" si="112"/>
        <v>61.57283145591596</v>
      </c>
      <c r="O781" s="248">
        <f t="shared" si="113"/>
        <v>1.4917204705214235</v>
      </c>
      <c r="P781" s="168"/>
      <c r="Q781" s="169"/>
      <c r="R781" s="203"/>
    </row>
    <row r="782" spans="2:18" x14ac:dyDescent="0.2">
      <c r="B782" s="174">
        <f>'Sample Weights'!A438</f>
        <v>437</v>
      </c>
      <c r="C782" s="172">
        <f>'Sample Weights'!B438</f>
        <v>15</v>
      </c>
      <c r="D782" s="172" t="str">
        <f>'Sample Weights'!C438</f>
        <v>BELC-18-3</v>
      </c>
      <c r="E782" s="172">
        <f>'Sample Weights'!D438</f>
        <v>2.1899999999999999E-2</v>
      </c>
      <c r="F782" s="303" t="s">
        <v>983</v>
      </c>
      <c r="G782" s="303">
        <v>1.1817</v>
      </c>
      <c r="H782" s="303" t="s">
        <v>862</v>
      </c>
      <c r="I782" s="303" t="s">
        <v>895</v>
      </c>
      <c r="J782" s="303">
        <v>0.15759999999999999</v>
      </c>
      <c r="K782" s="199">
        <v>71.7273</v>
      </c>
      <c r="L782" s="199">
        <v>34.403599999999997</v>
      </c>
      <c r="M782" s="200">
        <f t="shared" si="114"/>
        <v>0.98852252164927179</v>
      </c>
      <c r="N782" s="248">
        <f t="shared" si="112"/>
        <v>70.904051467093808</v>
      </c>
      <c r="O782" s="248">
        <f t="shared" si="113"/>
        <v>1.6657650299591693</v>
      </c>
      <c r="P782" s="168">
        <f>AVERAGE(O782:O783)</f>
        <v>1.6674745307192826</v>
      </c>
      <c r="Q782" s="169">
        <f>(MAX(O782:O783)-MIN(O782:O783))/P782</f>
        <v>2.0504070420506344E-3</v>
      </c>
      <c r="R782" s="203" t="str">
        <f>IF(Q782&gt;C$20, "Repeat", "")</f>
        <v/>
      </c>
    </row>
    <row r="783" spans="2:18" x14ac:dyDescent="0.2">
      <c r="B783" s="174">
        <f>'Sample Weights'!A439</f>
        <v>438</v>
      </c>
      <c r="C783" s="172">
        <f>'Sample Weights'!B439</f>
        <v>15</v>
      </c>
      <c r="D783" s="172" t="str">
        <f>'Sample Weights'!C439</f>
        <v>BELC-18-3</v>
      </c>
      <c r="E783" s="172">
        <f>'Sample Weights'!D439</f>
        <v>2.1000000000000001E-2</v>
      </c>
      <c r="F783" s="303" t="s">
        <v>1078</v>
      </c>
      <c r="G783" s="303">
        <v>1.1827000000000001</v>
      </c>
      <c r="H783" s="303" t="s">
        <v>895</v>
      </c>
      <c r="I783" s="303" t="s">
        <v>864</v>
      </c>
      <c r="J783" s="303">
        <v>0.159</v>
      </c>
      <c r="K783" s="199">
        <v>67.847899999999996</v>
      </c>
      <c r="L783" s="202">
        <v>36.490200000000002</v>
      </c>
      <c r="M783" s="200">
        <f t="shared" si="114"/>
        <v>1</v>
      </c>
      <c r="N783" s="248">
        <f t="shared" si="112"/>
        <v>67.847899999999996</v>
      </c>
      <c r="O783" s="248">
        <f t="shared" si="113"/>
        <v>1.6691840314793962</v>
      </c>
      <c r="P783" s="168"/>
      <c r="Q783" s="169"/>
      <c r="R783" s="203"/>
    </row>
    <row r="784" spans="2:18" x14ac:dyDescent="0.2">
      <c r="B784" s="174">
        <f>'Sample Weights'!A440</f>
        <v>439</v>
      </c>
      <c r="C784" s="172">
        <f>'Sample Weights'!B440</f>
        <v>48</v>
      </c>
      <c r="D784" s="172" t="str">
        <f>'Sample Weights'!C440</f>
        <v>CMBF-28-3</v>
      </c>
      <c r="E784" s="172">
        <f>'Sample Weights'!D440</f>
        <v>2.12E-2</v>
      </c>
      <c r="F784" s="303" t="s">
        <v>960</v>
      </c>
      <c r="G784" s="303">
        <v>1.1894</v>
      </c>
      <c r="H784" s="303" t="s">
        <v>1079</v>
      </c>
      <c r="I784" s="303" t="s">
        <v>896</v>
      </c>
      <c r="J784" s="303">
        <v>0.1593</v>
      </c>
      <c r="K784" s="199">
        <v>67.115499999999997</v>
      </c>
      <c r="L784" s="199">
        <v>35.705800000000004</v>
      </c>
      <c r="M784" s="200">
        <f t="shared" si="114"/>
        <v>0.99367621250523208</v>
      </c>
      <c r="N784" s="248">
        <f t="shared" si="112"/>
        <v>66.691075840394902</v>
      </c>
      <c r="O784" s="248">
        <f t="shared" si="113"/>
        <v>1.6350200463943314</v>
      </c>
      <c r="P784" s="168">
        <f>AVERAGE(O784:O785)</f>
        <v>1.5961635035851716</v>
      </c>
      <c r="Q784" s="169">
        <f>(MAX(O784:O785)-MIN(O784:O785))/P784</f>
        <v>4.8687421710725216E-2</v>
      </c>
      <c r="R784" s="203" t="str">
        <f>IF(Q784&gt;C$20, "Repeat", "")</f>
        <v/>
      </c>
    </row>
    <row r="785" spans="2:18" x14ac:dyDescent="0.2">
      <c r="B785" s="174">
        <f>'Sample Weights'!A441</f>
        <v>440</v>
      </c>
      <c r="C785" s="172">
        <f>'Sample Weights'!B441</f>
        <v>48</v>
      </c>
      <c r="D785" s="172" t="str">
        <f>'Sample Weights'!C441</f>
        <v>CMBF-28-3</v>
      </c>
      <c r="E785" s="172">
        <f>'Sample Weights'!D441</f>
        <v>2.2599999999999999E-2</v>
      </c>
      <c r="F785" s="303" t="s">
        <v>943</v>
      </c>
      <c r="G785" s="303">
        <v>1.1868000000000001</v>
      </c>
      <c r="H785" s="303" t="s">
        <v>1080</v>
      </c>
      <c r="I785" s="303" t="s">
        <v>865</v>
      </c>
      <c r="J785" s="303">
        <v>0.16170000000000001</v>
      </c>
      <c r="K785" s="199">
        <v>70.1614</v>
      </c>
      <c r="L785" s="199">
        <v>36.561199999999999</v>
      </c>
      <c r="M785" s="200">
        <f t="shared" si="114"/>
        <v>0.96676905917660949</v>
      </c>
      <c r="N785" s="248">
        <f t="shared" si="112"/>
        <v>67.829870668513763</v>
      </c>
      <c r="O785" s="248">
        <f t="shared" si="113"/>
        <v>1.5573069607760115</v>
      </c>
      <c r="P785" s="168"/>
      <c r="Q785" s="169"/>
      <c r="R785" s="203"/>
    </row>
    <row r="786" spans="2:18" x14ac:dyDescent="0.2">
      <c r="B786" s="174">
        <f>'Sample Weights'!A442</f>
        <v>441</v>
      </c>
      <c r="C786" s="172">
        <f>'Sample Weights'!B442</f>
        <v>275</v>
      </c>
      <c r="D786" s="172" t="str">
        <f>'Sample Weights'!C442</f>
        <v>QCTN-16-4</v>
      </c>
      <c r="E786" s="172">
        <f>'Sample Weights'!D442</f>
        <v>2.1600000000000001E-2</v>
      </c>
      <c r="F786" s="303" t="s">
        <v>949</v>
      </c>
      <c r="G786" s="303">
        <v>1.1863999999999999</v>
      </c>
      <c r="H786" s="303" t="s">
        <v>926</v>
      </c>
      <c r="I786" s="303" t="s">
        <v>1081</v>
      </c>
      <c r="J786" s="303">
        <v>0.15429999999999999</v>
      </c>
      <c r="K786" s="199">
        <v>155.0735</v>
      </c>
      <c r="L786" s="199">
        <v>35.26</v>
      </c>
      <c r="M786" s="200">
        <f t="shared" si="114"/>
        <v>0.99737114090741474</v>
      </c>
      <c r="N786" s="248">
        <f t="shared" si="112"/>
        <v>154.66583361950597</v>
      </c>
      <c r="O786" s="248">
        <f t="shared" si="113"/>
        <v>3.5927545513585191</v>
      </c>
      <c r="P786" s="168">
        <f>AVERAGE(O786:O787)</f>
        <v>3.5144109883347463</v>
      </c>
      <c r="Q786" s="169">
        <f>(MAX(O786:O787)-MIN(O786:O787))/P786</f>
        <v>4.4584178278417305E-2</v>
      </c>
      <c r="R786" s="203" t="str">
        <f>IF(Q786&gt;C$20, "Repeat", "")</f>
        <v/>
      </c>
    </row>
    <row r="787" spans="2:18" x14ac:dyDescent="0.2">
      <c r="B787" s="174">
        <f>'Sample Weights'!A443</f>
        <v>442</v>
      </c>
      <c r="C787" s="172">
        <f>'Sample Weights'!B443</f>
        <v>275</v>
      </c>
      <c r="D787" s="172" t="str">
        <f>'Sample Weights'!C443</f>
        <v>QCTN-16-4</v>
      </c>
      <c r="E787" s="172">
        <f>'Sample Weights'!D443</f>
        <v>2.1899999999999999E-2</v>
      </c>
      <c r="F787" s="303" t="s">
        <v>949</v>
      </c>
      <c r="G787" s="303">
        <v>1.1846000000000001</v>
      </c>
      <c r="H787" s="303" t="s">
        <v>1082</v>
      </c>
      <c r="I787" s="303" t="s">
        <v>1082</v>
      </c>
      <c r="J787" s="303">
        <v>0.16059999999999999</v>
      </c>
      <c r="K787" s="199">
        <v>152.27350000000001</v>
      </c>
      <c r="L787" s="199">
        <v>35.865099999999998</v>
      </c>
      <c r="M787" s="200">
        <f t="shared" si="114"/>
        <v>0.98233232751155497</v>
      </c>
      <c r="N787" s="248">
        <f t="shared" si="112"/>
        <v>149.58318167333078</v>
      </c>
      <c r="O787" s="248">
        <f t="shared" si="113"/>
        <v>3.436067425310974</v>
      </c>
      <c r="P787" s="168"/>
      <c r="Q787" s="169"/>
      <c r="R787" s="203"/>
    </row>
    <row r="788" spans="2:18" x14ac:dyDescent="0.2">
      <c r="B788" s="174">
        <f>'Sample Weights'!A444</f>
        <v>443</v>
      </c>
      <c r="C788" s="172">
        <f>'Sample Weights'!B444</f>
        <v>182</v>
      </c>
      <c r="D788" s="172" t="str">
        <f>'Sample Weights'!C444</f>
        <v>KTWF-10-3</v>
      </c>
      <c r="E788" s="172">
        <f>'Sample Weights'!D444</f>
        <v>2.06E-2</v>
      </c>
      <c r="F788" s="303" t="s">
        <v>1083</v>
      </c>
      <c r="G788" s="303">
        <v>1.1815</v>
      </c>
      <c r="H788" s="303" t="s">
        <v>1084</v>
      </c>
      <c r="I788" s="303" t="s">
        <v>1084</v>
      </c>
      <c r="J788" s="303">
        <v>0.161</v>
      </c>
      <c r="K788" s="199">
        <v>31.536100000000001</v>
      </c>
      <c r="L788" s="199">
        <v>35.231999999999999</v>
      </c>
      <c r="M788" s="200">
        <f t="shared" si="114"/>
        <v>0.96380869140378334</v>
      </c>
      <c r="N788" s="248">
        <f t="shared" si="112"/>
        <v>30.394767272978854</v>
      </c>
      <c r="O788" s="248">
        <f t="shared" si="113"/>
        <v>0.81059215166492526</v>
      </c>
      <c r="P788" s="168">
        <f>AVERAGE(O788:O789)</f>
        <v>0.80278432341171402</v>
      </c>
      <c r="Q788" s="169">
        <f>(MAX(O788:O789)-MIN(O788:O789))/P788</f>
        <v>1.9451870260817097E-2</v>
      </c>
      <c r="R788" s="203" t="str">
        <f>IF(Q788&gt;C$20, "Repeat", "")</f>
        <v/>
      </c>
    </row>
    <row r="789" spans="2:18" x14ac:dyDescent="0.2">
      <c r="B789" s="174">
        <f>'Sample Weights'!A445</f>
        <v>444</v>
      </c>
      <c r="C789" s="172">
        <f>'Sample Weights'!B445</f>
        <v>182</v>
      </c>
      <c r="D789" s="172" t="str">
        <f>'Sample Weights'!C445</f>
        <v>KTWF-10-3</v>
      </c>
      <c r="E789" s="172">
        <f>'Sample Weights'!D445</f>
        <v>2.2200000000000001E-2</v>
      </c>
      <c r="F789" s="303" t="s">
        <v>957</v>
      </c>
      <c r="G789" s="303">
        <v>1.1783999999999999</v>
      </c>
      <c r="H789" s="303" t="s">
        <v>998</v>
      </c>
      <c r="I789" s="303" t="s">
        <v>1085</v>
      </c>
      <c r="J789" s="303">
        <v>0.16159999999999999</v>
      </c>
      <c r="K789" s="199">
        <v>33.051299999999998</v>
      </c>
      <c r="L789" s="199">
        <v>35.747100000000003</v>
      </c>
      <c r="M789" s="200">
        <f t="shared" si="114"/>
        <v>0.98038826883297159</v>
      </c>
      <c r="N789" s="248">
        <f t="shared" si="112"/>
        <v>32.403106789679192</v>
      </c>
      <c r="O789" s="248">
        <f t="shared" si="113"/>
        <v>0.79497649515850277</v>
      </c>
      <c r="P789" s="168"/>
      <c r="Q789" s="169"/>
      <c r="R789" s="203"/>
    </row>
    <row r="790" spans="2:18" x14ac:dyDescent="0.2">
      <c r="B790" s="174">
        <f>'Sample Weights'!A446</f>
        <v>445</v>
      </c>
      <c r="C790" s="172">
        <f>'Sample Weights'!B446</f>
        <v>247</v>
      </c>
      <c r="D790" s="172" t="str">
        <f>'Sample Weights'!C446</f>
        <v>NHTB-27-2</v>
      </c>
      <c r="E790" s="172">
        <f>'Sample Weights'!D446</f>
        <v>2.1399999999999999E-2</v>
      </c>
      <c r="F790" s="303" t="s">
        <v>1037</v>
      </c>
      <c r="G790" s="303">
        <v>1.194</v>
      </c>
      <c r="H790" s="303" t="s">
        <v>999</v>
      </c>
      <c r="I790" s="303" t="s">
        <v>998</v>
      </c>
      <c r="J790" s="303">
        <v>0.16200000000000001</v>
      </c>
      <c r="K790" s="199">
        <v>152.30170000000001</v>
      </c>
      <c r="L790" s="199">
        <v>35.299900000000001</v>
      </c>
      <c r="M790" s="200">
        <f t="shared" si="114"/>
        <v>1.008011725670523</v>
      </c>
      <c r="N790" s="248">
        <f t="shared" si="112"/>
        <v>153.52189943955429</v>
      </c>
      <c r="O790" s="248">
        <f t="shared" si="113"/>
        <v>3.6354215836591539</v>
      </c>
      <c r="P790" s="168">
        <f>AVERAGE(O790:O791)</f>
        <v>3.5481985527512192</v>
      </c>
      <c r="Q790" s="169">
        <f>(MAX(O790:O791)-MIN(O790:O791))/P790</f>
        <v>4.9164684338368313E-2</v>
      </c>
      <c r="R790" s="203" t="str">
        <f>IF(Q790&gt;C$20, "Repeat", "")</f>
        <v/>
      </c>
    </row>
    <row r="791" spans="2:18" x14ac:dyDescent="0.2">
      <c r="B791" s="174">
        <f>'Sample Weights'!A447</f>
        <v>446</v>
      </c>
      <c r="C791" s="172">
        <f>'Sample Weights'!B447</f>
        <v>247</v>
      </c>
      <c r="D791" s="172" t="str">
        <f>'Sample Weights'!C447</f>
        <v>NHTB-27-2</v>
      </c>
      <c r="E791" s="172">
        <f>'Sample Weights'!D447</f>
        <v>2.0899999999999998E-2</v>
      </c>
      <c r="F791" s="303" t="s">
        <v>1086</v>
      </c>
      <c r="G791" s="303">
        <v>1.1851</v>
      </c>
      <c r="H791" s="303" t="s">
        <v>1000</v>
      </c>
      <c r="I791" s="303" t="s">
        <v>999</v>
      </c>
      <c r="J791" s="303">
        <v>0.15720000000000001</v>
      </c>
      <c r="K791" s="199">
        <v>148.75219999999999</v>
      </c>
      <c r="L791" s="199">
        <v>35.761200000000002</v>
      </c>
      <c r="M791" s="200">
        <f t="shared" si="114"/>
        <v>0.96710040394041541</v>
      </c>
      <c r="N791" s="248">
        <f t="shared" si="112"/>
        <v>143.85831270702545</v>
      </c>
      <c r="O791" s="248">
        <f t="shared" si="113"/>
        <v>3.4609755218432849</v>
      </c>
      <c r="P791" s="168"/>
      <c r="Q791" s="169"/>
      <c r="R791" s="203"/>
    </row>
    <row r="792" spans="2:18" x14ac:dyDescent="0.2">
      <c r="B792" s="174">
        <f>'Sample Weights'!A448</f>
        <v>447</v>
      </c>
      <c r="C792" s="172">
        <f>'Sample Weights'!B448</f>
        <v>357</v>
      </c>
      <c r="D792" s="172" t="str">
        <f>'Sample Weights'!C448</f>
        <v>TOBA-23-5</v>
      </c>
      <c r="E792" s="172">
        <f>'Sample Weights'!D448</f>
        <v>2.2599999999999999E-2</v>
      </c>
      <c r="F792" s="303" t="s">
        <v>960</v>
      </c>
      <c r="G792" s="303">
        <v>1.1921999999999999</v>
      </c>
      <c r="H792" s="303" t="s">
        <v>941</v>
      </c>
      <c r="I792" s="303" t="s">
        <v>940</v>
      </c>
      <c r="J792" s="303">
        <v>0.16039999999999999</v>
      </c>
      <c r="K792" s="199">
        <v>58.026400000000002</v>
      </c>
      <c r="L792" s="199">
        <v>34.597700000000003</v>
      </c>
      <c r="M792" s="200">
        <f t="shared" si="114"/>
        <v>1.028278279504671</v>
      </c>
      <c r="N792" s="248">
        <f t="shared" si="112"/>
        <v>59.667286757849844</v>
      </c>
      <c r="O792" s="248">
        <f t="shared" si="113"/>
        <v>1.3844363676439801</v>
      </c>
      <c r="P792" s="168">
        <f>AVERAGE(O792:O793)</f>
        <v>1.3859480998161477</v>
      </c>
      <c r="Q792" s="169">
        <f>(MAX(O792:O793)-MIN(O792:O793))/P792</f>
        <v>2.181513394863977E-3</v>
      </c>
      <c r="R792" s="203" t="str">
        <f>IF(Q792&gt;C$20, "Repeat", "")</f>
        <v/>
      </c>
    </row>
    <row r="793" spans="2:18" x14ac:dyDescent="0.2">
      <c r="B793" s="174">
        <f>'Sample Weights'!A449</f>
        <v>448</v>
      </c>
      <c r="C793" s="172">
        <f>'Sample Weights'!B449</f>
        <v>357</v>
      </c>
      <c r="D793" s="172" t="str">
        <f>'Sample Weights'!C449</f>
        <v>TOBA-23-5</v>
      </c>
      <c r="E793" s="172">
        <f>'Sample Weights'!D449</f>
        <v>2.18E-2</v>
      </c>
      <c r="F793" s="303" t="s">
        <v>960</v>
      </c>
      <c r="G793" s="303">
        <v>1.1872</v>
      </c>
      <c r="H793" s="303" t="s">
        <v>944</v>
      </c>
      <c r="I793" s="303" t="s">
        <v>941</v>
      </c>
      <c r="J793" s="303">
        <v>0.1583</v>
      </c>
      <c r="K793" s="199">
        <v>58.0197</v>
      </c>
      <c r="L793" s="199">
        <v>35.500599999999999</v>
      </c>
      <c r="M793" s="200">
        <f t="shared" si="114"/>
        <v>0.99722499562711686</v>
      </c>
      <c r="N793" s="248">
        <f t="shared" si="112"/>
        <v>57.858695078786631</v>
      </c>
      <c r="O793" s="248">
        <f t="shared" si="113"/>
        <v>1.3874598319883154</v>
      </c>
      <c r="P793" s="168"/>
      <c r="Q793" s="169"/>
      <c r="R793" s="203"/>
    </row>
    <row r="794" spans="2:18" x14ac:dyDescent="0.2">
      <c r="B794" s="174">
        <f>'Sample Weights'!A450</f>
        <v>449</v>
      </c>
      <c r="C794" s="172">
        <f>'Sample Weights'!B450</f>
        <v>281</v>
      </c>
      <c r="D794" s="172" t="str">
        <f>'Sample Weights'!C450</f>
        <v>QLKE-16-3</v>
      </c>
      <c r="E794" s="172">
        <f>'Sample Weights'!D450</f>
        <v>1.95E-2</v>
      </c>
      <c r="F794" s="303" t="s">
        <v>943</v>
      </c>
      <c r="G794" s="303">
        <v>1.1892</v>
      </c>
      <c r="H794" s="303" t="s">
        <v>946</v>
      </c>
      <c r="I794" s="303" t="s">
        <v>944</v>
      </c>
      <c r="J794" s="303">
        <v>0.15890000000000001</v>
      </c>
      <c r="K794" s="199">
        <v>360.39890000000003</v>
      </c>
      <c r="L794" s="199">
        <v>35.758699999999997</v>
      </c>
      <c r="M794" s="200">
        <f t="shared" si="114"/>
        <v>0.9888823364560565</v>
      </c>
      <c r="N794" s="248">
        <f t="shared" si="112"/>
        <v>356.39210628819268</v>
      </c>
      <c r="O794" s="248">
        <f t="shared" si="113"/>
        <v>9.0897509366243021</v>
      </c>
      <c r="P794" s="168">
        <f>AVERAGE(O794:O795)</f>
        <v>9.0841099887798755</v>
      </c>
      <c r="Q794" s="169">
        <f>(MAX(O794:O795)-MIN(O794:O795))/P794</f>
        <v>1.2419373722673849E-3</v>
      </c>
      <c r="R794" s="203" t="str">
        <f>IF(Q794&gt;C$20, "Repeat", "")</f>
        <v/>
      </c>
    </row>
    <row r="795" spans="2:18" x14ac:dyDescent="0.2">
      <c r="B795" s="174">
        <f>'Sample Weights'!A451</f>
        <v>450</v>
      </c>
      <c r="C795" s="172">
        <f>'Sample Weights'!B451</f>
        <v>281</v>
      </c>
      <c r="D795" s="172" t="str">
        <f>'Sample Weights'!C451</f>
        <v>QLKE-16-3</v>
      </c>
      <c r="E795" s="172">
        <f>'Sample Weights'!D451</f>
        <v>2.07E-2</v>
      </c>
      <c r="F795" s="303" t="s">
        <v>1086</v>
      </c>
      <c r="G795" s="303">
        <v>1.1904999999999999</v>
      </c>
      <c r="H795" s="303" t="s">
        <v>948</v>
      </c>
      <c r="I795" s="303" t="s">
        <v>946</v>
      </c>
      <c r="J795" s="303">
        <v>0.16189999999999999</v>
      </c>
      <c r="K795" s="199">
        <v>370.459</v>
      </c>
      <c r="L795" s="199">
        <v>34.193100000000001</v>
      </c>
      <c r="M795" s="200">
        <f t="shared" si="114"/>
        <v>1.0180862008836113</v>
      </c>
      <c r="N795" s="248">
        <f t="shared" si="112"/>
        <v>377.15919589314177</v>
      </c>
      <c r="O795" s="248">
        <f t="shared" si="113"/>
        <v>9.0784690409354489</v>
      </c>
      <c r="P795" s="168"/>
      <c r="Q795" s="169"/>
      <c r="R795" s="203"/>
    </row>
    <row r="796" spans="2:18" x14ac:dyDescent="0.2">
      <c r="B796" s="174">
        <f>'Sample Weights'!A452</f>
        <v>451</v>
      </c>
      <c r="C796" s="172">
        <f>'Sample Weights'!B452</f>
        <v>167</v>
      </c>
      <c r="D796" s="172" t="str">
        <f>'Sample Weights'!C452</f>
        <v>KLNE-20-1</v>
      </c>
      <c r="E796" s="172">
        <f>'Sample Weights'!D452</f>
        <v>2.1000000000000001E-2</v>
      </c>
      <c r="F796" s="303" t="s">
        <v>960</v>
      </c>
      <c r="G796" s="303">
        <v>1.1922999999999999</v>
      </c>
      <c r="H796" s="303" t="s">
        <v>1087</v>
      </c>
      <c r="I796" s="303" t="s">
        <v>948</v>
      </c>
      <c r="J796" s="303">
        <v>0.16120000000000001</v>
      </c>
      <c r="K796" s="199">
        <v>78.486000000000004</v>
      </c>
      <c r="L796" s="199">
        <v>35.577199999999998</v>
      </c>
      <c r="M796" s="200">
        <f t="shared" si="114"/>
        <v>1.0004494216107844</v>
      </c>
      <c r="N796" s="248">
        <f t="shared" si="112"/>
        <v>78.521273304544025</v>
      </c>
      <c r="O796" s="248">
        <f t="shared" si="113"/>
        <v>1.9341426488236333</v>
      </c>
      <c r="P796" s="168">
        <f>AVERAGE(O796:O797)</f>
        <v>1.8614210724105407</v>
      </c>
      <c r="Q796" s="169">
        <f>(MAX(O796:O797)-MIN(O796:O797))/P796</f>
        <v>7.8135546535871417E-2</v>
      </c>
      <c r="R796" s="203" t="str">
        <f>IF(Q796&gt;C$20, "Repeat", "")</f>
        <v/>
      </c>
    </row>
    <row r="797" spans="2:18" x14ac:dyDescent="0.2">
      <c r="B797" s="174">
        <f>'Sample Weights'!A453</f>
        <v>452</v>
      </c>
      <c r="C797" s="172">
        <f>'Sample Weights'!B453</f>
        <v>167</v>
      </c>
      <c r="D797" s="172" t="str">
        <f>'Sample Weights'!C453</f>
        <v>KLNE-20-1</v>
      </c>
      <c r="E797" s="172">
        <f>'Sample Weights'!D453</f>
        <v>2.1399999999999999E-2</v>
      </c>
      <c r="F797" s="303" t="s">
        <v>1088</v>
      </c>
      <c r="G797" s="303">
        <v>1.1860999999999999</v>
      </c>
      <c r="H797" s="303" t="s">
        <v>952</v>
      </c>
      <c r="I797" s="303" t="s">
        <v>951</v>
      </c>
      <c r="J797" s="303">
        <v>0.16009999999999999</v>
      </c>
      <c r="K797" s="199">
        <v>75.513900000000007</v>
      </c>
      <c r="L797" s="199">
        <v>35.0184</v>
      </c>
      <c r="M797" s="200">
        <f t="shared" si="114"/>
        <v>0.98277313592994719</v>
      </c>
      <c r="N797" s="248">
        <f t="shared" si="112"/>
        <v>74.213032309300445</v>
      </c>
      <c r="O797" s="248">
        <f t="shared" si="113"/>
        <v>1.7886994959974478</v>
      </c>
      <c r="P797" s="168"/>
      <c r="Q797" s="169"/>
      <c r="R797" s="203"/>
    </row>
    <row r="798" spans="2:18" x14ac:dyDescent="0.2">
      <c r="B798" s="174">
        <f>'Sample Weights'!A454</f>
        <v>453</v>
      </c>
      <c r="C798" s="172">
        <f>'Sample Weights'!B454</f>
        <v>149</v>
      </c>
      <c r="D798" s="172" t="str">
        <f>'Sample Weights'!C454</f>
        <v>JEFF-30-3</v>
      </c>
      <c r="E798" s="172">
        <f>'Sample Weights'!D454</f>
        <v>2.0299999999999999E-2</v>
      </c>
      <c r="F798" s="303" t="s">
        <v>960</v>
      </c>
      <c r="G798" s="303">
        <v>1.1904999999999999</v>
      </c>
      <c r="H798" s="303" t="s">
        <v>956</v>
      </c>
      <c r="I798" s="303" t="s">
        <v>952</v>
      </c>
      <c r="J798" s="303">
        <v>0.16220000000000001</v>
      </c>
      <c r="K798" s="199">
        <v>31.718699999999998</v>
      </c>
      <c r="L798" s="199">
        <v>39.881599999999999</v>
      </c>
      <c r="M798" s="200">
        <f t="shared" si="114"/>
        <v>0.89169366862719723</v>
      </c>
      <c r="N798" s="248">
        <f t="shared" si="112"/>
        <v>28.283363967085478</v>
      </c>
      <c r="O798" s="248">
        <f t="shared" si="113"/>
        <v>0.77764653434333575</v>
      </c>
      <c r="P798" s="168">
        <f>AVERAGE(O798:O799)</f>
        <v>0.77093583951118783</v>
      </c>
      <c r="Q798" s="169">
        <f>(MAX(O798:O799)-MIN(O798:O799))/P798</f>
        <v>1.7409217442538E-2</v>
      </c>
      <c r="R798" s="203" t="str">
        <f>IF(Q798&gt;C$20, "Repeat", "")</f>
        <v/>
      </c>
    </row>
    <row r="799" spans="2:18" x14ac:dyDescent="0.2">
      <c r="B799" s="174">
        <f>'Sample Weights'!A455</f>
        <v>454</v>
      </c>
      <c r="C799" s="172">
        <f>'Sample Weights'!B455</f>
        <v>149</v>
      </c>
      <c r="D799" s="172" t="str">
        <f>'Sample Weights'!C455</f>
        <v>JEFF-30-3</v>
      </c>
      <c r="E799" s="172">
        <f>'Sample Weights'!D455</f>
        <v>2.0400000000000001E-2</v>
      </c>
      <c r="F799" s="303" t="s">
        <v>1089</v>
      </c>
      <c r="G799" s="303">
        <v>1.1863999999999999</v>
      </c>
      <c r="H799" s="303" t="s">
        <v>385</v>
      </c>
      <c r="I799" s="303" t="s">
        <v>956</v>
      </c>
      <c r="J799" s="303">
        <v>0.15609999999999999</v>
      </c>
      <c r="K799" s="199">
        <v>32.666899999999998</v>
      </c>
      <c r="L799" s="199">
        <v>39.909700000000001</v>
      </c>
      <c r="M799" s="200">
        <f t="shared" si="114"/>
        <v>0.85988642363968071</v>
      </c>
      <c r="N799" s="248">
        <f t="shared" si="112"/>
        <v>28.089823812395085</v>
      </c>
      <c r="O799" s="248">
        <f t="shared" si="113"/>
        <v>0.7642251446790399</v>
      </c>
      <c r="P799" s="168"/>
      <c r="Q799" s="169"/>
      <c r="R799" s="203"/>
    </row>
    <row r="800" spans="2:18" x14ac:dyDescent="0.2">
      <c r="B800" s="174">
        <f>'Sample Weights'!A456</f>
        <v>455</v>
      </c>
      <c r="C800" s="172" t="str">
        <f>'Sample Weights'!B456</f>
        <v>Nisqually-1</v>
      </c>
      <c r="D800" s="172">
        <f>'Sample Weights'!C456</f>
        <v>0</v>
      </c>
      <c r="E800" s="172">
        <f>'Sample Weights'!D456</f>
        <v>2.0799999999999999E-2</v>
      </c>
      <c r="F800" s="303" t="s">
        <v>959</v>
      </c>
      <c r="G800" s="303">
        <v>1.19</v>
      </c>
      <c r="H800" s="303" t="s">
        <v>825</v>
      </c>
      <c r="I800" s="303" t="s">
        <v>825</v>
      </c>
      <c r="J800" s="303">
        <v>0.1603</v>
      </c>
      <c r="K800" s="199">
        <v>72.926500000000004</v>
      </c>
      <c r="L800" s="199">
        <v>35.844900000000003</v>
      </c>
      <c r="M800" s="200">
        <f t="shared" si="114"/>
        <v>0.98978927100588476</v>
      </c>
      <c r="N800" s="248">
        <f t="shared" si="112"/>
        <v>72.181867272010663</v>
      </c>
      <c r="O800" s="248">
        <f t="shared" si="113"/>
        <v>1.7981794697330042</v>
      </c>
      <c r="P800" s="168">
        <f>AVERAGE(O800:O801)</f>
        <v>1.8170914386577004</v>
      </c>
      <c r="Q800" s="169">
        <f>(MAX(O800:O801)-MIN(O800:O801))/P800</f>
        <v>2.081564914384999E-2</v>
      </c>
      <c r="R800" s="203" t="str">
        <f>IF(Q800&gt;C$20, "Repeat", "")</f>
        <v/>
      </c>
    </row>
    <row r="801" spans="2:19" ht="16" thickBot="1" x14ac:dyDescent="0.25">
      <c r="B801" s="176">
        <f>'Sample Weights'!A457</f>
        <v>456</v>
      </c>
      <c r="C801" s="178" t="str">
        <f>'Sample Weights'!B457</f>
        <v>Nisqually-1</v>
      </c>
      <c r="D801" s="178">
        <f>'Sample Weights'!C457</f>
        <v>0</v>
      </c>
      <c r="E801" s="178">
        <f>'Sample Weights'!D457</f>
        <v>2.07E-2</v>
      </c>
      <c r="F801" s="305" t="s">
        <v>959</v>
      </c>
      <c r="G801" s="305">
        <v>1.1906000000000001</v>
      </c>
      <c r="H801" s="305" t="s">
        <v>419</v>
      </c>
      <c r="I801" s="305" t="s">
        <v>419</v>
      </c>
      <c r="J801" s="305">
        <v>0.16089999999999999</v>
      </c>
      <c r="K801" s="204">
        <v>74.354299999999995</v>
      </c>
      <c r="L801" s="204">
        <v>35.9938</v>
      </c>
      <c r="M801" s="205">
        <f t="shared" si="114"/>
        <v>0.98644802279328769</v>
      </c>
      <c r="N801" s="279">
        <f t="shared" si="112"/>
        <v>73.346652221178942</v>
      </c>
      <c r="O801" s="279">
        <f t="shared" si="113"/>
        <v>1.8360034075823966</v>
      </c>
      <c r="P801" s="207"/>
      <c r="Q801" s="208"/>
      <c r="R801" s="209"/>
    </row>
    <row r="802" spans="2:19" x14ac:dyDescent="0.2">
      <c r="B802" s="102"/>
      <c r="C802" s="45"/>
      <c r="D802" s="46"/>
      <c r="E802" s="45"/>
      <c r="F802" s="46"/>
      <c r="G802" s="46"/>
      <c r="H802" s="46"/>
      <c r="I802" s="46"/>
      <c r="J802" s="46"/>
      <c r="K802" s="45"/>
      <c r="L802" s="67"/>
      <c r="M802" s="45"/>
      <c r="N802" s="45"/>
      <c r="O802" s="45"/>
      <c r="P802" s="47"/>
      <c r="Q802" s="47"/>
    </row>
    <row r="803" spans="2:19" x14ac:dyDescent="0.2">
      <c r="B803" s="102"/>
      <c r="C803" s="45"/>
      <c r="D803" s="46"/>
      <c r="E803" s="45"/>
      <c r="F803" s="46"/>
      <c r="G803" s="46"/>
      <c r="H803" s="46"/>
      <c r="I803" s="46"/>
      <c r="J803" s="46"/>
      <c r="K803" s="165" t="s">
        <v>1200</v>
      </c>
      <c r="L803" s="67" t="s">
        <v>642</v>
      </c>
      <c r="M803" s="45"/>
      <c r="N803" s="45"/>
      <c r="O803" s="45"/>
      <c r="P803" s="47"/>
      <c r="Q803" s="47"/>
    </row>
    <row r="804" spans="2:19" x14ac:dyDescent="0.2">
      <c r="B804" s="131" t="s">
        <v>1090</v>
      </c>
      <c r="C804" s="45"/>
      <c r="D804" s="46"/>
      <c r="E804" s="45"/>
      <c r="F804" s="46"/>
      <c r="G804" s="46"/>
      <c r="H804" s="27"/>
      <c r="I804" s="46"/>
      <c r="J804" s="46"/>
      <c r="K804" s="148">
        <f>MAX(K778:K801)</f>
        <v>370.459</v>
      </c>
      <c r="L804" s="139">
        <f>AVERAGE(L778:L801)</f>
        <v>36.330466666666666</v>
      </c>
      <c r="M804" s="45"/>
      <c r="N804" s="45"/>
      <c r="O804" s="45"/>
      <c r="P804" s="47"/>
      <c r="Q804" s="47"/>
    </row>
    <row r="805" spans="2:19" x14ac:dyDescent="0.2">
      <c r="B805" s="77" t="s">
        <v>367</v>
      </c>
      <c r="C805" s="50" t="s">
        <v>822</v>
      </c>
      <c r="D805" s="46"/>
      <c r="E805" s="45"/>
      <c r="F805" s="46"/>
      <c r="G805" s="46"/>
      <c r="H805" s="46"/>
      <c r="I805" s="46"/>
      <c r="J805" s="46"/>
      <c r="K805" s="165" t="s">
        <v>1201</v>
      </c>
      <c r="L805" s="45"/>
      <c r="M805" s="45"/>
      <c r="N805" s="45"/>
      <c r="O805" s="45"/>
      <c r="P805" s="47"/>
      <c r="Q805" s="47"/>
    </row>
    <row r="806" spans="2:19" x14ac:dyDescent="0.2">
      <c r="B806" s="99" t="s">
        <v>1058</v>
      </c>
      <c r="C806" s="45"/>
      <c r="D806" s="46"/>
      <c r="E806" s="45"/>
      <c r="F806" s="46"/>
      <c r="G806" s="46"/>
      <c r="H806" s="46"/>
      <c r="I806" s="46"/>
      <c r="J806" s="46"/>
      <c r="K806" s="45">
        <f>MIN(K778:K801)</f>
        <v>31.536100000000001</v>
      </c>
      <c r="L806" s="45"/>
      <c r="M806" s="45"/>
      <c r="N806" s="45"/>
      <c r="O806" s="45"/>
      <c r="P806" s="47"/>
      <c r="Q806" s="47"/>
    </row>
    <row r="807" spans="2:19" ht="16" thickBot="1" x14ac:dyDescent="0.25">
      <c r="B807" s="102"/>
      <c r="C807" s="45"/>
      <c r="D807" s="46"/>
      <c r="E807" s="45"/>
      <c r="F807" s="100">
        <v>42952</v>
      </c>
      <c r="G807" s="46"/>
      <c r="H807" s="46"/>
      <c r="I807" s="100">
        <v>42983</v>
      </c>
      <c r="J807" s="46"/>
      <c r="K807" s="45"/>
      <c r="L807" s="45"/>
      <c r="M807" s="45"/>
      <c r="N807" s="45"/>
      <c r="O807" s="45"/>
      <c r="P807" s="47"/>
      <c r="Q807" s="47"/>
      <c r="R807" s="67"/>
    </row>
    <row r="808" spans="2:19" ht="16" thickBot="1" x14ac:dyDescent="0.25">
      <c r="B808" s="217" t="s">
        <v>370</v>
      </c>
      <c r="C808" s="218" t="s">
        <v>3</v>
      </c>
      <c r="D808" s="218" t="s">
        <v>4</v>
      </c>
      <c r="E808" s="218" t="s">
        <v>371</v>
      </c>
      <c r="F808" s="218" t="s">
        <v>372</v>
      </c>
      <c r="G808" s="218" t="s">
        <v>373</v>
      </c>
      <c r="H808" s="218" t="s">
        <v>374</v>
      </c>
      <c r="I808" s="218" t="s">
        <v>375</v>
      </c>
      <c r="J808" s="218" t="s">
        <v>376</v>
      </c>
      <c r="K808" s="218" t="s">
        <v>377</v>
      </c>
      <c r="L808" s="218" t="s">
        <v>378</v>
      </c>
      <c r="M808" s="218" t="s">
        <v>379</v>
      </c>
      <c r="N808" s="218" t="s">
        <v>380</v>
      </c>
      <c r="O808" s="218" t="s">
        <v>381</v>
      </c>
      <c r="P808" s="219" t="s">
        <v>382</v>
      </c>
      <c r="Q808" s="219" t="s">
        <v>383</v>
      </c>
      <c r="R808" s="299" t="s">
        <v>384</v>
      </c>
    </row>
    <row r="809" spans="2:19" x14ac:dyDescent="0.2">
      <c r="B809" s="210">
        <f>'Sample Weights'!A458</f>
        <v>457</v>
      </c>
      <c r="C809" s="179">
        <f>'Sample Weights'!B458</f>
        <v>125</v>
      </c>
      <c r="D809" s="179" t="str">
        <f>'Sample Weights'!C458</f>
        <v>HOPF-27-2</v>
      </c>
      <c r="E809" s="179">
        <f>'Sample Weights'!D458</f>
        <v>2.0199999999999999E-2</v>
      </c>
      <c r="F809" s="306" t="s">
        <v>942</v>
      </c>
      <c r="G809" s="306">
        <v>1.1787000000000001</v>
      </c>
      <c r="H809" s="306" t="s">
        <v>1012</v>
      </c>
      <c r="I809" s="306" t="s">
        <v>1012</v>
      </c>
      <c r="J809" s="306">
        <v>0.1646</v>
      </c>
      <c r="K809" s="211">
        <v>29.4313</v>
      </c>
      <c r="L809" s="211">
        <v>37.611499999999999</v>
      </c>
      <c r="M809" s="212">
        <f>(L$816/(F$816/C$15)/(F$816/C$15+(G$816-F$816)/C$16+J$816/C$17))/(L809/(F809/C$15)/(F809/C$15+(G809-F809)/C$16+J809/C$17))</f>
        <v>1.0545753932999729</v>
      </c>
      <c r="N809" s="255">
        <f t="shared" ref="N809:N832" si="115">K809*M809</f>
        <v>31.037524772829492</v>
      </c>
      <c r="O809" s="255">
        <f t="shared" ref="O809:O832" si="116">(N809-D$769)/D$768*(F809/C$15+(G809-F809)/C$16+J809/C$17)/E809</f>
        <v>0.84211494895870087</v>
      </c>
      <c r="P809" s="214">
        <f>AVERAGE(O809:O810)</f>
        <v>0.82369677435318556</v>
      </c>
      <c r="Q809" s="215">
        <f>(MAX(O809:O810)-MIN(O809:O810))/P809</f>
        <v>4.4720764191357378E-2</v>
      </c>
      <c r="R809" s="216" t="str">
        <f>IF(Q809&gt;C$20, "Repeat", "")</f>
        <v/>
      </c>
    </row>
    <row r="810" spans="2:19" x14ac:dyDescent="0.2">
      <c r="B810" s="174">
        <f>'Sample Weights'!A459</f>
        <v>458</v>
      </c>
      <c r="C810" s="172">
        <f>'Sample Weights'!B459</f>
        <v>125</v>
      </c>
      <c r="D810" s="172" t="str">
        <f>'Sample Weights'!C459</f>
        <v>HOPF-27-2</v>
      </c>
      <c r="E810" s="172">
        <f>'Sample Weights'!D459</f>
        <v>2.0400000000000001E-2</v>
      </c>
      <c r="F810" s="303" t="s">
        <v>958</v>
      </c>
      <c r="G810" s="303">
        <v>1.1786000000000001</v>
      </c>
      <c r="H810" s="303" t="s">
        <v>845</v>
      </c>
      <c r="I810" s="303"/>
      <c r="J810" s="303">
        <v>0.16270000000000001</v>
      </c>
      <c r="K810" s="199">
        <v>28.689800000000002</v>
      </c>
      <c r="L810" s="199">
        <v>37.964799999999997</v>
      </c>
      <c r="M810" s="200">
        <f t="shared" ref="M810:M832" si="117">(L$816/(F$816/C$15)/(F$816/C$15+(G$816-F$816)/C$16+J$816/C$17))/(L810/(F810/C$15)/(F810/C$15+(G810-F810)/C$16+J810/C$17))</f>
        <v>1.0415698847419885</v>
      </c>
      <c r="N810" s="248">
        <f t="shared" si="115"/>
        <v>29.882431679270706</v>
      </c>
      <c r="O810" s="248">
        <f t="shared" si="116"/>
        <v>0.80527859974767035</v>
      </c>
      <c r="P810" s="168"/>
      <c r="Q810" s="169"/>
      <c r="R810" s="203"/>
    </row>
    <row r="811" spans="2:19" x14ac:dyDescent="0.2">
      <c r="B811" s="174">
        <f>'Sample Weights'!A460</f>
        <v>459</v>
      </c>
      <c r="C811" s="172">
        <f>'Sample Weights'!B460</f>
        <v>204</v>
      </c>
      <c r="D811" s="172" t="str">
        <f>'Sample Weights'!C460</f>
        <v>LNZK-28-4</v>
      </c>
      <c r="E811" s="172">
        <f>'Sample Weights'!D460</f>
        <v>2.1000000000000001E-2</v>
      </c>
      <c r="F811" s="303" t="s">
        <v>971</v>
      </c>
      <c r="G811" s="303">
        <v>1.1819</v>
      </c>
      <c r="H811" s="303" t="s">
        <v>846</v>
      </c>
      <c r="I811" s="303"/>
      <c r="J811" s="303">
        <v>0.16109999999999999</v>
      </c>
      <c r="K811" s="199">
        <v>38.908299999999997</v>
      </c>
      <c r="L811" s="199">
        <v>38.085799999999999</v>
      </c>
      <c r="M811" s="200">
        <f t="shared" si="117"/>
        <v>1.0390122461653704</v>
      </c>
      <c r="N811" s="248">
        <f t="shared" si="115"/>
        <v>40.426200177476076</v>
      </c>
      <c r="O811" s="248">
        <f t="shared" si="116"/>
        <v>1.0296441701442007</v>
      </c>
      <c r="P811" s="168">
        <f>AVERAGE(O811:O812)</f>
        <v>1.0310353341200016</v>
      </c>
      <c r="Q811" s="169">
        <f>(MAX(O811:O812)-MIN(O811:O812))/P811</f>
        <v>2.6985767214042539E-3</v>
      </c>
      <c r="R811" s="203" t="str">
        <f>IF(Q811&gt;C$20, "Repeat", "")</f>
        <v/>
      </c>
    </row>
    <row r="812" spans="2:19" x14ac:dyDescent="0.2">
      <c r="B812" s="174">
        <f>'Sample Weights'!A461</f>
        <v>460</v>
      </c>
      <c r="C812" s="172">
        <f>'Sample Weights'!B461</f>
        <v>204</v>
      </c>
      <c r="D812" s="172" t="str">
        <f>'Sample Weights'!C461</f>
        <v>LNZK-28-4</v>
      </c>
      <c r="E812" s="172">
        <f>'Sample Weights'!D461</f>
        <v>2.12E-2</v>
      </c>
      <c r="F812" s="303" t="s">
        <v>965</v>
      </c>
      <c r="G812" s="303">
        <v>1.1820999999999999</v>
      </c>
      <c r="H812" s="303" t="s">
        <v>969</v>
      </c>
      <c r="I812" s="303"/>
      <c r="J812" s="303">
        <v>0.16309999999999999</v>
      </c>
      <c r="K812" s="199">
        <v>44.992199999999997</v>
      </c>
      <c r="L812" s="199">
        <v>43.522399999999998</v>
      </c>
      <c r="M812" s="200">
        <f t="shared" si="117"/>
        <v>0.90937384121406539</v>
      </c>
      <c r="N812" s="248">
        <f t="shared" si="115"/>
        <v>40.914729738671468</v>
      </c>
      <c r="O812" s="248">
        <f t="shared" si="116"/>
        <v>1.0324264980958022</v>
      </c>
      <c r="P812" s="168"/>
      <c r="Q812" s="169"/>
      <c r="R812" s="203"/>
    </row>
    <row r="813" spans="2:19" x14ac:dyDescent="0.2">
      <c r="B813" s="341">
        <f>'Sample Weights'!A462</f>
        <v>461</v>
      </c>
      <c r="C813" s="342">
        <f>'Sample Weights'!B462</f>
        <v>202</v>
      </c>
      <c r="D813" s="342" t="str">
        <f>'Sample Weights'!C462</f>
        <v>LNZK-28-2</v>
      </c>
      <c r="E813" s="342">
        <f>'Sample Weights'!D462</f>
        <v>2.0500000000000001E-2</v>
      </c>
      <c r="F813" s="342" t="s">
        <v>971</v>
      </c>
      <c r="G813" s="342">
        <v>1.1845000000000001</v>
      </c>
      <c r="H813" s="342" t="s">
        <v>968</v>
      </c>
      <c r="I813" s="342"/>
      <c r="J813" s="342">
        <v>0.1618</v>
      </c>
      <c r="K813" s="343">
        <v>34.341299999999997</v>
      </c>
      <c r="L813" s="343">
        <v>38.052500000000002</v>
      </c>
      <c r="M813" s="344">
        <f t="shared" si="117"/>
        <v>1.0423783351315534</v>
      </c>
      <c r="N813" s="349">
        <f t="shared" si="115"/>
        <v>35.796627120253213</v>
      </c>
      <c r="O813" s="349">
        <f t="shared" si="116"/>
        <v>0.94632906121489846</v>
      </c>
      <c r="P813" s="346">
        <f>AVERAGE(O813:O814)</f>
        <v>1.0143183059827852</v>
      </c>
      <c r="Q813" s="347">
        <f>(MAX(O813:O814)-MIN(O813:O814))/P813</f>
        <v>0.13405899187042911</v>
      </c>
      <c r="R813" s="348" t="str">
        <f>IF(Q813&gt;C$20, "Repeat", "")</f>
        <v>Repeat</v>
      </c>
      <c r="S813" s="131" t="s">
        <v>779</v>
      </c>
    </row>
    <row r="814" spans="2:19" x14ac:dyDescent="0.2">
      <c r="B814" s="341">
        <f>'Sample Weights'!A463</f>
        <v>462</v>
      </c>
      <c r="C814" s="342">
        <f>'Sample Weights'!B463</f>
        <v>202</v>
      </c>
      <c r="D814" s="342" t="str">
        <f>'Sample Weights'!C463</f>
        <v>LNZK-28-2</v>
      </c>
      <c r="E814" s="342">
        <f>'Sample Weights'!D463</f>
        <v>2.06E-2</v>
      </c>
      <c r="F814" s="342" t="s">
        <v>958</v>
      </c>
      <c r="G814" s="342">
        <v>1.1802999999999999</v>
      </c>
      <c r="H814" s="342" t="s">
        <v>847</v>
      </c>
      <c r="I814" s="342" t="s">
        <v>847</v>
      </c>
      <c r="J814" s="342">
        <v>0.16220000000000001</v>
      </c>
      <c r="K814" s="343">
        <v>43.392899999999997</v>
      </c>
      <c r="L814" s="343">
        <v>41.063800000000001</v>
      </c>
      <c r="M814" s="344">
        <f t="shared" si="117"/>
        <v>0.96398378582110056</v>
      </c>
      <c r="N814" s="349">
        <f t="shared" si="115"/>
        <v>41.83005201975643</v>
      </c>
      <c r="O814" s="349">
        <f t="shared" si="116"/>
        <v>1.0823075507506721</v>
      </c>
      <c r="P814" s="346"/>
      <c r="Q814" s="347"/>
      <c r="R814" s="348"/>
    </row>
    <row r="815" spans="2:19" x14ac:dyDescent="0.2">
      <c r="B815" s="174">
        <f>'Sample Weights'!A464</f>
        <v>463</v>
      </c>
      <c r="C815" s="172">
        <f>'Sample Weights'!B464</f>
        <v>298</v>
      </c>
      <c r="D815" s="172" t="str">
        <f>'Sample Weights'!C464</f>
        <v>SKWA-24-2</v>
      </c>
      <c r="E815" s="172">
        <f>'Sample Weights'!D464</f>
        <v>2.0799999999999999E-2</v>
      </c>
      <c r="F815" s="303" t="s">
        <v>971</v>
      </c>
      <c r="G815" s="303">
        <v>1.1837</v>
      </c>
      <c r="H815" s="303" t="s">
        <v>970</v>
      </c>
      <c r="I815" s="303" t="s">
        <v>970</v>
      </c>
      <c r="J815" s="303">
        <v>0.16159999999999999</v>
      </c>
      <c r="K815" s="199">
        <v>25.776299999999999</v>
      </c>
      <c r="L815" s="199">
        <v>38.109699999999997</v>
      </c>
      <c r="M815" s="200">
        <f t="shared" si="117"/>
        <v>1.040067126845398</v>
      </c>
      <c r="N815" s="248">
        <f t="shared" si="115"/>
        <v>26.809082281705031</v>
      </c>
      <c r="O815" s="248">
        <f t="shared" si="116"/>
        <v>0.71993577191479752</v>
      </c>
      <c r="P815" s="168">
        <f>AVERAGE(O815:O816)</f>
        <v>0.73039167868480082</v>
      </c>
      <c r="Q815" s="169">
        <f>(MAX(O815:O816)-MIN(O815:O816))/P815</f>
        <v>2.8630958087668811E-2</v>
      </c>
      <c r="R815" s="203" t="str">
        <f>IF(Q815&gt;C$20, "Repeat", "")</f>
        <v/>
      </c>
    </row>
    <row r="816" spans="2:19" x14ac:dyDescent="0.2">
      <c r="B816" s="174">
        <f>'Sample Weights'!A465</f>
        <v>464</v>
      </c>
      <c r="C816" s="172">
        <f>'Sample Weights'!B465</f>
        <v>298</v>
      </c>
      <c r="D816" s="172" t="str">
        <f>'Sample Weights'!C465</f>
        <v>SKWA-24-2</v>
      </c>
      <c r="E816" s="172">
        <f>'Sample Weights'!D465</f>
        <v>2.0899999999999998E-2</v>
      </c>
      <c r="F816" s="303" t="s">
        <v>949</v>
      </c>
      <c r="G816" s="303">
        <v>1.1841999999999999</v>
      </c>
      <c r="H816" s="303" t="s">
        <v>980</v>
      </c>
      <c r="I816" s="303"/>
      <c r="J816" s="303">
        <v>0.16270000000000001</v>
      </c>
      <c r="K816" s="199">
        <v>27.815300000000001</v>
      </c>
      <c r="L816" s="202">
        <v>39.914099999999998</v>
      </c>
      <c r="M816" s="200">
        <f t="shared" si="117"/>
        <v>1</v>
      </c>
      <c r="N816" s="248">
        <f t="shared" si="115"/>
        <v>27.815300000000001</v>
      </c>
      <c r="O816" s="248">
        <f t="shared" si="116"/>
        <v>0.74084758545480411</v>
      </c>
      <c r="P816" s="168"/>
      <c r="Q816" s="169"/>
      <c r="R816" s="203"/>
    </row>
    <row r="817" spans="2:19" x14ac:dyDescent="0.2">
      <c r="B817" s="341">
        <f>'Sample Weights'!A466</f>
        <v>465</v>
      </c>
      <c r="C817" s="342">
        <f>'Sample Weights'!B466</f>
        <v>237</v>
      </c>
      <c r="D817" s="342" t="str">
        <f>'Sample Weights'!C466</f>
        <v>MTSM-27-5</v>
      </c>
      <c r="E817" s="342">
        <f>'Sample Weights'!D466</f>
        <v>2.1600000000000001E-2</v>
      </c>
      <c r="F817" s="342" t="s">
        <v>972</v>
      </c>
      <c r="G817" s="342">
        <v>1.1838</v>
      </c>
      <c r="H817" s="342" t="s">
        <v>848</v>
      </c>
      <c r="I817" s="342"/>
      <c r="J817" s="342">
        <v>0.16189999999999999</v>
      </c>
      <c r="K817" s="343">
        <v>96.045699999999997</v>
      </c>
      <c r="L817" s="343">
        <v>38.374600000000001</v>
      </c>
      <c r="M817" s="344">
        <f t="shared" si="117"/>
        <v>1.0352079717028084</v>
      </c>
      <c r="N817" s="349">
        <f t="shared" si="115"/>
        <v>99.427274287776427</v>
      </c>
      <c r="O817" s="349">
        <f t="shared" si="116"/>
        <v>2.3439143813635961</v>
      </c>
      <c r="P817" s="346">
        <f>AVERAGE(O817:O818)</f>
        <v>2.5199604680193959</v>
      </c>
      <c r="Q817" s="347">
        <f>(MAX(O817:O818)-MIN(O817:O818))/P817</f>
        <v>0.13972130824271725</v>
      </c>
      <c r="R817" s="348" t="str">
        <f>IF(Q817&gt;C$20, "Repeat", "")</f>
        <v>Repeat</v>
      </c>
      <c r="S817" s="131" t="s">
        <v>779</v>
      </c>
    </row>
    <row r="818" spans="2:19" x14ac:dyDescent="0.2">
      <c r="B818" s="341">
        <f>'Sample Weights'!A467</f>
        <v>466</v>
      </c>
      <c r="C818" s="342">
        <f>'Sample Weights'!B467</f>
        <v>237</v>
      </c>
      <c r="D818" s="342" t="str">
        <f>'Sample Weights'!C467</f>
        <v>MTSM-27-5</v>
      </c>
      <c r="E818" s="342">
        <f>'Sample Weights'!D467</f>
        <v>2.2100000000000002E-2</v>
      </c>
      <c r="F818" s="342" t="s">
        <v>958</v>
      </c>
      <c r="G818" s="342">
        <v>1.1830000000000001</v>
      </c>
      <c r="H818" s="342" t="s">
        <v>880</v>
      </c>
      <c r="I818" s="342"/>
      <c r="J818" s="342">
        <v>0.16159999999999999</v>
      </c>
      <c r="K818" s="343">
        <v>119.5864</v>
      </c>
      <c r="L818" s="343">
        <v>40.270699999999998</v>
      </c>
      <c r="M818" s="344">
        <f t="shared" si="117"/>
        <v>0.98471638068914336</v>
      </c>
      <c r="N818" s="349">
        <f t="shared" si="115"/>
        <v>117.75868698764417</v>
      </c>
      <c r="O818" s="349">
        <f t="shared" si="116"/>
        <v>2.6960065546751961</v>
      </c>
      <c r="P818" s="346"/>
      <c r="Q818" s="347"/>
      <c r="R818" s="348"/>
    </row>
    <row r="819" spans="2:19" x14ac:dyDescent="0.2">
      <c r="B819" s="174">
        <f>'Sample Weights'!A468</f>
        <v>467</v>
      </c>
      <c r="C819" s="172">
        <f>'Sample Weights'!B468</f>
        <v>206</v>
      </c>
      <c r="D819" s="172" t="str">
        <f>'Sample Weights'!C468</f>
        <v>LONG-29-1</v>
      </c>
      <c r="E819" s="172">
        <f>'Sample Weights'!D468</f>
        <v>2.1499999999999998E-2</v>
      </c>
      <c r="F819" s="303" t="s">
        <v>942</v>
      </c>
      <c r="G819" s="303">
        <v>1.1836</v>
      </c>
      <c r="H819" s="303" t="s">
        <v>849</v>
      </c>
      <c r="I819" s="303"/>
      <c r="J819" s="303">
        <v>0.16170000000000001</v>
      </c>
      <c r="K819" s="199">
        <v>47.517600000000002</v>
      </c>
      <c r="L819" s="199">
        <v>40.0824</v>
      </c>
      <c r="M819" s="200">
        <f t="shared" si="117"/>
        <v>0.99184408678972891</v>
      </c>
      <c r="N819" s="248">
        <f t="shared" si="115"/>
        <v>47.130050578439622</v>
      </c>
      <c r="O819" s="248">
        <f t="shared" si="116"/>
        <v>1.1603804804343223</v>
      </c>
      <c r="P819" s="168">
        <f>AVERAGE(O819:O820)</f>
        <v>1.150432940890699</v>
      </c>
      <c r="Q819" s="169">
        <f>(MAX(O819:O820)-MIN(O819:O820))/P819</f>
        <v>1.7293558259765186E-2</v>
      </c>
      <c r="R819" s="203" t="str">
        <f>IF(Q819&gt;C$20, "Repeat", "")</f>
        <v/>
      </c>
    </row>
    <row r="820" spans="2:19" x14ac:dyDescent="0.2">
      <c r="B820" s="174">
        <f>'Sample Weights'!A469</f>
        <v>468</v>
      </c>
      <c r="C820" s="172">
        <f>'Sample Weights'!B469</f>
        <v>206</v>
      </c>
      <c r="D820" s="172" t="str">
        <f>'Sample Weights'!C469</f>
        <v>LONG-29-1</v>
      </c>
      <c r="E820" s="172">
        <f>'Sample Weights'!D469</f>
        <v>2.0199999999999999E-2</v>
      </c>
      <c r="F820" s="303" t="s">
        <v>958</v>
      </c>
      <c r="G820" s="303">
        <v>1.1846000000000001</v>
      </c>
      <c r="H820" s="303" t="s">
        <v>881</v>
      </c>
      <c r="I820" s="303" t="s">
        <v>850</v>
      </c>
      <c r="J820" s="303">
        <v>0.16250000000000001</v>
      </c>
      <c r="K820" s="199">
        <v>42.092399999999998</v>
      </c>
      <c r="L820" s="199">
        <v>38.719000000000001</v>
      </c>
      <c r="M820" s="200">
        <f t="shared" si="117"/>
        <v>1.0259119526679927</v>
      </c>
      <c r="N820" s="248">
        <f t="shared" si="115"/>
        <v>43.183096276482217</v>
      </c>
      <c r="O820" s="248">
        <f t="shared" si="116"/>
        <v>1.140485401347076</v>
      </c>
      <c r="P820" s="168"/>
      <c r="Q820" s="169"/>
      <c r="R820" s="203"/>
    </row>
    <row r="821" spans="2:19" x14ac:dyDescent="0.2">
      <c r="B821" s="174">
        <f>'Sample Weights'!A470</f>
        <v>469</v>
      </c>
      <c r="C821" s="172">
        <f>'Sample Weights'!B470</f>
        <v>348</v>
      </c>
      <c r="D821" s="172" t="str">
        <f>'Sample Weights'!C470</f>
        <v>STHB-21-4</v>
      </c>
      <c r="E821" s="172">
        <f>'Sample Weights'!D470</f>
        <v>2.1299999999999999E-2</v>
      </c>
      <c r="F821" s="303" t="s">
        <v>958</v>
      </c>
      <c r="G821" s="303">
        <v>1.1839999999999999</v>
      </c>
      <c r="H821" s="303" t="s">
        <v>850</v>
      </c>
      <c r="I821" s="303" t="s">
        <v>882</v>
      </c>
      <c r="J821" s="303">
        <v>0.16239999999999999</v>
      </c>
      <c r="K821" s="199">
        <v>93.498800000000003</v>
      </c>
      <c r="L821" s="199">
        <v>40.698</v>
      </c>
      <c r="M821" s="200">
        <f t="shared" si="117"/>
        <v>0.97552537864067246</v>
      </c>
      <c r="N821" s="248">
        <f t="shared" si="115"/>
        <v>91.210452272448507</v>
      </c>
      <c r="O821" s="248">
        <f t="shared" si="116"/>
        <v>2.1884240604368617</v>
      </c>
      <c r="P821" s="168">
        <f>AVERAGE(O821:O822)</f>
        <v>2.2465631642896815</v>
      </c>
      <c r="Q821" s="169">
        <f>(MAX(O821:O822)-MIN(O821:O822))/P821</f>
        <v>5.1758263268063549E-2</v>
      </c>
      <c r="R821" s="203" t="str">
        <f>IF(Q821&gt;C$20, "Repeat", "")</f>
        <v/>
      </c>
    </row>
    <row r="822" spans="2:19" x14ac:dyDescent="0.2">
      <c r="B822" s="174">
        <f>'Sample Weights'!A471</f>
        <v>470</v>
      </c>
      <c r="C822" s="172">
        <f>'Sample Weights'!B471</f>
        <v>348</v>
      </c>
      <c r="D822" s="172" t="str">
        <f>'Sample Weights'!C471</f>
        <v>STHB-21-4</v>
      </c>
      <c r="E822" s="172">
        <f>'Sample Weights'!D471</f>
        <v>2.12E-2</v>
      </c>
      <c r="F822" s="303" t="s">
        <v>955</v>
      </c>
      <c r="G822" s="303">
        <v>1.1842999999999999</v>
      </c>
      <c r="H822" s="303" t="s">
        <v>882</v>
      </c>
      <c r="I822" s="303"/>
      <c r="J822" s="303">
        <v>0.16209999999999999</v>
      </c>
      <c r="K822" s="199">
        <v>95.428200000000004</v>
      </c>
      <c r="L822" s="199">
        <v>39.680999999999997</v>
      </c>
      <c r="M822" s="200">
        <f t="shared" si="117"/>
        <v>1.0036291649897269</v>
      </c>
      <c r="N822" s="248">
        <f t="shared" si="115"/>
        <v>95.774524682472659</v>
      </c>
      <c r="O822" s="248">
        <f t="shared" si="116"/>
        <v>2.3047022681425009</v>
      </c>
      <c r="P822" s="168"/>
      <c r="Q822" s="169"/>
      <c r="R822" s="203"/>
    </row>
    <row r="823" spans="2:19" x14ac:dyDescent="0.2">
      <c r="B823" s="174">
        <f>'Sample Weights'!A472</f>
        <v>471</v>
      </c>
      <c r="C823" s="172">
        <f>'Sample Weights'!B472</f>
        <v>4</v>
      </c>
      <c r="D823" s="172" t="str">
        <f>'Sample Weights'!C472</f>
        <v>ALAA-20-4</v>
      </c>
      <c r="E823" s="172">
        <f>'Sample Weights'!D472</f>
        <v>2.18E-2</v>
      </c>
      <c r="F823" s="303" t="s">
        <v>972</v>
      </c>
      <c r="G823" s="303">
        <v>1.1838</v>
      </c>
      <c r="H823" s="303" t="s">
        <v>851</v>
      </c>
      <c r="I823" s="303"/>
      <c r="J823" s="303">
        <v>0.16200000000000001</v>
      </c>
      <c r="K823" s="199">
        <v>39.319499999999998</v>
      </c>
      <c r="L823" s="199">
        <v>40.697800000000001</v>
      </c>
      <c r="M823" s="200">
        <f t="shared" si="117"/>
        <v>0.97616366661138165</v>
      </c>
      <c r="N823" s="248">
        <f t="shared" si="115"/>
        <v>38.382267289326222</v>
      </c>
      <c r="O823" s="248">
        <f t="shared" si="116"/>
        <v>0.9477492721920816</v>
      </c>
      <c r="P823" s="168">
        <f>AVERAGE(O823:O824)</f>
        <v>0.9273156538400279</v>
      </c>
      <c r="Q823" s="169">
        <f>(MAX(O823:O824)-MIN(O823:O824))/P823</f>
        <v>4.407047000110003E-2</v>
      </c>
      <c r="R823" s="203" t="str">
        <f>IF(Q823&gt;C$20, "Repeat", "")</f>
        <v/>
      </c>
    </row>
    <row r="824" spans="2:19" x14ac:dyDescent="0.2">
      <c r="B824" s="174">
        <f>'Sample Weights'!A473</f>
        <v>472</v>
      </c>
      <c r="C824" s="172">
        <f>'Sample Weights'!B473</f>
        <v>4</v>
      </c>
      <c r="D824" s="172" t="str">
        <f>'Sample Weights'!C473</f>
        <v>ALAA-20-4</v>
      </c>
      <c r="E824" s="172">
        <f>'Sample Weights'!D473</f>
        <v>2.1999999999999999E-2</v>
      </c>
      <c r="F824" s="303" t="s">
        <v>942</v>
      </c>
      <c r="G824" s="303">
        <v>1.1839</v>
      </c>
      <c r="H824" s="303" t="s">
        <v>883</v>
      </c>
      <c r="I824" s="303"/>
      <c r="J824" s="303">
        <v>0.16200000000000001</v>
      </c>
      <c r="K824" s="199">
        <v>37.9495</v>
      </c>
      <c r="L824" s="199">
        <v>40.864600000000003</v>
      </c>
      <c r="M824" s="200">
        <f t="shared" si="117"/>
        <v>0.97323228345173929</v>
      </c>
      <c r="N824" s="248">
        <f t="shared" si="115"/>
        <v>36.93367854085178</v>
      </c>
      <c r="O824" s="248">
        <f t="shared" si="116"/>
        <v>0.90688203548797419</v>
      </c>
      <c r="P824" s="168"/>
      <c r="Q824" s="169"/>
      <c r="R824" s="203"/>
    </row>
    <row r="825" spans="2:19" x14ac:dyDescent="0.2">
      <c r="B825" s="174">
        <f>'Sample Weights'!A474</f>
        <v>473</v>
      </c>
      <c r="C825" s="172">
        <f>'Sample Weights'!B474</f>
        <v>262</v>
      </c>
      <c r="D825" s="172" t="str">
        <f>'Sample Weights'!C474</f>
        <v>PHLC-22-4</v>
      </c>
      <c r="E825" s="172">
        <f>'Sample Weights'!D474</f>
        <v>2.1899999999999999E-2</v>
      </c>
      <c r="F825" s="303" t="s">
        <v>955</v>
      </c>
      <c r="G825" s="303">
        <v>1.1838</v>
      </c>
      <c r="H825" s="303" t="s">
        <v>884</v>
      </c>
      <c r="I825" s="303"/>
      <c r="J825" s="303">
        <v>0.16170000000000001</v>
      </c>
      <c r="K825" s="199">
        <v>53.280099999999997</v>
      </c>
      <c r="L825" s="199">
        <v>37.0916</v>
      </c>
      <c r="M825" s="200">
        <f t="shared" si="117"/>
        <v>1.0730618738718283</v>
      </c>
      <c r="N825" s="248">
        <f t="shared" si="115"/>
        <v>57.172843946078395</v>
      </c>
      <c r="O825" s="248">
        <f t="shared" si="116"/>
        <v>1.3644757173162947</v>
      </c>
      <c r="P825" s="168">
        <f>AVERAGE(O825:O826)</f>
        <v>1.4017469445279314</v>
      </c>
      <c r="Q825" s="169">
        <f>(MAX(O825:O826)-MIN(O825:O826))/P825</f>
        <v>5.3178253545883153E-2</v>
      </c>
      <c r="R825" s="203" t="str">
        <f>IF(Q825&gt;C$20, "Repeat", "")</f>
        <v/>
      </c>
    </row>
    <row r="826" spans="2:19" x14ac:dyDescent="0.2">
      <c r="B826" s="174">
        <f>'Sample Weights'!A475</f>
        <v>474</v>
      </c>
      <c r="C826" s="172">
        <f>'Sample Weights'!B475</f>
        <v>262</v>
      </c>
      <c r="D826" s="172" t="str">
        <f>'Sample Weights'!C475</f>
        <v>PHLC-22-4</v>
      </c>
      <c r="E826" s="172">
        <f>'Sample Weights'!D475</f>
        <v>2.1000000000000001E-2</v>
      </c>
      <c r="F826" s="303" t="s">
        <v>942</v>
      </c>
      <c r="G826" s="303">
        <v>1.1835</v>
      </c>
      <c r="H826" s="303" t="s">
        <v>852</v>
      </c>
      <c r="I826" s="303" t="s">
        <v>886</v>
      </c>
      <c r="J826" s="303">
        <v>0.1633</v>
      </c>
      <c r="K826" s="199">
        <v>58.201300000000003</v>
      </c>
      <c r="L826" s="199">
        <v>40.043999999999997</v>
      </c>
      <c r="M826" s="200">
        <f t="shared" si="117"/>
        <v>0.99352740890421565</v>
      </c>
      <c r="N826" s="248">
        <f t="shared" si="115"/>
        <v>57.82458678385693</v>
      </c>
      <c r="O826" s="248">
        <f t="shared" si="116"/>
        <v>1.439018171739568</v>
      </c>
      <c r="P826" s="168"/>
      <c r="Q826" s="169"/>
      <c r="R826" s="203"/>
    </row>
    <row r="827" spans="2:19" x14ac:dyDescent="0.2">
      <c r="B827" s="174">
        <f>'Sample Weights'!A476</f>
        <v>475</v>
      </c>
      <c r="C827" s="172">
        <f>'Sample Weights'!B476</f>
        <v>292</v>
      </c>
      <c r="D827" s="172" t="str">
        <f>'Sample Weights'!C476</f>
        <v>SHEL-15-6</v>
      </c>
      <c r="E827" s="172">
        <f>'Sample Weights'!D476</f>
        <v>2.2100000000000002E-2</v>
      </c>
      <c r="F827" s="303" t="s">
        <v>958</v>
      </c>
      <c r="G827" s="303">
        <v>1.1803999999999999</v>
      </c>
      <c r="H827" s="303" t="s">
        <v>886</v>
      </c>
      <c r="I827" s="303" t="s">
        <v>853</v>
      </c>
      <c r="J827" s="303">
        <v>0.16170000000000001</v>
      </c>
      <c r="K827" s="199">
        <v>106.91500000000001</v>
      </c>
      <c r="L827" s="199">
        <v>43.805100000000003</v>
      </c>
      <c r="M827" s="200">
        <f t="shared" si="117"/>
        <v>0.90349739708491816</v>
      </c>
      <c r="N827" s="248">
        <f t="shared" si="115"/>
        <v>96.597424209334037</v>
      </c>
      <c r="O827" s="248">
        <f t="shared" si="116"/>
        <v>2.2219496712028741</v>
      </c>
      <c r="P827" s="168">
        <f>AVERAGE(O827:O828)</f>
        <v>2.2118740959638785</v>
      </c>
      <c r="Q827" s="169">
        <f>(MAX(O827:O828)-MIN(O827:O828))/P827</f>
        <v>9.1104419165458188E-3</v>
      </c>
      <c r="R827" s="203" t="str">
        <f>IF(Q827&gt;C$20, "Repeat", "")</f>
        <v/>
      </c>
    </row>
    <row r="828" spans="2:19" x14ac:dyDescent="0.2">
      <c r="B828" s="174">
        <f>'Sample Weights'!A477</f>
        <v>476</v>
      </c>
      <c r="C828" s="172">
        <f>'Sample Weights'!B477</f>
        <v>292</v>
      </c>
      <c r="D828" s="172" t="str">
        <f>'Sample Weights'!C477</f>
        <v>SHEL-15-6</v>
      </c>
      <c r="E828" s="172">
        <f>'Sample Weights'!D477</f>
        <v>2.06E-2</v>
      </c>
      <c r="F828" s="303" t="s">
        <v>972</v>
      </c>
      <c r="G828" s="303">
        <v>1.1839</v>
      </c>
      <c r="H828" s="303" t="s">
        <v>853</v>
      </c>
      <c r="I828" s="303"/>
      <c r="J828" s="303">
        <v>0.1615</v>
      </c>
      <c r="K828" s="199">
        <v>82.771600000000007</v>
      </c>
      <c r="L828" s="199">
        <v>37.065399999999997</v>
      </c>
      <c r="M828" s="200">
        <f t="shared" si="117"/>
        <v>1.0716372429612249</v>
      </c>
      <c r="N828" s="248">
        <f t="shared" si="115"/>
        <v>88.701129219489331</v>
      </c>
      <c r="O828" s="248">
        <f t="shared" si="116"/>
        <v>2.2017985207248829</v>
      </c>
      <c r="P828" s="168"/>
      <c r="Q828" s="169"/>
      <c r="R828" s="203"/>
    </row>
    <row r="829" spans="2:19" x14ac:dyDescent="0.2">
      <c r="B829" s="174">
        <f>'Sample Weights'!A478</f>
        <v>477</v>
      </c>
      <c r="C829" s="172">
        <f>'Sample Weights'!B478</f>
        <v>126</v>
      </c>
      <c r="D829" s="172" t="str">
        <f>'Sample Weights'!C478</f>
        <v>HOPF-27-3</v>
      </c>
      <c r="E829" s="172">
        <f>'Sample Weights'!D478</f>
        <v>2.0500000000000001E-2</v>
      </c>
      <c r="F829" s="303" t="s">
        <v>972</v>
      </c>
      <c r="G829" s="303">
        <v>1.1855</v>
      </c>
      <c r="H829" s="303" t="s">
        <v>885</v>
      </c>
      <c r="I829" s="303"/>
      <c r="J829" s="303">
        <v>0.16139999999999999</v>
      </c>
      <c r="K829" s="199">
        <v>50.753700000000002</v>
      </c>
      <c r="L829" s="199">
        <v>44.828600000000002</v>
      </c>
      <c r="M829" s="200">
        <f t="shared" si="117"/>
        <v>0.88710284822112029</v>
      </c>
      <c r="N829" s="248">
        <f t="shared" si="115"/>
        <v>45.023751827760272</v>
      </c>
      <c r="O829" s="248">
        <f t="shared" si="116"/>
        <v>1.1680776225567562</v>
      </c>
      <c r="P829" s="168">
        <f>AVERAGE(O829:O830)</f>
        <v>1.1672117460511453</v>
      </c>
      <c r="Q829" s="169">
        <f>(MAX(O829:O830)-MIN(O829:O830))/P829</f>
        <v>1.4836665387238518E-3</v>
      </c>
      <c r="R829" s="203" t="str">
        <f>IF(Q829&gt;C$20, "Repeat", "")</f>
        <v/>
      </c>
    </row>
    <row r="830" spans="2:19" x14ac:dyDescent="0.2">
      <c r="B830" s="174">
        <f>'Sample Weights'!A479</f>
        <v>478</v>
      </c>
      <c r="C830" s="172">
        <f>'Sample Weights'!B479</f>
        <v>126</v>
      </c>
      <c r="D830" s="172" t="str">
        <f>'Sample Weights'!C479</f>
        <v>HOPF-27-3</v>
      </c>
      <c r="E830" s="172">
        <f>'Sample Weights'!D479</f>
        <v>2.06E-2</v>
      </c>
      <c r="F830" s="303" t="s">
        <v>949</v>
      </c>
      <c r="G830" s="303">
        <v>1.1851</v>
      </c>
      <c r="H830" s="303" t="s">
        <v>854</v>
      </c>
      <c r="I830" s="303"/>
      <c r="J830" s="303">
        <v>0.16200000000000001</v>
      </c>
      <c r="K830" s="199">
        <v>46.343699999999998</v>
      </c>
      <c r="L830" s="199">
        <v>40.948900000000002</v>
      </c>
      <c r="M830" s="200">
        <f t="shared" si="117"/>
        <v>0.97505740008199537</v>
      </c>
      <c r="N830" s="248">
        <f t="shared" si="115"/>
        <v>45.18776763217997</v>
      </c>
      <c r="O830" s="248">
        <f t="shared" si="116"/>
        <v>1.1663458695455347</v>
      </c>
      <c r="P830" s="168"/>
      <c r="Q830" s="169"/>
      <c r="R830" s="203"/>
    </row>
    <row r="831" spans="2:19" x14ac:dyDescent="0.2">
      <c r="B831" s="174">
        <f>'Sample Weights'!A480</f>
        <v>479</v>
      </c>
      <c r="C831" s="172" t="str">
        <f>'Sample Weights'!B480</f>
        <v>Nisqually-1</v>
      </c>
      <c r="D831" s="172">
        <f>'Sample Weights'!C480</f>
        <v>0</v>
      </c>
      <c r="E831" s="172">
        <f>'Sample Weights'!D480</f>
        <v>2.07E-2</v>
      </c>
      <c r="F831" s="303" t="s">
        <v>955</v>
      </c>
      <c r="G831" s="303">
        <v>1.1880999999999999</v>
      </c>
      <c r="H831" s="303" t="s">
        <v>888</v>
      </c>
      <c r="I831" s="303"/>
      <c r="J831" s="303">
        <v>0.16200000000000001</v>
      </c>
      <c r="K831" s="199">
        <v>79.970399999999998</v>
      </c>
      <c r="L831" s="199">
        <v>38.822099999999999</v>
      </c>
      <c r="M831" s="200">
        <f t="shared" si="117"/>
        <v>1.0287810826138859</v>
      </c>
      <c r="N831" s="248">
        <f t="shared" si="115"/>
        <v>82.272034689065492</v>
      </c>
      <c r="O831" s="248">
        <f t="shared" si="116"/>
        <v>2.0458441603680195</v>
      </c>
      <c r="P831" s="168">
        <f>AVERAGE(O831:O832)</f>
        <v>2.0080013762633313</v>
      </c>
      <c r="Q831" s="169">
        <f>(MAX(O831:O832)-MIN(O831:O832))/P831</f>
        <v>3.7691990206809092E-2</v>
      </c>
      <c r="R831" s="203" t="str">
        <f>IF(Q831&gt;C$20, "Repeat", "")</f>
        <v/>
      </c>
    </row>
    <row r="832" spans="2:19" ht="16" thickBot="1" x14ac:dyDescent="0.25">
      <c r="B832" s="176">
        <f>'Sample Weights'!A481</f>
        <v>480</v>
      </c>
      <c r="C832" s="178" t="str">
        <f>'Sample Weights'!B481</f>
        <v>Nisqually-1</v>
      </c>
      <c r="D832" s="178">
        <f>'Sample Weights'!C481</f>
        <v>0</v>
      </c>
      <c r="E832" s="178">
        <f>'Sample Weights'!D481</f>
        <v>2.0500000000000001E-2</v>
      </c>
      <c r="F832" s="305" t="s">
        <v>942</v>
      </c>
      <c r="G832" s="305">
        <v>1.1833</v>
      </c>
      <c r="H832" s="305" t="s">
        <v>855</v>
      </c>
      <c r="I832" s="305" t="s">
        <v>887</v>
      </c>
      <c r="J832" s="305">
        <v>0.16239999999999999</v>
      </c>
      <c r="K832" s="204">
        <v>79.492699999999999</v>
      </c>
      <c r="L832" s="204">
        <v>40.223100000000002</v>
      </c>
      <c r="M832" s="205">
        <f t="shared" si="117"/>
        <v>0.98849848713404442</v>
      </c>
      <c r="N832" s="279">
        <f t="shared" si="115"/>
        <v>78.578413688200456</v>
      </c>
      <c r="O832" s="279">
        <f t="shared" si="116"/>
        <v>1.9701585921586429</v>
      </c>
      <c r="P832" s="207"/>
      <c r="Q832" s="208"/>
      <c r="R832" s="209"/>
    </row>
    <row r="833" spans="2:18" x14ac:dyDescent="0.2">
      <c r="B833" s="102"/>
      <c r="C833" s="45"/>
      <c r="D833" s="46"/>
      <c r="E833" s="45"/>
      <c r="F833" s="46"/>
      <c r="G833" s="46"/>
      <c r="H833" s="46"/>
      <c r="I833" s="46"/>
      <c r="J833" s="46"/>
      <c r="K833" s="45"/>
      <c r="L833" s="67"/>
      <c r="M833" s="45"/>
      <c r="N833" s="45"/>
      <c r="O833" s="45"/>
      <c r="P833" s="47"/>
      <c r="Q833" s="47"/>
    </row>
    <row r="834" spans="2:18" x14ac:dyDescent="0.2">
      <c r="B834" s="102"/>
      <c r="C834" s="45"/>
      <c r="D834" s="46"/>
      <c r="E834" s="45"/>
      <c r="F834" s="46"/>
      <c r="G834" s="46"/>
      <c r="H834" s="46"/>
      <c r="I834" s="46"/>
      <c r="J834" s="46"/>
      <c r="K834" s="165" t="s">
        <v>1200</v>
      </c>
      <c r="L834" s="67" t="s">
        <v>642</v>
      </c>
      <c r="M834" s="45"/>
      <c r="N834" s="45"/>
      <c r="O834" s="45"/>
      <c r="P834" s="47"/>
      <c r="Q834" s="47"/>
    </row>
    <row r="835" spans="2:18" x14ac:dyDescent="0.2">
      <c r="B835" s="131" t="s">
        <v>1091</v>
      </c>
      <c r="C835" s="45"/>
      <c r="D835" s="46"/>
      <c r="E835" s="45"/>
      <c r="F835" s="46"/>
      <c r="G835" s="46"/>
      <c r="H835" s="27"/>
      <c r="I835" s="46"/>
      <c r="J835" s="46"/>
      <c r="K835" s="148">
        <f>MAX(K809:K832)</f>
        <v>119.5864</v>
      </c>
      <c r="L835" s="139">
        <f>AVERAGE(L809:L832)</f>
        <v>39.855895833333335</v>
      </c>
      <c r="M835" s="45"/>
      <c r="N835" s="45"/>
      <c r="O835" s="45"/>
      <c r="P835" s="47"/>
      <c r="Q835" s="47"/>
    </row>
    <row r="836" spans="2:18" x14ac:dyDescent="0.2">
      <c r="B836" s="77" t="s">
        <v>367</v>
      </c>
      <c r="C836" s="50" t="s">
        <v>1092</v>
      </c>
      <c r="D836" s="46"/>
      <c r="E836" s="45"/>
      <c r="F836" s="46"/>
      <c r="G836" s="46"/>
      <c r="H836" s="46"/>
      <c r="I836" s="46"/>
      <c r="J836" s="46"/>
      <c r="K836" s="165" t="s">
        <v>1201</v>
      </c>
      <c r="L836" s="45"/>
      <c r="M836" s="45"/>
      <c r="N836" s="45"/>
      <c r="O836" s="45"/>
      <c r="P836" s="47"/>
      <c r="Q836" s="47"/>
    </row>
    <row r="837" spans="2:18" x14ac:dyDescent="0.2">
      <c r="B837" s="99" t="s">
        <v>1093</v>
      </c>
      <c r="C837" s="45"/>
      <c r="D837" s="46"/>
      <c r="E837" s="45"/>
      <c r="F837" s="46"/>
      <c r="G837" s="46"/>
      <c r="H837" s="46"/>
      <c r="I837" s="46"/>
      <c r="J837" s="46"/>
      <c r="K837" s="45">
        <f>MIN(K809:K832)</f>
        <v>25.776299999999999</v>
      </c>
      <c r="L837" s="45"/>
      <c r="M837" s="45"/>
      <c r="N837" s="45"/>
      <c r="O837" s="45"/>
      <c r="P837" s="47"/>
      <c r="Q837" s="47"/>
    </row>
    <row r="838" spans="2:18" ht="16" thickBot="1" x14ac:dyDescent="0.25">
      <c r="B838" s="102"/>
      <c r="C838" s="45"/>
      <c r="D838" s="46"/>
      <c r="E838" s="45"/>
      <c r="F838" s="100">
        <v>42983</v>
      </c>
      <c r="G838" s="46"/>
      <c r="H838" s="46"/>
      <c r="I838" s="100">
        <v>43013</v>
      </c>
      <c r="J838" s="46"/>
      <c r="K838" s="45"/>
      <c r="L838" s="45"/>
      <c r="M838" s="45"/>
      <c r="N838" s="45"/>
      <c r="O838" s="45"/>
      <c r="P838" s="47"/>
      <c r="Q838" s="47"/>
      <c r="R838" s="67"/>
    </row>
    <row r="839" spans="2:18" ht="16" thickBot="1" x14ac:dyDescent="0.25">
      <c r="B839" s="217" t="s">
        <v>370</v>
      </c>
      <c r="C839" s="218" t="s">
        <v>3</v>
      </c>
      <c r="D839" s="218" t="s">
        <v>4</v>
      </c>
      <c r="E839" s="218" t="s">
        <v>371</v>
      </c>
      <c r="F839" s="218" t="s">
        <v>372</v>
      </c>
      <c r="G839" s="218" t="s">
        <v>373</v>
      </c>
      <c r="H839" s="218" t="s">
        <v>374</v>
      </c>
      <c r="I839" s="218" t="s">
        <v>375</v>
      </c>
      <c r="J839" s="218" t="s">
        <v>376</v>
      </c>
      <c r="K839" s="218" t="s">
        <v>377</v>
      </c>
      <c r="L839" s="218" t="s">
        <v>378</v>
      </c>
      <c r="M839" s="218" t="s">
        <v>379</v>
      </c>
      <c r="N839" s="218" t="s">
        <v>380</v>
      </c>
      <c r="O839" s="218" t="s">
        <v>381</v>
      </c>
      <c r="P839" s="219" t="s">
        <v>382</v>
      </c>
      <c r="Q839" s="219" t="s">
        <v>383</v>
      </c>
      <c r="R839" s="299" t="s">
        <v>384</v>
      </c>
    </row>
    <row r="840" spans="2:18" x14ac:dyDescent="0.2">
      <c r="B840" s="210">
        <f>'Sample Weights'!A482</f>
        <v>481</v>
      </c>
      <c r="C840" s="179">
        <f>'Sample Weights'!B482</f>
        <v>290</v>
      </c>
      <c r="D840" s="179" t="str">
        <f>'Sample Weights'!C482</f>
        <v>SHEL-15-4</v>
      </c>
      <c r="E840" s="179">
        <f>'Sample Weights'!D482</f>
        <v>2.1399999999999999E-2</v>
      </c>
      <c r="F840" s="306" t="s">
        <v>972</v>
      </c>
      <c r="G840" s="306">
        <v>1.1831</v>
      </c>
      <c r="H840" s="306" t="s">
        <v>385</v>
      </c>
      <c r="I840" s="306" t="s">
        <v>385</v>
      </c>
      <c r="J840" s="306">
        <v>0.16139999999999999</v>
      </c>
      <c r="K840" s="211">
        <v>91.2577</v>
      </c>
      <c r="L840" s="211">
        <v>41.155799999999999</v>
      </c>
      <c r="M840" s="212">
        <f>(L$844/(F$844/C$15)/(F$844/C$15+(G$844-F$844)/C$16+J$844/C$17))/(L840/(F840/C$15)/(F840/C$15+(G840-F840)/C$16+J840/C$17))</f>
        <v>0.97723520483351412</v>
      </c>
      <c r="N840" s="255">
        <f t="shared" ref="N840:N863" si="118">K840*M840</f>
        <v>89.180237152135376</v>
      </c>
      <c r="O840" s="255">
        <f t="shared" ref="O840:O863" si="119">(N840-D$915)/D$914*(F840/C$15+(G840-F840)/C$16+J840/C$17)/E840</f>
        <v>2.028459941299797</v>
      </c>
      <c r="P840" s="214">
        <f>AVERAGE(O840:O841)</f>
        <v>1.9810343547840374</v>
      </c>
      <c r="Q840" s="215">
        <f>(MAX(O840:O841)-MIN(O840:O841))/P840</f>
        <v>4.7879620463149079E-2</v>
      </c>
      <c r="R840" s="216" t="str">
        <f>IF(Q840&gt;C$20, "Repeat", "")</f>
        <v/>
      </c>
    </row>
    <row r="841" spans="2:18" x14ac:dyDescent="0.2">
      <c r="B841" s="174">
        <f>'Sample Weights'!A483</f>
        <v>482</v>
      </c>
      <c r="C841" s="172">
        <f>'Sample Weights'!B483</f>
        <v>290</v>
      </c>
      <c r="D841" s="172" t="str">
        <f>'Sample Weights'!C483</f>
        <v>SHEL-15-4</v>
      </c>
      <c r="E841" s="172">
        <f>'Sample Weights'!D483</f>
        <v>2.1600000000000001E-2</v>
      </c>
      <c r="F841" s="303" t="s">
        <v>958</v>
      </c>
      <c r="G841" s="303">
        <v>1.179</v>
      </c>
      <c r="H841" s="303" t="s">
        <v>825</v>
      </c>
      <c r="I841" s="303"/>
      <c r="J841" s="303">
        <v>0.16209999999999999</v>
      </c>
      <c r="K841" s="199">
        <v>84.318600000000004</v>
      </c>
      <c r="L841" s="199">
        <v>39.327599999999997</v>
      </c>
      <c r="M841" s="200">
        <f t="shared" ref="M841:M863" si="120">(L$844/(F$844/C$15)/(F$844/C$15+(G$844-F$844)/C$16+J$844/C$17))/(L841/(F841/C$15)/(F841/C$15+(G841-F841)/C$16+J841/C$17))</f>
        <v>1.0187711088445923</v>
      </c>
      <c r="N841" s="248">
        <f t="shared" si="118"/>
        <v>85.901353618223652</v>
      </c>
      <c r="O841" s="248">
        <f t="shared" si="119"/>
        <v>1.9336087682682779</v>
      </c>
      <c r="P841" s="168"/>
      <c r="Q841" s="169"/>
      <c r="R841" s="203"/>
    </row>
    <row r="842" spans="2:18" x14ac:dyDescent="0.2">
      <c r="B842" s="174">
        <f>'Sample Weights'!A484</f>
        <v>483</v>
      </c>
      <c r="C842" s="172">
        <f>'Sample Weights'!B484</f>
        <v>370</v>
      </c>
      <c r="D842" s="172" t="str">
        <f>'Sample Weights'!C484</f>
        <v>WHTE-28-1</v>
      </c>
      <c r="E842" s="172">
        <f>'Sample Weights'!D484</f>
        <v>2.0500000000000001E-2</v>
      </c>
      <c r="F842" s="303" t="s">
        <v>971</v>
      </c>
      <c r="G842" s="303">
        <v>1.1775</v>
      </c>
      <c r="H842" s="303" t="s">
        <v>419</v>
      </c>
      <c r="I842" s="303"/>
      <c r="J842" s="303">
        <v>0.16189999999999999</v>
      </c>
      <c r="K842" s="199">
        <v>143.19669999999999</v>
      </c>
      <c r="L842" s="199">
        <v>42.386400000000002</v>
      </c>
      <c r="M842" s="200">
        <f t="shared" si="120"/>
        <v>0.94310882577329014</v>
      </c>
      <c r="N842" s="248">
        <f t="shared" si="118"/>
        <v>135.05007159161008</v>
      </c>
      <c r="O842" s="248">
        <f t="shared" si="119"/>
        <v>3.1456373329101757</v>
      </c>
      <c r="P842" s="168">
        <f>AVERAGE(O842:O843)</f>
        <v>3.0896578696846211</v>
      </c>
      <c r="Q842" s="169">
        <f>(MAX(O842:O843)-MIN(O842:O843))/P842</f>
        <v>3.623667447118923E-2</v>
      </c>
      <c r="R842" s="203" t="str">
        <f>IF(Q842&gt;C$20, "Repeat", "")</f>
        <v/>
      </c>
    </row>
    <row r="843" spans="2:18" x14ac:dyDescent="0.2">
      <c r="B843" s="174">
        <f>'Sample Weights'!A485</f>
        <v>484</v>
      </c>
      <c r="C843" s="172">
        <f>'Sample Weights'!B485</f>
        <v>370</v>
      </c>
      <c r="D843" s="172" t="str">
        <f>'Sample Weights'!C485</f>
        <v>WHTE-28-1</v>
      </c>
      <c r="E843" s="172">
        <f>'Sample Weights'!D485</f>
        <v>2.1999999999999999E-2</v>
      </c>
      <c r="F843" s="303" t="s">
        <v>942</v>
      </c>
      <c r="G843" s="303">
        <v>1.1806000000000001</v>
      </c>
      <c r="H843" s="303" t="s">
        <v>826</v>
      </c>
      <c r="I843" s="303"/>
      <c r="J843" s="303">
        <v>0.1676</v>
      </c>
      <c r="K843" s="199">
        <v>143.85849999999999</v>
      </c>
      <c r="L843" s="199">
        <v>41.671799999999998</v>
      </c>
      <c r="M843" s="200">
        <f t="shared" si="120"/>
        <v>0.96729559888159966</v>
      </c>
      <c r="N843" s="248">
        <f t="shared" si="118"/>
        <v>139.15369391170859</v>
      </c>
      <c r="O843" s="248">
        <f t="shared" si="119"/>
        <v>3.0336784064590661</v>
      </c>
      <c r="P843" s="168"/>
      <c r="Q843" s="169"/>
      <c r="R843" s="203"/>
    </row>
    <row r="844" spans="2:18" x14ac:dyDescent="0.2">
      <c r="B844" s="174">
        <f>'Sample Weights'!A486</f>
        <v>485</v>
      </c>
      <c r="C844" s="172">
        <f>'Sample Weights'!B486</f>
        <v>287</v>
      </c>
      <c r="D844" s="172" t="str">
        <f>'Sample Weights'!C486</f>
        <v>SHEL-15-1</v>
      </c>
      <c r="E844" s="172">
        <f>'Sample Weights'!D486</f>
        <v>2.18E-2</v>
      </c>
      <c r="F844" s="303" t="s">
        <v>958</v>
      </c>
      <c r="G844" s="303">
        <v>1.1831</v>
      </c>
      <c r="H844" s="303" t="s">
        <v>827</v>
      </c>
      <c r="I844" s="303"/>
      <c r="J844" s="303">
        <v>0.16370000000000001</v>
      </c>
      <c r="K844" s="199">
        <v>95.410700000000006</v>
      </c>
      <c r="L844" s="202">
        <v>40.225499999999997</v>
      </c>
      <c r="M844" s="200">
        <f t="shared" si="120"/>
        <v>1</v>
      </c>
      <c r="N844" s="248">
        <f t="shared" si="118"/>
        <v>95.410700000000006</v>
      </c>
      <c r="O844" s="248">
        <f t="shared" si="119"/>
        <v>2.1266804185835282</v>
      </c>
      <c r="P844" s="168">
        <f>AVERAGE(O844:O845)</f>
        <v>2.0997942594451851</v>
      </c>
      <c r="Q844" s="169">
        <f>(MAX(O844:O845)-MIN(O844:O845))/P844</f>
        <v>2.5608374741863605E-2</v>
      </c>
      <c r="R844" s="203" t="str">
        <f>IF(Q844&gt;C$20, "Repeat", "")</f>
        <v/>
      </c>
    </row>
    <row r="845" spans="2:18" x14ac:dyDescent="0.2">
      <c r="B845" s="174">
        <f>'Sample Weights'!A487</f>
        <v>486</v>
      </c>
      <c r="C845" s="172">
        <f>'Sample Weights'!B487</f>
        <v>287</v>
      </c>
      <c r="D845" s="172" t="str">
        <f>'Sample Weights'!C487</f>
        <v>SHEL-15-1</v>
      </c>
      <c r="E845" s="172">
        <f>'Sample Weights'!D487</f>
        <v>2.1499999999999998E-2</v>
      </c>
      <c r="F845" s="303" t="s">
        <v>949</v>
      </c>
      <c r="G845" s="303">
        <v>1.1809000000000001</v>
      </c>
      <c r="H845" s="303" t="s">
        <v>443</v>
      </c>
      <c r="I845" s="303" t="s">
        <v>827</v>
      </c>
      <c r="J845" s="303">
        <v>0.1641</v>
      </c>
      <c r="K845" s="199">
        <v>92.783199999999994</v>
      </c>
      <c r="L845" s="199">
        <v>40.845300000000002</v>
      </c>
      <c r="M845" s="200">
        <f t="shared" si="120"/>
        <v>0.9883107514919468</v>
      </c>
      <c r="N845" s="248">
        <f t="shared" si="118"/>
        <v>91.698634117827595</v>
      </c>
      <c r="O845" s="248">
        <f t="shared" si="119"/>
        <v>2.0729081003068419</v>
      </c>
      <c r="P845" s="168"/>
      <c r="Q845" s="169"/>
      <c r="R845" s="203"/>
    </row>
    <row r="846" spans="2:18" x14ac:dyDescent="0.2">
      <c r="B846" s="174">
        <f>'Sample Weights'!A488</f>
        <v>487</v>
      </c>
      <c r="C846" s="172">
        <f>'Sample Weights'!B488</f>
        <v>169</v>
      </c>
      <c r="D846" s="172" t="str">
        <f>'Sample Weights'!C488</f>
        <v>KLNE-20-3</v>
      </c>
      <c r="E846" s="172">
        <f>'Sample Weights'!D488</f>
        <v>2.1399999999999999E-2</v>
      </c>
      <c r="F846" s="303" t="s">
        <v>958</v>
      </c>
      <c r="G846" s="303">
        <v>1.1800999999999999</v>
      </c>
      <c r="H846" s="303" t="s">
        <v>828</v>
      </c>
      <c r="I846" s="303" t="s">
        <v>828</v>
      </c>
      <c r="J846" s="303">
        <v>0.16170000000000001</v>
      </c>
      <c r="K846" s="199">
        <v>25.424199999999999</v>
      </c>
      <c r="L846" s="199">
        <v>41.381</v>
      </c>
      <c r="M846" s="200">
        <f t="shared" si="120"/>
        <v>0.96884299055718659</v>
      </c>
      <c r="N846" s="248">
        <f t="shared" si="118"/>
        <v>24.632057960524023</v>
      </c>
      <c r="O846" s="248">
        <f t="shared" si="119"/>
        <v>0.62383380638313457</v>
      </c>
      <c r="P846" s="168">
        <f>AVERAGE(O846:O847)</f>
        <v>0.6307070592050652</v>
      </c>
      <c r="Q846" s="169">
        <f>(MAX(O846:O847)-MIN(O846:O847))/P846</f>
        <v>2.179538891032437E-2</v>
      </c>
      <c r="R846" s="203" t="str">
        <f>IF(Q846&gt;C$20, "Repeat", "")</f>
        <v/>
      </c>
    </row>
    <row r="847" spans="2:18" x14ac:dyDescent="0.2">
      <c r="B847" s="174">
        <f>'Sample Weights'!A489</f>
        <v>488</v>
      </c>
      <c r="C847" s="172">
        <f>'Sample Weights'!B489</f>
        <v>169</v>
      </c>
      <c r="D847" s="172" t="str">
        <f>'Sample Weights'!C489</f>
        <v>KLNE-20-3</v>
      </c>
      <c r="E847" s="172">
        <f>'Sample Weights'!D489</f>
        <v>2.18E-2</v>
      </c>
      <c r="F847" s="303" t="s">
        <v>949</v>
      </c>
      <c r="G847" s="303">
        <v>1.1856</v>
      </c>
      <c r="H847" s="303" t="s">
        <v>449</v>
      </c>
      <c r="I847" s="303"/>
      <c r="J847" s="303">
        <v>0.16259999999999999</v>
      </c>
      <c r="K847" s="199">
        <v>24.763100000000001</v>
      </c>
      <c r="L847" s="199">
        <v>39.046999999999997</v>
      </c>
      <c r="M847" s="200">
        <f t="shared" si="120"/>
        <v>1.0367822008623466</v>
      </c>
      <c r="N847" s="248">
        <f t="shared" si="118"/>
        <v>25.673941318174379</v>
      </c>
      <c r="O847" s="248">
        <f t="shared" si="119"/>
        <v>0.63758031202699594</v>
      </c>
      <c r="P847" s="168"/>
      <c r="Q847" s="169"/>
      <c r="R847" s="203"/>
    </row>
    <row r="848" spans="2:18" x14ac:dyDescent="0.2">
      <c r="B848" s="174">
        <f>'Sample Weights'!A490</f>
        <v>489</v>
      </c>
      <c r="C848" s="172">
        <f>'Sample Weights'!B490</f>
        <v>304</v>
      </c>
      <c r="D848" s="172" t="str">
        <f>'Sample Weights'!C490</f>
        <v>SKWB-24-4</v>
      </c>
      <c r="E848" s="172">
        <f>'Sample Weights'!D490</f>
        <v>2.06E-2</v>
      </c>
      <c r="F848" s="303" t="s">
        <v>942</v>
      </c>
      <c r="G848" s="303">
        <v>1.181</v>
      </c>
      <c r="H848" s="303" t="s">
        <v>459</v>
      </c>
      <c r="I848" s="303"/>
      <c r="J848" s="303">
        <v>0.16120000000000001</v>
      </c>
      <c r="K848" s="199">
        <v>12.007899999999999</v>
      </c>
      <c r="L848" s="199">
        <v>31.575800000000001</v>
      </c>
      <c r="M848" s="200">
        <f t="shared" si="120"/>
        <v>1.2728139218696033</v>
      </c>
      <c r="N848" s="248">
        <f t="shared" si="118"/>
        <v>15.283822292418009</v>
      </c>
      <c r="O848" s="248">
        <f t="shared" si="119"/>
        <v>0.43759281688549156</v>
      </c>
      <c r="P848" s="168">
        <f>AVERAGE(O848:O849)</f>
        <v>0.43662004896169382</v>
      </c>
      <c r="Q848" s="169">
        <f>(MAX(O848:O849)-MIN(O848:O849))/P848</f>
        <v>4.4559013087514818E-3</v>
      </c>
      <c r="R848" s="203" t="str">
        <f>IF(Q848&gt;C$20, "Repeat", "")</f>
        <v/>
      </c>
    </row>
    <row r="849" spans="2:18" x14ac:dyDescent="0.2">
      <c r="B849" s="174">
        <f>'Sample Weights'!A491</f>
        <v>490</v>
      </c>
      <c r="C849" s="172">
        <f>'Sample Weights'!B491</f>
        <v>304</v>
      </c>
      <c r="D849" s="172" t="str">
        <f>'Sample Weights'!C491</f>
        <v>SKWB-24-4</v>
      </c>
      <c r="E849" s="172">
        <f>'Sample Weights'!D491</f>
        <v>2.1700000000000001E-2</v>
      </c>
      <c r="F849" s="303" t="s">
        <v>955</v>
      </c>
      <c r="G849" s="303">
        <v>1.1839</v>
      </c>
      <c r="H849" s="303" t="s">
        <v>829</v>
      </c>
      <c r="I849" s="303"/>
      <c r="J849" s="303">
        <v>0.16389999999999999</v>
      </c>
      <c r="K849" s="199">
        <v>16.149799999999999</v>
      </c>
      <c r="L849" s="199">
        <v>40.360799999999998</v>
      </c>
      <c r="M849" s="200">
        <f t="shared" si="120"/>
        <v>1.0003763473320835</v>
      </c>
      <c r="N849" s="248">
        <f t="shared" si="118"/>
        <v>16.155877934143682</v>
      </c>
      <c r="O849" s="248">
        <f t="shared" si="119"/>
        <v>0.43564728103789602</v>
      </c>
      <c r="P849" s="168"/>
      <c r="Q849" s="169"/>
      <c r="R849" s="203"/>
    </row>
    <row r="850" spans="2:18" x14ac:dyDescent="0.2">
      <c r="B850" s="174">
        <f>'Sample Weights'!A492</f>
        <v>491</v>
      </c>
      <c r="C850" s="172">
        <f>'Sample Weights'!B492</f>
        <v>185</v>
      </c>
      <c r="D850" s="172" t="str">
        <f>'Sample Weights'!C492</f>
        <v>LAFY-30-3</v>
      </c>
      <c r="E850" s="172">
        <f>'Sample Weights'!D492</f>
        <v>2.0500000000000001E-2</v>
      </c>
      <c r="F850" s="303" t="s">
        <v>957</v>
      </c>
      <c r="G850" s="303">
        <v>1.1811</v>
      </c>
      <c r="H850" s="303" t="s">
        <v>465</v>
      </c>
      <c r="I850" s="303"/>
      <c r="J850" s="303">
        <v>0.16109999999999999</v>
      </c>
      <c r="K850" s="199">
        <v>142.9254</v>
      </c>
      <c r="L850" s="199">
        <v>38.772199999999998</v>
      </c>
      <c r="M850" s="200">
        <f t="shared" si="120"/>
        <v>1.0386815479347544</v>
      </c>
      <c r="N850" s="248">
        <f t="shared" si="118"/>
        <v>148.45397571119395</v>
      </c>
      <c r="O850" s="248">
        <f t="shared" si="119"/>
        <v>3.4568925523037333</v>
      </c>
      <c r="P850" s="168">
        <f>AVERAGE(O850:O851)</f>
        <v>3.393866254656559</v>
      </c>
      <c r="Q850" s="169">
        <f>(MAX(O850:O851)-MIN(O850:O851))/P850</f>
        <v>3.7141297221538513E-2</v>
      </c>
      <c r="R850" s="203" t="str">
        <f>IF(Q850&gt;C$20, "Repeat", "")</f>
        <v/>
      </c>
    </row>
    <row r="851" spans="2:18" x14ac:dyDescent="0.2">
      <c r="B851" s="174">
        <f>'Sample Weights'!A493</f>
        <v>492</v>
      </c>
      <c r="C851" s="172">
        <f>'Sample Weights'!B493</f>
        <v>185</v>
      </c>
      <c r="D851" s="172" t="str">
        <f>'Sample Weights'!C493</f>
        <v>LAFY-30-3</v>
      </c>
      <c r="E851" s="172">
        <f>'Sample Weights'!D493</f>
        <v>2.1100000000000001E-2</v>
      </c>
      <c r="F851" s="303" t="s">
        <v>957</v>
      </c>
      <c r="G851" s="303">
        <v>1.1827000000000001</v>
      </c>
      <c r="H851" s="303" t="s">
        <v>830</v>
      </c>
      <c r="I851" s="303" t="s">
        <v>830</v>
      </c>
      <c r="J851" s="303">
        <v>0.16039999999999999</v>
      </c>
      <c r="K851" s="199">
        <v>149.2714</v>
      </c>
      <c r="L851" s="199">
        <v>40.9133</v>
      </c>
      <c r="M851" s="200">
        <f t="shared" si="120"/>
        <v>0.98518865274183831</v>
      </c>
      <c r="N851" s="248">
        <f t="shared" si="118"/>
        <v>147.06048945888804</v>
      </c>
      <c r="O851" s="248">
        <f t="shared" si="119"/>
        <v>3.3308399570093843</v>
      </c>
      <c r="P851" s="168"/>
      <c r="Q851" s="169"/>
      <c r="R851" s="203"/>
    </row>
    <row r="852" spans="2:18" x14ac:dyDescent="0.2">
      <c r="B852" s="174">
        <f>'Sample Weights'!A494</f>
        <v>493</v>
      </c>
      <c r="C852" s="172">
        <f>'Sample Weights'!B494</f>
        <v>151</v>
      </c>
      <c r="D852" s="172" t="str">
        <f>'Sample Weights'!C494</f>
        <v>KIMB-16-1</v>
      </c>
      <c r="E852" s="172">
        <f>'Sample Weights'!D494</f>
        <v>2.1399999999999999E-2</v>
      </c>
      <c r="F852" s="303" t="s">
        <v>942</v>
      </c>
      <c r="G852" s="303">
        <v>1.1856</v>
      </c>
      <c r="H852" s="303" t="s">
        <v>476</v>
      </c>
      <c r="I852" s="303" t="s">
        <v>476</v>
      </c>
      <c r="J852" s="303">
        <v>0.16089999999999999</v>
      </c>
      <c r="K852" s="199">
        <v>23.551400000000001</v>
      </c>
      <c r="L852" s="199">
        <v>37.882100000000001</v>
      </c>
      <c r="M852" s="200">
        <f t="shared" si="120"/>
        <v>1.064530841187558</v>
      </c>
      <c r="N852" s="248">
        <f t="shared" si="118"/>
        <v>25.071191653144655</v>
      </c>
      <c r="O852" s="248">
        <f t="shared" si="119"/>
        <v>0.63579903740944332</v>
      </c>
      <c r="P852" s="168">
        <f>AVERAGE(O852:O853)</f>
        <v>0.62770991153282729</v>
      </c>
      <c r="Q852" s="169">
        <f>(MAX(O852:O853)-MIN(O852:O853))/P852</f>
        <v>2.5773452762161943E-2</v>
      </c>
      <c r="R852" s="203" t="str">
        <f>IF(Q852&gt;C$20, "Repeat", "")</f>
        <v/>
      </c>
    </row>
    <row r="853" spans="2:18" x14ac:dyDescent="0.2">
      <c r="B853" s="174">
        <f>'Sample Weights'!A495</f>
        <v>494</v>
      </c>
      <c r="C853" s="172">
        <f>'Sample Weights'!B495</f>
        <v>151</v>
      </c>
      <c r="D853" s="172" t="str">
        <f>'Sample Weights'!C495</f>
        <v>KIMB-16-1</v>
      </c>
      <c r="E853" s="172">
        <f>'Sample Weights'!D495</f>
        <v>2.1499999999999998E-2</v>
      </c>
      <c r="F853" s="303" t="s">
        <v>949</v>
      </c>
      <c r="G853" s="303">
        <v>1.1839999999999999</v>
      </c>
      <c r="H853" s="303" t="s">
        <v>831</v>
      </c>
      <c r="I853" s="303"/>
      <c r="J853" s="303">
        <v>0.16209999999999999</v>
      </c>
      <c r="K853" s="199">
        <v>27.019500000000001</v>
      </c>
      <c r="L853" s="199">
        <v>44.619399999999999</v>
      </c>
      <c r="M853" s="200">
        <f t="shared" si="120"/>
        <v>0.90595498868212665</v>
      </c>
      <c r="N853" s="248">
        <f t="shared" si="118"/>
        <v>24.478450816696721</v>
      </c>
      <c r="O853" s="248">
        <f t="shared" si="119"/>
        <v>0.61962078565621115</v>
      </c>
      <c r="P853" s="168"/>
      <c r="Q853" s="169"/>
      <c r="R853" s="203"/>
    </row>
    <row r="854" spans="2:18" x14ac:dyDescent="0.2">
      <c r="B854" s="174">
        <f>'Sample Weights'!A496</f>
        <v>495</v>
      </c>
      <c r="C854" s="172">
        <f>'Sample Weights'!B496</f>
        <v>179</v>
      </c>
      <c r="D854" s="172" t="str">
        <f>'Sample Weights'!C496</f>
        <v>KTMA-12-1</v>
      </c>
      <c r="E854" s="172">
        <f>'Sample Weights'!D496</f>
        <v>2.18E-2</v>
      </c>
      <c r="F854" s="303" t="s">
        <v>955</v>
      </c>
      <c r="G854" s="303">
        <v>1.1861999999999999</v>
      </c>
      <c r="H854" s="303" t="s">
        <v>481</v>
      </c>
      <c r="I854" s="303"/>
      <c r="J854" s="303">
        <v>0.1605</v>
      </c>
      <c r="K854" s="199">
        <v>142.21010000000001</v>
      </c>
      <c r="L854" s="199">
        <v>37.649700000000003</v>
      </c>
      <c r="M854" s="200">
        <f t="shared" si="120"/>
        <v>1.0724552723336915</v>
      </c>
      <c r="N854" s="248">
        <f t="shared" si="118"/>
        <v>152.51397152410152</v>
      </c>
      <c r="O854" s="248">
        <f t="shared" si="119"/>
        <v>3.349341249718901</v>
      </c>
      <c r="P854" s="168">
        <f>AVERAGE(O854:O855)</f>
        <v>3.3338367971006173</v>
      </c>
      <c r="Q854" s="169">
        <f>(MAX(O854:O855)-MIN(O854:O855))/P854</f>
        <v>9.3012667157357232E-3</v>
      </c>
      <c r="R854" s="203" t="str">
        <f>IF(Q854&gt;C$20, "Repeat", "")</f>
        <v/>
      </c>
    </row>
    <row r="855" spans="2:18" x14ac:dyDescent="0.2">
      <c r="B855" s="174">
        <f>'Sample Weights'!A497</f>
        <v>496</v>
      </c>
      <c r="C855" s="172">
        <f>'Sample Weights'!B497</f>
        <v>179</v>
      </c>
      <c r="D855" s="172" t="str">
        <f>'Sample Weights'!C497</f>
        <v>KTMA-12-1</v>
      </c>
      <c r="E855" s="172">
        <f>'Sample Weights'!D497</f>
        <v>2.1299999999999999E-2</v>
      </c>
      <c r="F855" s="303" t="s">
        <v>955</v>
      </c>
      <c r="G855" s="303">
        <v>1.1807000000000001</v>
      </c>
      <c r="H855" s="303" t="s">
        <v>492</v>
      </c>
      <c r="I855" s="303"/>
      <c r="J855" s="303">
        <v>0.16220000000000001</v>
      </c>
      <c r="K855" s="199">
        <v>154.13130000000001</v>
      </c>
      <c r="L855" s="199">
        <v>41.904200000000003</v>
      </c>
      <c r="M855" s="200">
        <f t="shared" si="120"/>
        <v>0.96032682137402448</v>
      </c>
      <c r="N855" s="248">
        <f t="shared" si="118"/>
        <v>148.0164214032462</v>
      </c>
      <c r="O855" s="248">
        <f t="shared" si="119"/>
        <v>3.3183323444823341</v>
      </c>
      <c r="P855" s="168"/>
      <c r="Q855" s="169"/>
      <c r="R855" s="203"/>
    </row>
    <row r="856" spans="2:18" x14ac:dyDescent="0.2">
      <c r="B856" s="174">
        <f>'Sample Weights'!A498</f>
        <v>497</v>
      </c>
      <c r="C856" s="172">
        <f>'Sample Weights'!B498</f>
        <v>360</v>
      </c>
      <c r="D856" s="172" t="str">
        <f>'Sample Weights'!C498</f>
        <v>TOBB-23-4</v>
      </c>
      <c r="E856" s="172">
        <f>'Sample Weights'!D498</f>
        <v>2.1100000000000001E-2</v>
      </c>
      <c r="F856" s="303" t="s">
        <v>949</v>
      </c>
      <c r="G856" s="303">
        <v>1.1839999999999999</v>
      </c>
      <c r="H856" s="303" t="s">
        <v>832</v>
      </c>
      <c r="I856" s="303"/>
      <c r="J856" s="303">
        <v>0.16189999999999999</v>
      </c>
      <c r="K856" s="199">
        <v>54.581099999999999</v>
      </c>
      <c r="L856" s="199">
        <v>39.4801</v>
      </c>
      <c r="M856" s="200">
        <f t="shared" si="120"/>
        <v>1.023782981784062</v>
      </c>
      <c r="N856" s="248">
        <f t="shared" si="118"/>
        <v>55.879201307054068</v>
      </c>
      <c r="O856" s="248">
        <f t="shared" si="119"/>
        <v>1.3243323461101182</v>
      </c>
      <c r="P856" s="168">
        <f>AVERAGE(O856:O857)</f>
        <v>1.3031087195831659</v>
      </c>
      <c r="Q856" s="169">
        <f>(MAX(O856:O857)-MIN(O856:O857))/P856</f>
        <v>3.2573838556987408E-2</v>
      </c>
      <c r="R856" s="203" t="str">
        <f>IF(Q856&gt;C$20, "Repeat", "")</f>
        <v/>
      </c>
    </row>
    <row r="857" spans="2:18" x14ac:dyDescent="0.2">
      <c r="B857" s="174">
        <f>'Sample Weights'!A499</f>
        <v>498</v>
      </c>
      <c r="C857" s="172">
        <f>'Sample Weights'!B499</f>
        <v>360</v>
      </c>
      <c r="D857" s="172" t="str">
        <f>'Sample Weights'!C499</f>
        <v>TOBB-23-4</v>
      </c>
      <c r="E857" s="172">
        <f>'Sample Weights'!D499</f>
        <v>2.0400000000000001E-2</v>
      </c>
      <c r="F857" s="303" t="s">
        <v>957</v>
      </c>
      <c r="G857" s="303">
        <v>1.1809000000000001</v>
      </c>
      <c r="H857" s="303" t="s">
        <v>833</v>
      </c>
      <c r="I857" s="303" t="s">
        <v>833</v>
      </c>
      <c r="J857" s="303">
        <v>0.1628</v>
      </c>
      <c r="K857" s="199">
        <v>50.115200000000002</v>
      </c>
      <c r="L857" s="199">
        <v>38.737200000000001</v>
      </c>
      <c r="M857" s="200">
        <f t="shared" si="120"/>
        <v>1.0403612595556473</v>
      </c>
      <c r="N857" s="248">
        <f t="shared" si="118"/>
        <v>52.137912594883176</v>
      </c>
      <c r="O857" s="248">
        <f t="shared" si="119"/>
        <v>1.2818850930562136</v>
      </c>
      <c r="P857" s="168"/>
      <c r="Q857" s="169"/>
      <c r="R857" s="203"/>
    </row>
    <row r="858" spans="2:18" x14ac:dyDescent="0.2">
      <c r="B858" s="174">
        <f>'Sample Weights'!A500</f>
        <v>499</v>
      </c>
      <c r="C858" s="172">
        <f>'Sample Weights'!B500</f>
        <v>191</v>
      </c>
      <c r="D858" s="172" t="str">
        <f>'Sample Weights'!C500</f>
        <v>LILB-26-1</v>
      </c>
      <c r="E858" s="172">
        <f>'Sample Weights'!D500</f>
        <v>2.1499999999999998E-2</v>
      </c>
      <c r="F858" s="303" t="s">
        <v>943</v>
      </c>
      <c r="G858" s="303">
        <v>1.1861999999999999</v>
      </c>
      <c r="H858" s="303" t="s">
        <v>509</v>
      </c>
      <c r="I858" s="303" t="s">
        <v>509</v>
      </c>
      <c r="J858" s="303">
        <v>0.1618</v>
      </c>
      <c r="K858" s="199">
        <v>36.134700000000002</v>
      </c>
      <c r="L858" s="199">
        <v>38.4268</v>
      </c>
      <c r="M858" s="200">
        <f t="shared" si="120"/>
        <v>1.0546291223246802</v>
      </c>
      <c r="N858" s="248">
        <f t="shared" si="118"/>
        <v>38.108706946465624</v>
      </c>
      <c r="O858" s="248">
        <f t="shared" si="119"/>
        <v>0.91629549024939472</v>
      </c>
      <c r="P858" s="168">
        <f>AVERAGE(O858:O859)</f>
        <v>0.91536897393931371</v>
      </c>
      <c r="Q858" s="169">
        <f>(MAX(O858:O859)-MIN(O858:O859))/P858</f>
        <v>2.0243559405202869E-3</v>
      </c>
      <c r="R858" s="203" t="str">
        <f>IF(Q858&gt;C$20, "Repeat", "")</f>
        <v/>
      </c>
    </row>
    <row r="859" spans="2:18" x14ac:dyDescent="0.2">
      <c r="B859" s="174">
        <f>'Sample Weights'!A501</f>
        <v>500</v>
      </c>
      <c r="C859" s="172">
        <f>'Sample Weights'!B501</f>
        <v>191</v>
      </c>
      <c r="D859" s="172" t="str">
        <f>'Sample Weights'!C501</f>
        <v>LILB-26-1</v>
      </c>
      <c r="E859" s="172">
        <f>'Sample Weights'!D501</f>
        <v>2.2100000000000002E-2</v>
      </c>
      <c r="F859" s="303" t="s">
        <v>955</v>
      </c>
      <c r="G859" s="303">
        <v>1.1841999999999999</v>
      </c>
      <c r="H859" s="303" t="s">
        <v>834</v>
      </c>
      <c r="I859" s="303"/>
      <c r="J859" s="303">
        <v>0.1613</v>
      </c>
      <c r="K859" s="199">
        <v>42.671399999999998</v>
      </c>
      <c r="L859" s="199">
        <v>43.816299999999998</v>
      </c>
      <c r="M859" s="200">
        <f t="shared" si="120"/>
        <v>0.92047790622206138</v>
      </c>
      <c r="N859" s="248">
        <f t="shared" si="118"/>
        <v>39.278080927564069</v>
      </c>
      <c r="O859" s="248">
        <f t="shared" si="119"/>
        <v>0.91444245762923271</v>
      </c>
      <c r="P859" s="168"/>
      <c r="Q859" s="169"/>
      <c r="R859" s="203"/>
    </row>
    <row r="860" spans="2:18" x14ac:dyDescent="0.2">
      <c r="B860" s="174">
        <f>'Sample Weights'!A502</f>
        <v>501</v>
      </c>
      <c r="C860" s="172">
        <f>'Sample Weights'!B502</f>
        <v>13</v>
      </c>
      <c r="D860" s="172" t="str">
        <f>'Sample Weights'!C502</f>
        <v>BELC-18-1</v>
      </c>
      <c r="E860" s="172">
        <f>'Sample Weights'!D502</f>
        <v>2.1499999999999998E-2</v>
      </c>
      <c r="F860" s="303" t="s">
        <v>955</v>
      </c>
      <c r="G860" s="303">
        <v>1.1848000000000001</v>
      </c>
      <c r="H860" s="303" t="s">
        <v>518</v>
      </c>
      <c r="I860" s="303"/>
      <c r="J860" s="303">
        <v>0.1638</v>
      </c>
      <c r="K860" s="199">
        <v>52.251899999999999</v>
      </c>
      <c r="L860" s="199">
        <v>42.0349</v>
      </c>
      <c r="M860" s="200">
        <f t="shared" si="120"/>
        <v>0.96115094931963085</v>
      </c>
      <c r="N860" s="248">
        <f t="shared" si="118"/>
        <v>50.221963288754417</v>
      </c>
      <c r="O860" s="248">
        <f t="shared" si="119"/>
        <v>1.1790071688624242</v>
      </c>
      <c r="P860" s="168">
        <f>AVERAGE(O860:O861)</f>
        <v>1.1671462769959735</v>
      </c>
      <c r="Q860" s="169">
        <f>(MAX(O860:O861)-MIN(O860:O861))/P860</f>
        <v>2.0324602151802915E-2</v>
      </c>
      <c r="R860" s="203" t="str">
        <f>IF(Q860&gt;C$20, "Repeat", "")</f>
        <v/>
      </c>
    </row>
    <row r="861" spans="2:18" x14ac:dyDescent="0.2">
      <c r="B861" s="174">
        <f>'Sample Weights'!A503</f>
        <v>502</v>
      </c>
      <c r="C861" s="172">
        <f>'Sample Weights'!B503</f>
        <v>13</v>
      </c>
      <c r="D861" s="172" t="str">
        <f>'Sample Weights'!C503</f>
        <v>BELC-18-1</v>
      </c>
      <c r="E861" s="172">
        <f>'Sample Weights'!D503</f>
        <v>2.18E-2</v>
      </c>
      <c r="F861" s="303" t="s">
        <v>949</v>
      </c>
      <c r="G861" s="303">
        <v>1.1867000000000001</v>
      </c>
      <c r="H861" s="303" t="s">
        <v>835</v>
      </c>
      <c r="I861" s="303"/>
      <c r="J861" s="303">
        <v>0.161</v>
      </c>
      <c r="K861" s="199">
        <v>47.912700000000001</v>
      </c>
      <c r="L861" s="199">
        <v>38.896500000000003</v>
      </c>
      <c r="M861" s="200">
        <f t="shared" si="120"/>
        <v>1.0408276340296891</v>
      </c>
      <c r="N861" s="248">
        <f t="shared" si="118"/>
        <v>49.86886218097429</v>
      </c>
      <c r="O861" s="248">
        <f t="shared" si="119"/>
        <v>1.1552853851295231</v>
      </c>
      <c r="P861" s="168"/>
      <c r="Q861" s="169"/>
      <c r="R861" s="203"/>
    </row>
    <row r="862" spans="2:18" x14ac:dyDescent="0.2">
      <c r="B862" s="174">
        <f>'Sample Weights'!A504</f>
        <v>503</v>
      </c>
      <c r="C862" s="172" t="str">
        <f>'Sample Weights'!B504</f>
        <v>Nisqually-1</v>
      </c>
      <c r="D862" s="172">
        <f>'Sample Weights'!C504</f>
        <v>0</v>
      </c>
      <c r="E862" s="172">
        <f>'Sample Weights'!D504</f>
        <v>2.2100000000000002E-2</v>
      </c>
      <c r="F862" s="303" t="s">
        <v>943</v>
      </c>
      <c r="G862" s="303">
        <v>1.1792</v>
      </c>
      <c r="H862" s="303" t="s">
        <v>466</v>
      </c>
      <c r="I862" s="303"/>
      <c r="J862" s="303">
        <v>0.16200000000000001</v>
      </c>
      <c r="K862" s="199">
        <v>87.171999999999997</v>
      </c>
      <c r="L862" s="199">
        <v>40.667900000000003</v>
      </c>
      <c r="M862" s="200">
        <f t="shared" si="120"/>
        <v>0.99125166129397024</v>
      </c>
      <c r="N862" s="248">
        <f t="shared" si="118"/>
        <v>86.409389818317976</v>
      </c>
      <c r="O862" s="248">
        <f t="shared" si="119"/>
        <v>1.900793886905578</v>
      </c>
      <c r="P862" s="168">
        <f>AVERAGE(O862:O863)</f>
        <v>1.9367064551384345</v>
      </c>
      <c r="Q862" s="169">
        <f>(MAX(O862:O863)-MIN(O862:O863))/P862</f>
        <v>3.7086227639272648E-2</v>
      </c>
      <c r="R862" s="203" t="str">
        <f>IF(Q862&gt;C$20, "Repeat", "")</f>
        <v/>
      </c>
    </row>
    <row r="863" spans="2:18" ht="16" thickBot="1" x14ac:dyDescent="0.25">
      <c r="B863" s="176">
        <f>'Sample Weights'!A505</f>
        <v>504</v>
      </c>
      <c r="C863" s="178" t="str">
        <f>'Sample Weights'!B505</f>
        <v>Nisqually-1</v>
      </c>
      <c r="D863" s="178">
        <f>'Sample Weights'!C505</f>
        <v>0</v>
      </c>
      <c r="E863" s="178">
        <f>'Sample Weights'!D505</f>
        <v>2.0899999999999998E-2</v>
      </c>
      <c r="F863" s="305" t="s">
        <v>1094</v>
      </c>
      <c r="G863" s="305">
        <v>1.1819999999999999</v>
      </c>
      <c r="H863" s="305" t="s">
        <v>541</v>
      </c>
      <c r="I863" s="305" t="s">
        <v>541</v>
      </c>
      <c r="J863" s="305">
        <v>0.16070000000000001</v>
      </c>
      <c r="K863" s="204">
        <v>83.769400000000005</v>
      </c>
      <c r="L863" s="204">
        <v>39.776800000000001</v>
      </c>
      <c r="M863" s="205">
        <f t="shared" si="120"/>
        <v>1.0098969091826948</v>
      </c>
      <c r="N863" s="279">
        <f t="shared" si="118"/>
        <v>84.598458144088838</v>
      </c>
      <c r="O863" s="279">
        <f t="shared" si="119"/>
        <v>1.9726190233712908</v>
      </c>
      <c r="P863" s="207"/>
      <c r="Q863" s="208"/>
      <c r="R863" s="209"/>
    </row>
    <row r="864" spans="2:18" x14ac:dyDescent="0.2">
      <c r="B864" s="131"/>
      <c r="C864" s="45"/>
      <c r="D864" s="46"/>
      <c r="E864" s="45"/>
      <c r="F864" s="46"/>
      <c r="G864" s="46"/>
      <c r="H864" s="27"/>
      <c r="I864" s="46"/>
      <c r="J864" s="46"/>
      <c r="K864" s="45"/>
      <c r="L864" s="67"/>
      <c r="M864" s="45"/>
      <c r="N864" s="45"/>
      <c r="O864" s="45"/>
      <c r="P864" s="47"/>
      <c r="Q864" s="47"/>
    </row>
    <row r="865" spans="2:18" x14ac:dyDescent="0.2">
      <c r="B865" s="102"/>
      <c r="C865" s="45"/>
      <c r="D865" s="46"/>
      <c r="E865" s="45"/>
      <c r="F865" s="46"/>
      <c r="G865" s="46"/>
      <c r="H865" s="46"/>
      <c r="I865" s="46"/>
      <c r="J865" s="46"/>
      <c r="K865" s="165" t="s">
        <v>1200</v>
      </c>
      <c r="L865" s="67" t="s">
        <v>642</v>
      </c>
      <c r="M865" s="45"/>
      <c r="N865" s="45"/>
      <c r="O865" s="45"/>
      <c r="P865" s="47"/>
      <c r="Q865" s="47"/>
    </row>
    <row r="866" spans="2:18" x14ac:dyDescent="0.2">
      <c r="B866" s="131" t="s">
        <v>1095</v>
      </c>
      <c r="C866" s="45"/>
      <c r="D866" s="46"/>
      <c r="E866" s="45"/>
      <c r="F866" s="46"/>
      <c r="G866" s="46"/>
      <c r="H866" s="27"/>
      <c r="I866" s="46"/>
      <c r="J866" s="46"/>
      <c r="K866" s="148">
        <f>MAX(K840:K863)</f>
        <v>154.13130000000001</v>
      </c>
      <c r="L866" s="139">
        <f>AVERAGE(L840:L863)</f>
        <v>40.064766666666664</v>
      </c>
      <c r="M866" s="45"/>
      <c r="N866" s="45"/>
      <c r="O866" s="45"/>
      <c r="P866" s="47"/>
      <c r="Q866" s="47"/>
    </row>
    <row r="867" spans="2:18" x14ac:dyDescent="0.2">
      <c r="B867" s="77" t="s">
        <v>367</v>
      </c>
      <c r="C867" s="50" t="s">
        <v>1096</v>
      </c>
      <c r="D867" s="46"/>
      <c r="E867" s="45"/>
      <c r="F867" s="46"/>
      <c r="G867" s="46"/>
      <c r="H867" s="46"/>
      <c r="I867" s="46"/>
      <c r="J867" s="46"/>
      <c r="K867" s="165" t="s">
        <v>1201</v>
      </c>
      <c r="L867" s="45"/>
      <c r="M867" s="45"/>
      <c r="N867" s="45"/>
      <c r="O867" s="45"/>
      <c r="P867" s="47"/>
      <c r="Q867" s="47"/>
    </row>
    <row r="868" spans="2:18" x14ac:dyDescent="0.2">
      <c r="B868" s="99" t="s">
        <v>1093</v>
      </c>
      <c r="C868" s="45"/>
      <c r="D868" s="46"/>
      <c r="E868" s="45"/>
      <c r="F868" s="46"/>
      <c r="G868" s="46"/>
      <c r="H868" s="46"/>
      <c r="I868" s="46"/>
      <c r="J868" s="46"/>
      <c r="K868" s="45">
        <f>MIN(K840:K863)</f>
        <v>12.007899999999999</v>
      </c>
      <c r="L868" s="45"/>
      <c r="M868" s="45"/>
      <c r="N868" s="45"/>
      <c r="O868" s="45"/>
      <c r="P868" s="47"/>
      <c r="Q868" s="47"/>
    </row>
    <row r="869" spans="2:18" ht="16" thickBot="1" x14ac:dyDescent="0.25">
      <c r="B869" s="102"/>
      <c r="C869" s="45"/>
      <c r="D869" s="46"/>
      <c r="E869" s="45"/>
      <c r="F869" s="100">
        <v>43013</v>
      </c>
      <c r="G869" s="46"/>
      <c r="H869" s="46"/>
      <c r="I869" s="100">
        <v>43044</v>
      </c>
      <c r="J869" s="46"/>
      <c r="K869" s="45"/>
      <c r="L869" s="45"/>
      <c r="M869" s="45"/>
      <c r="N869" s="45"/>
      <c r="O869" s="45"/>
      <c r="P869" s="47"/>
      <c r="Q869" s="47"/>
      <c r="R869" s="67"/>
    </row>
    <row r="870" spans="2:18" ht="16" thickBot="1" x14ac:dyDescent="0.25">
      <c r="B870" s="217" t="s">
        <v>370</v>
      </c>
      <c r="C870" s="218" t="s">
        <v>3</v>
      </c>
      <c r="D870" s="218" t="s">
        <v>4</v>
      </c>
      <c r="E870" s="218" t="s">
        <v>371</v>
      </c>
      <c r="F870" s="218" t="s">
        <v>372</v>
      </c>
      <c r="G870" s="218" t="s">
        <v>373</v>
      </c>
      <c r="H870" s="218" t="s">
        <v>374</v>
      </c>
      <c r="I870" s="218" t="s">
        <v>375</v>
      </c>
      <c r="J870" s="218" t="s">
        <v>376</v>
      </c>
      <c r="K870" s="218" t="s">
        <v>377</v>
      </c>
      <c r="L870" s="218" t="s">
        <v>378</v>
      </c>
      <c r="M870" s="218" t="s">
        <v>379</v>
      </c>
      <c r="N870" s="218" t="s">
        <v>380</v>
      </c>
      <c r="O870" s="218" t="s">
        <v>381</v>
      </c>
      <c r="P870" s="219" t="s">
        <v>382</v>
      </c>
      <c r="Q870" s="219" t="s">
        <v>383</v>
      </c>
      <c r="R870" s="299" t="s">
        <v>384</v>
      </c>
    </row>
    <row r="871" spans="2:18" x14ac:dyDescent="0.2">
      <c r="B871" s="210">
        <f>'Sample Weights'!A506</f>
        <v>505</v>
      </c>
      <c r="C871" s="179">
        <f>'Sample Weights'!B506</f>
        <v>338</v>
      </c>
      <c r="D871" s="179" t="str">
        <f>'Sample Weights'!C506</f>
        <v>SQMC-25-2</v>
      </c>
      <c r="E871" s="179">
        <f>'Sample Weights'!D506</f>
        <v>2.07E-2</v>
      </c>
      <c r="F871" s="306" t="s">
        <v>958</v>
      </c>
      <c r="G871" s="306">
        <v>1.1892</v>
      </c>
      <c r="H871" s="306" t="s">
        <v>850</v>
      </c>
      <c r="I871" s="306" t="s">
        <v>850</v>
      </c>
      <c r="J871" s="306">
        <v>0.1633</v>
      </c>
      <c r="K871" s="211">
        <v>20.6812</v>
      </c>
      <c r="L871" s="211">
        <v>40.100999999999999</v>
      </c>
      <c r="M871" s="327">
        <f>(L$881/(F$881/C$15)/(F$881/C$15+(G$881-F$881)/C$16+J$881/C$17))/(L871/(F871/C$15)/(F871/C$15+(G871-F871)/C$16+J871/C$17))</f>
        <v>0.98409283437676998</v>
      </c>
      <c r="N871" s="255">
        <f t="shared" ref="N871:N894" si="121">K871*M871</f>
        <v>20.352220726312854</v>
      </c>
      <c r="O871" s="255">
        <f t="shared" ref="O871:O894" si="122">(N871-D$915)/D$914*(F871/C$15+(G871-F871)/C$16+J871/C$17)/E871</f>
        <v>0.55325402161568349</v>
      </c>
      <c r="P871" s="214">
        <f>AVERAGE(O871:O872)</f>
        <v>0.55294559109350794</v>
      </c>
      <c r="Q871" s="215">
        <f>(MAX(O871:O872)-MIN(O871:O872))/P871</f>
        <v>1.115590854302833E-3</v>
      </c>
      <c r="R871" s="216" t="str">
        <f>IF(Q871&gt;C$20, "Repeat", "")</f>
        <v/>
      </c>
    </row>
    <row r="872" spans="2:18" x14ac:dyDescent="0.2">
      <c r="B872" s="174">
        <f>'Sample Weights'!A507</f>
        <v>506</v>
      </c>
      <c r="C872" s="172">
        <f>'Sample Weights'!B507</f>
        <v>338</v>
      </c>
      <c r="D872" s="172" t="str">
        <f>'Sample Weights'!C507</f>
        <v>SQMC-25-2</v>
      </c>
      <c r="E872" s="172">
        <f>'Sample Weights'!D507</f>
        <v>2.2200000000000001E-2</v>
      </c>
      <c r="F872" s="303" t="s">
        <v>965</v>
      </c>
      <c r="G872" s="303">
        <v>1.1851</v>
      </c>
      <c r="H872" s="303" t="s">
        <v>882</v>
      </c>
      <c r="I872" s="303"/>
      <c r="J872" s="303">
        <v>0.16259999999999999</v>
      </c>
      <c r="K872" s="199">
        <v>21.368400000000001</v>
      </c>
      <c r="L872" s="199">
        <v>37.794499999999999</v>
      </c>
      <c r="M872" s="272">
        <f t="shared" ref="M872:M894" si="123">(L$881/(F$881/C$15)/(F$881/C$15+(G$881-F$881)/C$16+J$881/C$17))/(L872/(F872/C$15)/(F872/C$15+(G872-F872)/C$16+J872/C$17))</f>
        <v>1.0384032900224744</v>
      </c>
      <c r="N872" s="248">
        <f t="shared" si="121"/>
        <v>22.189016862516244</v>
      </c>
      <c r="O872" s="248">
        <f t="shared" si="122"/>
        <v>0.5526371605713325</v>
      </c>
      <c r="P872" s="168"/>
      <c r="Q872" s="169"/>
      <c r="R872" s="203"/>
    </row>
    <row r="873" spans="2:18" x14ac:dyDescent="0.2">
      <c r="B873" s="174">
        <f>'Sample Weights'!A508</f>
        <v>507</v>
      </c>
      <c r="C873" s="172">
        <f>'Sample Weights'!B508</f>
        <v>145</v>
      </c>
      <c r="D873" s="172" t="str">
        <f>'Sample Weights'!C508</f>
        <v>JASP-30-3</v>
      </c>
      <c r="E873" s="172">
        <f>'Sample Weights'!D508</f>
        <v>2.1600000000000001E-2</v>
      </c>
      <c r="F873" s="303" t="s">
        <v>955</v>
      </c>
      <c r="G873" s="303">
        <v>1.1903999999999999</v>
      </c>
      <c r="H873" s="303" t="s">
        <v>851</v>
      </c>
      <c r="I873" s="303"/>
      <c r="J873" s="303">
        <v>0.16239999999999999</v>
      </c>
      <c r="K873" s="199">
        <v>84.820400000000006</v>
      </c>
      <c r="L873" s="199">
        <v>37.817999999999998</v>
      </c>
      <c r="M873" s="272">
        <f t="shared" si="123"/>
        <v>1.0471387339686471</v>
      </c>
      <c r="N873" s="248">
        <f t="shared" si="121"/>
        <v>88.818726270714237</v>
      </c>
      <c r="O873" s="248">
        <f t="shared" si="122"/>
        <v>2.0141963318865108</v>
      </c>
      <c r="P873" s="168">
        <f>AVERAGE(O873:O874)</f>
        <v>2.0361244574170545</v>
      </c>
      <c r="Q873" s="169">
        <f>(MAX(O873:O874)-MIN(O873:O874))/P873</f>
        <v>2.153908171051646E-2</v>
      </c>
      <c r="R873" s="203" t="str">
        <f>IF(Q873&gt;C$20, "Repeat", "")</f>
        <v/>
      </c>
    </row>
    <row r="874" spans="2:18" x14ac:dyDescent="0.2">
      <c r="B874" s="174">
        <f>'Sample Weights'!A509</f>
        <v>508</v>
      </c>
      <c r="C874" s="172">
        <f>'Sample Weights'!B509</f>
        <v>145</v>
      </c>
      <c r="D874" s="172" t="str">
        <f>'Sample Weights'!C509</f>
        <v>JASP-30-3</v>
      </c>
      <c r="E874" s="172">
        <f>'Sample Weights'!D509</f>
        <v>2.0899999999999998E-2</v>
      </c>
      <c r="F874" s="303" t="s">
        <v>942</v>
      </c>
      <c r="G874" s="303">
        <v>1.1924999999999999</v>
      </c>
      <c r="H874" s="303" t="s">
        <v>883</v>
      </c>
      <c r="I874" s="303"/>
      <c r="J874" s="303">
        <v>0.16170000000000001</v>
      </c>
      <c r="K874" s="199">
        <v>97.965400000000002</v>
      </c>
      <c r="L874" s="199">
        <v>44.272100000000002</v>
      </c>
      <c r="M874" s="272">
        <f t="shared" si="123"/>
        <v>0.89470645232921298</v>
      </c>
      <c r="N874" s="248">
        <f t="shared" si="121"/>
        <v>87.650275485012287</v>
      </c>
      <c r="O874" s="248">
        <f t="shared" si="122"/>
        <v>2.0580525829475977</v>
      </c>
      <c r="P874" s="168"/>
      <c r="Q874" s="169"/>
      <c r="R874" s="203"/>
    </row>
    <row r="875" spans="2:18" x14ac:dyDescent="0.2">
      <c r="B875" s="174">
        <f>'Sample Weights'!A510</f>
        <v>509</v>
      </c>
      <c r="C875" s="172">
        <f>'Sample Weights'!B510</f>
        <v>41</v>
      </c>
      <c r="D875" s="172" t="str">
        <f>'Sample Weights'!C510</f>
        <v>CHWI-27-4</v>
      </c>
      <c r="E875" s="172">
        <f>'Sample Weights'!D510</f>
        <v>2.0299999999999999E-2</v>
      </c>
      <c r="F875" s="303" t="s">
        <v>972</v>
      </c>
      <c r="G875" s="303">
        <v>1.1892</v>
      </c>
      <c r="H875" s="303" t="s">
        <v>884</v>
      </c>
      <c r="I875" s="303"/>
      <c r="J875" s="303">
        <v>0.16070000000000001</v>
      </c>
      <c r="K875" s="199">
        <v>24.605699999999999</v>
      </c>
      <c r="L875" s="199">
        <v>36.910699999999999</v>
      </c>
      <c r="M875" s="272">
        <f t="shared" si="123"/>
        <v>1.0688183067457016</v>
      </c>
      <c r="N875" s="248">
        <f t="shared" si="121"/>
        <v>26.299022610292706</v>
      </c>
      <c r="O875" s="248">
        <f t="shared" si="122"/>
        <v>0.70029663784336582</v>
      </c>
      <c r="P875" s="168">
        <f>AVERAGE(O875:O876)</f>
        <v>0.69218342949308065</v>
      </c>
      <c r="Q875" s="169">
        <f>(MAX(O875:O876)-MIN(O875:O876))/P875</f>
        <v>2.3442365143663758E-2</v>
      </c>
      <c r="R875" s="203" t="str">
        <f>IF(Q875&gt;C$20, "Repeat", "")</f>
        <v/>
      </c>
    </row>
    <row r="876" spans="2:18" x14ac:dyDescent="0.2">
      <c r="B876" s="174">
        <f>'Sample Weights'!A511</f>
        <v>510</v>
      </c>
      <c r="C876" s="172">
        <f>'Sample Weights'!B511</f>
        <v>41</v>
      </c>
      <c r="D876" s="172" t="str">
        <f>'Sample Weights'!C511</f>
        <v>CHWI-27-4</v>
      </c>
      <c r="E876" s="172">
        <f>'Sample Weights'!D511</f>
        <v>2.0400000000000001E-2</v>
      </c>
      <c r="F876" s="303" t="s">
        <v>972</v>
      </c>
      <c r="G876" s="303">
        <v>1.1894</v>
      </c>
      <c r="H876" s="303" t="s">
        <v>852</v>
      </c>
      <c r="I876" s="303" t="s">
        <v>852</v>
      </c>
      <c r="J876" s="303">
        <v>0.16200000000000001</v>
      </c>
      <c r="K876" s="199">
        <v>23.7681</v>
      </c>
      <c r="L876" s="199">
        <v>36.491900000000001</v>
      </c>
      <c r="M876" s="272">
        <f t="shared" si="123"/>
        <v>1.0819632597940225</v>
      </c>
      <c r="N876" s="248">
        <f t="shared" si="121"/>
        <v>25.716210955110306</v>
      </c>
      <c r="O876" s="248">
        <f t="shared" si="122"/>
        <v>0.68407022114279559</v>
      </c>
      <c r="P876" s="168"/>
      <c r="Q876" s="169"/>
      <c r="R876" s="203"/>
    </row>
    <row r="877" spans="2:18" x14ac:dyDescent="0.2">
      <c r="B877" s="174">
        <f>'Sample Weights'!A512</f>
        <v>511</v>
      </c>
      <c r="C877" s="172">
        <f>'Sample Weights'!B512</f>
        <v>23</v>
      </c>
      <c r="D877" s="172" t="str">
        <f>'Sample Weights'!C512</f>
        <v>CARS-29-4</v>
      </c>
      <c r="E877" s="172">
        <f>'Sample Weights'!D512</f>
        <v>2.0400000000000001E-2</v>
      </c>
      <c r="F877" s="303" t="s">
        <v>942</v>
      </c>
      <c r="G877" s="303">
        <v>1.1897</v>
      </c>
      <c r="H877" s="303" t="s">
        <v>886</v>
      </c>
      <c r="I877" s="303" t="s">
        <v>886</v>
      </c>
      <c r="J877" s="303">
        <v>0.16170000000000001</v>
      </c>
      <c r="K877" s="199">
        <v>61.212000000000003</v>
      </c>
      <c r="L877" s="199">
        <v>41.593600000000002</v>
      </c>
      <c r="M877" s="272">
        <f t="shared" si="123"/>
        <v>0.95028324690612653</v>
      </c>
      <c r="N877" s="248">
        <f t="shared" si="121"/>
        <v>58.16873810961782</v>
      </c>
      <c r="O877" s="248">
        <f t="shared" si="122"/>
        <v>1.4281088429296966</v>
      </c>
      <c r="P877" s="168">
        <f>AVERAGE(O877:O878)</f>
        <v>1.4137395061388252</v>
      </c>
      <c r="Q877" s="169">
        <f>(MAX(O877:O878)-MIN(O877:O878))/P877</f>
        <v>2.0328125129807827E-2</v>
      </c>
      <c r="R877" s="203" t="str">
        <f>IF(Q877&gt;C$20, "Repeat", "")</f>
        <v/>
      </c>
    </row>
    <row r="878" spans="2:18" x14ac:dyDescent="0.2">
      <c r="B878" s="174">
        <f>'Sample Weights'!A513</f>
        <v>512</v>
      </c>
      <c r="C878" s="172">
        <f>'Sample Weights'!B513</f>
        <v>23</v>
      </c>
      <c r="D878" s="172" t="str">
        <f>'Sample Weights'!C513</f>
        <v>CARS-29-4</v>
      </c>
      <c r="E878" s="172">
        <f>'Sample Weights'!D513</f>
        <v>2.1299999999999999E-2</v>
      </c>
      <c r="F878" s="303" t="s">
        <v>942</v>
      </c>
      <c r="G878" s="303">
        <v>1.19</v>
      </c>
      <c r="H878" s="303" t="s">
        <v>853</v>
      </c>
      <c r="I878" s="303"/>
      <c r="J878" s="303">
        <v>0.16120000000000001</v>
      </c>
      <c r="K878" s="199">
        <v>61.0884</v>
      </c>
      <c r="L878" s="199">
        <v>40.505299999999998</v>
      </c>
      <c r="M878" s="272">
        <f t="shared" si="123"/>
        <v>0.97579271485679531</v>
      </c>
      <c r="N878" s="248">
        <f t="shared" si="121"/>
        <v>59.609615682257854</v>
      </c>
      <c r="O878" s="248">
        <f t="shared" si="122"/>
        <v>1.3993701693479539</v>
      </c>
      <c r="P878" s="168"/>
      <c r="Q878" s="169"/>
      <c r="R878" s="203"/>
    </row>
    <row r="879" spans="2:18" x14ac:dyDescent="0.2">
      <c r="B879" s="174">
        <f>'Sample Weights'!A514</f>
        <v>513</v>
      </c>
      <c r="C879" s="172">
        <f>'Sample Weights'!B514</f>
        <v>124</v>
      </c>
      <c r="D879" s="172" t="str">
        <f>'Sample Weights'!C514</f>
        <v>HOPF-27-1</v>
      </c>
      <c r="E879" s="172">
        <f>'Sample Weights'!D514</f>
        <v>2.1100000000000001E-2</v>
      </c>
      <c r="F879" s="303" t="s">
        <v>942</v>
      </c>
      <c r="G879" s="303">
        <v>1.1908000000000001</v>
      </c>
      <c r="H879" s="303" t="s">
        <v>885</v>
      </c>
      <c r="I879" s="303"/>
      <c r="J879" s="303">
        <v>0.16200000000000001</v>
      </c>
      <c r="K879" s="199">
        <v>45.444099999999999</v>
      </c>
      <c r="L879" s="199">
        <v>37.871499999999997</v>
      </c>
      <c r="M879" s="272">
        <f t="shared" si="123"/>
        <v>1.0447179670172975</v>
      </c>
      <c r="N879" s="248">
        <f t="shared" si="121"/>
        <v>47.476267764930768</v>
      </c>
      <c r="O879" s="248">
        <f t="shared" si="122"/>
        <v>1.1448740680788112</v>
      </c>
      <c r="P879" s="168">
        <f>AVERAGE(O879:O880)</f>
        <v>1.141001865604327</v>
      </c>
      <c r="Q879" s="169">
        <f>(MAX(O879:O880)-MIN(O879:O880))/P879</f>
        <v>6.7873727313029061E-3</v>
      </c>
      <c r="R879" s="203" t="str">
        <f>IF(Q879&gt;C$20, "Repeat", "")</f>
        <v/>
      </c>
    </row>
    <row r="880" spans="2:18" x14ac:dyDescent="0.2">
      <c r="B880" s="174">
        <f>'Sample Weights'!A515</f>
        <v>514</v>
      </c>
      <c r="C880" s="172">
        <f>'Sample Weights'!B515</f>
        <v>124</v>
      </c>
      <c r="D880" s="172" t="str">
        <f>'Sample Weights'!C515</f>
        <v>HOPF-27-1</v>
      </c>
      <c r="E880" s="172">
        <f>'Sample Weights'!D515</f>
        <v>2.07E-2</v>
      </c>
      <c r="F880" s="303" t="s">
        <v>981</v>
      </c>
      <c r="G880" s="303">
        <v>1.1975</v>
      </c>
      <c r="H880" s="303" t="s">
        <v>854</v>
      </c>
      <c r="I880" s="303"/>
      <c r="J880" s="303">
        <v>0.15859999999999999</v>
      </c>
      <c r="K880" s="199">
        <v>42.786299999999997</v>
      </c>
      <c r="L880" s="199">
        <v>35.929900000000004</v>
      </c>
      <c r="M880" s="272">
        <f t="shared" si="123"/>
        <v>1.0749470279617401</v>
      </c>
      <c r="N880" s="248">
        <f t="shared" si="121"/>
        <v>45.993006022479399</v>
      </c>
      <c r="O880" s="248">
        <f t="shared" si="122"/>
        <v>1.1371296631298426</v>
      </c>
      <c r="P880" s="168"/>
      <c r="Q880" s="169"/>
      <c r="R880" s="203"/>
    </row>
    <row r="881" spans="2:19" x14ac:dyDescent="0.2">
      <c r="B881" s="174">
        <f>'Sample Weights'!A516</f>
        <v>515</v>
      </c>
      <c r="C881" s="172">
        <f>'Sample Weights'!B516</f>
        <v>120</v>
      </c>
      <c r="D881" s="172" t="str">
        <f>'Sample Weights'!C516</f>
        <v>HOMD-21-2</v>
      </c>
      <c r="E881" s="172">
        <f>'Sample Weights'!D516</f>
        <v>2.1299999999999999E-2</v>
      </c>
      <c r="F881" s="303" t="s">
        <v>959</v>
      </c>
      <c r="G881" s="303">
        <v>1.1883999999999999</v>
      </c>
      <c r="H881" s="303" t="s">
        <v>855</v>
      </c>
      <c r="I881" s="303"/>
      <c r="J881" s="303">
        <v>0.1613</v>
      </c>
      <c r="K881" s="199">
        <v>104.6418</v>
      </c>
      <c r="L881" s="202">
        <v>39.7164</v>
      </c>
      <c r="M881" s="272">
        <f t="shared" si="123"/>
        <v>1</v>
      </c>
      <c r="N881" s="248">
        <f t="shared" si="121"/>
        <v>104.6418</v>
      </c>
      <c r="O881" s="248">
        <f t="shared" si="122"/>
        <v>2.3853780583096396</v>
      </c>
      <c r="P881" s="168">
        <f>AVERAGE(O881:O882)</f>
        <v>2.3206961855908648</v>
      </c>
      <c r="Q881" s="169">
        <f>(MAX(O881:O882)-MIN(O881:O882))/P881</f>
        <v>5.574350759085369E-2</v>
      </c>
      <c r="R881" s="203" t="str">
        <f>IF(Q881&gt;C$20, "Repeat", "")</f>
        <v/>
      </c>
    </row>
    <row r="882" spans="2:19" x14ac:dyDescent="0.2">
      <c r="B882" s="174">
        <f>'Sample Weights'!A517</f>
        <v>516</v>
      </c>
      <c r="C882" s="172">
        <f>'Sample Weights'!B517</f>
        <v>120</v>
      </c>
      <c r="D882" s="172" t="str">
        <f>'Sample Weights'!C517</f>
        <v>HOMD-21-2</v>
      </c>
      <c r="E882" s="172">
        <f>'Sample Weights'!D517</f>
        <v>2.07E-2</v>
      </c>
      <c r="F882" s="303" t="s">
        <v>981</v>
      </c>
      <c r="G882" s="303">
        <v>1.1850000000000001</v>
      </c>
      <c r="H882" s="303" t="s">
        <v>887</v>
      </c>
      <c r="I882" s="303" t="s">
        <v>855</v>
      </c>
      <c r="J882" s="303">
        <v>0.16289999999999999</v>
      </c>
      <c r="K882" s="199">
        <v>93.343299999999999</v>
      </c>
      <c r="L882" s="199">
        <v>37.259300000000003</v>
      </c>
      <c r="M882" s="272">
        <f t="shared" si="123"/>
        <v>1.0289520855486076</v>
      </c>
      <c r="N882" s="248">
        <f t="shared" si="121"/>
        <v>96.045783206989341</v>
      </c>
      <c r="O882" s="248">
        <f t="shared" si="122"/>
        <v>2.25601431287209</v>
      </c>
      <c r="P882" s="168"/>
      <c r="Q882" s="169"/>
      <c r="R882" s="203"/>
    </row>
    <row r="883" spans="2:19" x14ac:dyDescent="0.2">
      <c r="B883" s="174">
        <f>'Sample Weights'!A518</f>
        <v>517</v>
      </c>
      <c r="C883" s="172">
        <f>'Sample Weights'!B518</f>
        <v>147</v>
      </c>
      <c r="D883" s="172" t="str">
        <f>'Sample Weights'!C518</f>
        <v>JEFF-30-1</v>
      </c>
      <c r="E883" s="172">
        <f>'Sample Weights'!D518</f>
        <v>2.0899999999999998E-2</v>
      </c>
      <c r="F883" s="303" t="s">
        <v>1077</v>
      </c>
      <c r="G883" s="303">
        <v>1.194</v>
      </c>
      <c r="H883" s="303" t="s">
        <v>856</v>
      </c>
      <c r="I883" s="303" t="s">
        <v>856</v>
      </c>
      <c r="J883" s="303">
        <v>0.16070000000000001</v>
      </c>
      <c r="K883" s="199">
        <v>27.076000000000001</v>
      </c>
      <c r="L883" s="199">
        <v>39.902500000000003</v>
      </c>
      <c r="M883" s="272">
        <f t="shared" si="123"/>
        <v>1.0252750892321287</v>
      </c>
      <c r="N883" s="248">
        <f t="shared" si="121"/>
        <v>27.760348316049118</v>
      </c>
      <c r="O883" s="248">
        <f t="shared" si="122"/>
        <v>0.7156324362872275</v>
      </c>
      <c r="P883" s="168">
        <f>AVERAGE(O883:O884)</f>
        <v>0.7316359602325142</v>
      </c>
      <c r="Q883" s="169">
        <f>(MAX(O883:O884)-MIN(O883:O884))/P883</f>
        <v>4.374723172491609E-2</v>
      </c>
      <c r="R883" s="203" t="str">
        <f>IF(Q883&gt;C$20, "Repeat", "")</f>
        <v/>
      </c>
    </row>
    <row r="884" spans="2:19" x14ac:dyDescent="0.2">
      <c r="B884" s="174">
        <f>'Sample Weights'!A519</f>
        <v>518</v>
      </c>
      <c r="C884" s="172">
        <f>'Sample Weights'!B519</f>
        <v>147</v>
      </c>
      <c r="D884" s="172" t="str">
        <f>'Sample Weights'!C519</f>
        <v>JEFF-30-1</v>
      </c>
      <c r="E884" s="172">
        <f>'Sample Weights'!D519</f>
        <v>2.0899999999999998E-2</v>
      </c>
      <c r="F884" s="303" t="s">
        <v>943</v>
      </c>
      <c r="G884" s="303">
        <v>1.1877</v>
      </c>
      <c r="H884" s="303" t="s">
        <v>985</v>
      </c>
      <c r="I884" s="303"/>
      <c r="J884" s="303">
        <v>0.16289999999999999</v>
      </c>
      <c r="K884" s="199">
        <v>29.4937</v>
      </c>
      <c r="L884" s="199">
        <v>39.888199999999998</v>
      </c>
      <c r="M884" s="272">
        <f t="shared" si="123"/>
        <v>0.99397596261193844</v>
      </c>
      <c r="N884" s="248">
        <f t="shared" si="121"/>
        <v>29.316028848487729</v>
      </c>
      <c r="O884" s="248">
        <f t="shared" si="122"/>
        <v>0.74763948417780079</v>
      </c>
      <c r="P884" s="168"/>
      <c r="Q884" s="169"/>
      <c r="R884" s="203"/>
    </row>
    <row r="885" spans="2:19" x14ac:dyDescent="0.2">
      <c r="B885" s="174">
        <f>'Sample Weights'!A520</f>
        <v>519</v>
      </c>
      <c r="C885" s="172">
        <f>'Sample Weights'!B520</f>
        <v>258</v>
      </c>
      <c r="D885" s="172" t="str">
        <f>'Sample Weights'!C520</f>
        <v>PHLA-22-5</v>
      </c>
      <c r="E885" s="172">
        <f>'Sample Weights'!D520</f>
        <v>2.0799999999999999E-2</v>
      </c>
      <c r="F885" s="303" t="s">
        <v>1083</v>
      </c>
      <c r="G885" s="303">
        <v>1.1871</v>
      </c>
      <c r="H885" s="303" t="s">
        <v>889</v>
      </c>
      <c r="I885" s="303"/>
      <c r="J885" s="303">
        <v>0.16039999999999999</v>
      </c>
      <c r="K885" s="199">
        <v>15.002700000000001</v>
      </c>
      <c r="L885" s="199">
        <v>36.122100000000003</v>
      </c>
      <c r="M885" s="272">
        <f t="shared" si="123"/>
        <v>1.0573245948868537</v>
      </c>
      <c r="N885" s="248">
        <f t="shared" si="121"/>
        <v>15.862723699709001</v>
      </c>
      <c r="O885" s="248">
        <f t="shared" si="122"/>
        <v>0.44814509794779678</v>
      </c>
      <c r="P885" s="168">
        <f>AVERAGE(O885:O886)</f>
        <v>0.44111394546209931</v>
      </c>
      <c r="Q885" s="169">
        <f>(MAX(O885:O886)-MIN(O885:O886))/P885</f>
        <v>3.1879075953184011E-2</v>
      </c>
      <c r="R885" s="203" t="str">
        <f>IF(Q885&gt;C$20, "Repeat", "")</f>
        <v/>
      </c>
    </row>
    <row r="886" spans="2:19" x14ac:dyDescent="0.2">
      <c r="B886" s="174">
        <f>'Sample Weights'!A521</f>
        <v>520</v>
      </c>
      <c r="C886" s="172">
        <f>'Sample Weights'!B521</f>
        <v>258</v>
      </c>
      <c r="D886" s="172" t="str">
        <f>'Sample Weights'!C521</f>
        <v>PHLA-22-5</v>
      </c>
      <c r="E886" s="172">
        <f>'Sample Weights'!D521</f>
        <v>2.12E-2</v>
      </c>
      <c r="F886" s="303" t="s">
        <v>1097</v>
      </c>
      <c r="G886" s="303">
        <v>1.1826000000000001</v>
      </c>
      <c r="H886" s="303" t="s">
        <v>886</v>
      </c>
      <c r="I886" s="303"/>
      <c r="J886" s="303">
        <v>0.16300000000000001</v>
      </c>
      <c r="K886" s="199">
        <v>15.026199999999999</v>
      </c>
      <c r="L886" s="199">
        <v>39.155799999999999</v>
      </c>
      <c r="M886" s="272">
        <f t="shared" si="123"/>
        <v>1.0409791129446158</v>
      </c>
      <c r="N886" s="248">
        <f t="shared" si="121"/>
        <v>15.641960346928384</v>
      </c>
      <c r="O886" s="248">
        <f t="shared" si="122"/>
        <v>0.43408279297640184</v>
      </c>
      <c r="P886" s="168"/>
      <c r="Q886" s="169"/>
      <c r="R886" s="203"/>
    </row>
    <row r="887" spans="2:19" x14ac:dyDescent="0.2">
      <c r="B887" s="174">
        <f>'Sample Weights'!A522</f>
        <v>521</v>
      </c>
      <c r="C887" s="172">
        <f>'Sample Weights'!B522</f>
        <v>359</v>
      </c>
      <c r="D887" s="172" t="str">
        <f>'Sample Weights'!C522</f>
        <v>TOBB-23-3</v>
      </c>
      <c r="E887" s="172">
        <f>'Sample Weights'!D522</f>
        <v>2.0500000000000001E-2</v>
      </c>
      <c r="F887" s="303" t="s">
        <v>949</v>
      </c>
      <c r="G887" s="303">
        <v>1.1907000000000001</v>
      </c>
      <c r="H887" s="303" t="s">
        <v>858</v>
      </c>
      <c r="I887" s="303"/>
      <c r="J887" s="303">
        <v>0.16089999999999999</v>
      </c>
      <c r="K887" s="199">
        <v>61.666499999999999</v>
      </c>
      <c r="L887" s="199">
        <v>41.177999999999997</v>
      </c>
      <c r="M887" s="272">
        <f t="shared" si="123"/>
        <v>0.96311640184305969</v>
      </c>
      <c r="N887" s="248">
        <f t="shared" si="121"/>
        <v>59.392017594255037</v>
      </c>
      <c r="O887" s="248">
        <f t="shared" si="122"/>
        <v>1.4495996010767529</v>
      </c>
      <c r="P887" s="168">
        <f>AVERAGE(O887:O888)</f>
        <v>1.4619285285863084</v>
      </c>
      <c r="Q887" s="169">
        <f>(MAX(O887:O888)-MIN(O887:O888))/P887</f>
        <v>1.6866662450971549E-2</v>
      </c>
      <c r="R887" s="203" t="str">
        <f>IF(Q887&gt;C$20, "Repeat", "")</f>
        <v/>
      </c>
    </row>
    <row r="888" spans="2:19" x14ac:dyDescent="0.2">
      <c r="B888" s="174">
        <f>'Sample Weights'!A523</f>
        <v>522</v>
      </c>
      <c r="C888" s="172">
        <f>'Sample Weights'!B523</f>
        <v>359</v>
      </c>
      <c r="D888" s="172" t="str">
        <f>'Sample Weights'!C523</f>
        <v>TOBB-23-3</v>
      </c>
      <c r="E888" s="172">
        <f>'Sample Weights'!D523</f>
        <v>2.1600000000000001E-2</v>
      </c>
      <c r="F888" s="303" t="s">
        <v>949</v>
      </c>
      <c r="G888" s="303">
        <v>1.1900999999999999</v>
      </c>
      <c r="H888" s="303" t="s">
        <v>891</v>
      </c>
      <c r="I888" s="303" t="s">
        <v>890</v>
      </c>
      <c r="J888" s="303">
        <v>0.1603</v>
      </c>
      <c r="K888" s="199">
        <v>70.293999999999997</v>
      </c>
      <c r="L888" s="199">
        <v>43.532499999999999</v>
      </c>
      <c r="M888" s="272">
        <f t="shared" si="123"/>
        <v>0.91032956583826674</v>
      </c>
      <c r="N888" s="248">
        <f t="shared" si="121"/>
        <v>63.99070650103512</v>
      </c>
      <c r="O888" s="248">
        <f t="shared" si="122"/>
        <v>1.4742574560958637</v>
      </c>
      <c r="P888" s="168"/>
      <c r="Q888" s="169"/>
      <c r="R888" s="203"/>
    </row>
    <row r="889" spans="2:19" x14ac:dyDescent="0.2">
      <c r="B889" s="174">
        <f>'Sample Weights'!A524</f>
        <v>523</v>
      </c>
      <c r="C889" s="172">
        <f>'Sample Weights'!B524</f>
        <v>62</v>
      </c>
      <c r="D889" s="172" t="str">
        <f>'Sample Weights'!C524</f>
        <v>DENA-17-4</v>
      </c>
      <c r="E889" s="172">
        <f>'Sample Weights'!D524</f>
        <v>2.0500000000000001E-2</v>
      </c>
      <c r="F889" s="303" t="s">
        <v>949</v>
      </c>
      <c r="G889" s="303">
        <v>1.1895</v>
      </c>
      <c r="H889" s="303" t="s">
        <v>859</v>
      </c>
      <c r="I889" s="303" t="s">
        <v>859</v>
      </c>
      <c r="J889" s="303">
        <v>0.16070000000000001</v>
      </c>
      <c r="K889" s="199">
        <v>26.4207</v>
      </c>
      <c r="L889" s="199">
        <v>41.267299999999999</v>
      </c>
      <c r="M889" s="272">
        <f t="shared" si="123"/>
        <v>0.96005127623089836</v>
      </c>
      <c r="N889" s="248">
        <f t="shared" si="121"/>
        <v>25.365226753913696</v>
      </c>
      <c r="O889" s="248">
        <f t="shared" si="122"/>
        <v>0.67235173564996453</v>
      </c>
      <c r="P889" s="168">
        <f>AVERAGE(O889:O890)</f>
        <v>0.69565112862337009</v>
      </c>
      <c r="Q889" s="169">
        <f>(MAX(O889:O890)-MIN(O889:O890))/P889</f>
        <v>6.6985855451748982E-2</v>
      </c>
      <c r="R889" s="203" t="str">
        <f>IF(Q889&gt;C$20, "Repeat", "")</f>
        <v/>
      </c>
    </row>
    <row r="890" spans="2:19" x14ac:dyDescent="0.2">
      <c r="B890" s="174">
        <f>'Sample Weights'!A525</f>
        <v>524</v>
      </c>
      <c r="C890" s="172">
        <f>'Sample Weights'!B525</f>
        <v>62</v>
      </c>
      <c r="D890" s="172" t="str">
        <f>'Sample Weights'!C525</f>
        <v>DENA-17-4</v>
      </c>
      <c r="E890" s="172">
        <f>'Sample Weights'!D525</f>
        <v>2.07E-2</v>
      </c>
      <c r="F890" s="303" t="s">
        <v>942</v>
      </c>
      <c r="G890" s="303">
        <v>1.1998</v>
      </c>
      <c r="H890" s="303" t="s">
        <v>892</v>
      </c>
      <c r="I890" s="303"/>
      <c r="J890" s="303">
        <v>0.16109999999999999</v>
      </c>
      <c r="K890" s="199">
        <v>26.553799999999999</v>
      </c>
      <c r="L890" s="199">
        <v>38.503599999999999</v>
      </c>
      <c r="M890" s="272">
        <f t="shared" si="123"/>
        <v>1.0341808776692927</v>
      </c>
      <c r="N890" s="248">
        <f t="shared" si="121"/>
        <v>27.461432189454865</v>
      </c>
      <c r="O890" s="248">
        <f t="shared" si="122"/>
        <v>0.71895052159677564</v>
      </c>
      <c r="P890" s="168"/>
      <c r="Q890" s="169"/>
      <c r="R890" s="203"/>
    </row>
    <row r="891" spans="2:19" x14ac:dyDescent="0.2">
      <c r="B891" s="341">
        <f>'Sample Weights'!A526</f>
        <v>525</v>
      </c>
      <c r="C891" s="342">
        <f>'Sample Weights'!B526</f>
        <v>261</v>
      </c>
      <c r="D891" s="342" t="str">
        <f>'Sample Weights'!C526</f>
        <v>PHLC-22-3</v>
      </c>
      <c r="E891" s="342">
        <f>'Sample Weights'!D526</f>
        <v>2.1000000000000001E-2</v>
      </c>
      <c r="F891" s="342" t="s">
        <v>957</v>
      </c>
      <c r="G891" s="342">
        <v>1.1973</v>
      </c>
      <c r="H891" s="342" t="s">
        <v>860</v>
      </c>
      <c r="I891" s="342"/>
      <c r="J891" s="342">
        <v>0.1613</v>
      </c>
      <c r="K891" s="343">
        <v>112.27079999999999</v>
      </c>
      <c r="L891" s="343">
        <v>38.4876</v>
      </c>
      <c r="M891" s="344">
        <f t="shared" si="123"/>
        <v>1.0348229419551243</v>
      </c>
      <c r="N891" s="349">
        <f t="shared" si="121"/>
        <v>116.18039955165536</v>
      </c>
      <c r="O891" s="349">
        <f t="shared" si="122"/>
        <v>2.6943353138215675</v>
      </c>
      <c r="P891" s="346">
        <f>AVERAGE(O891:O892)</f>
        <v>2.5690076644855981</v>
      </c>
      <c r="Q891" s="347">
        <f>(MAX(O891:O892)-MIN(O891:O892))/P891</f>
        <v>9.7568918200221871E-2</v>
      </c>
      <c r="R891" s="348" t="str">
        <f>IF(Q891&gt;C$20, "Repeat", "")</f>
        <v/>
      </c>
      <c r="S891" s="131" t="s">
        <v>779</v>
      </c>
    </row>
    <row r="892" spans="2:19" x14ac:dyDescent="0.2">
      <c r="B892" s="341">
        <f>'Sample Weights'!A527</f>
        <v>526</v>
      </c>
      <c r="C892" s="342">
        <f>'Sample Weights'!B527</f>
        <v>261</v>
      </c>
      <c r="D892" s="342" t="str">
        <f>'Sample Weights'!C527</f>
        <v>PHLC-22-3</v>
      </c>
      <c r="E892" s="342">
        <f>'Sample Weights'!D527</f>
        <v>2.0799999999999999E-2</v>
      </c>
      <c r="F892" s="342" t="s">
        <v>972</v>
      </c>
      <c r="G892" s="342">
        <v>1.1811</v>
      </c>
      <c r="H892" s="342" t="s">
        <v>894</v>
      </c>
      <c r="I892" s="342"/>
      <c r="J892" s="342">
        <v>0.16070000000000001</v>
      </c>
      <c r="K892" s="343">
        <v>108.79</v>
      </c>
      <c r="L892" s="343">
        <v>40.491300000000003</v>
      </c>
      <c r="M892" s="344">
        <f t="shared" si="123"/>
        <v>0.96824921403049513</v>
      </c>
      <c r="N892" s="349">
        <f t="shared" si="121"/>
        <v>105.33583199437757</v>
      </c>
      <c r="O892" s="349">
        <f t="shared" si="122"/>
        <v>2.4436800151496292</v>
      </c>
      <c r="P892" s="346"/>
      <c r="Q892" s="347"/>
      <c r="R892" s="348"/>
    </row>
    <row r="893" spans="2:19" x14ac:dyDescent="0.2">
      <c r="B893" s="174">
        <f>'Sample Weights'!A528</f>
        <v>527</v>
      </c>
      <c r="C893" s="172" t="str">
        <f>'Sample Weights'!B528</f>
        <v>Nisqually-1</v>
      </c>
      <c r="D893" s="172">
        <f>'Sample Weights'!C528</f>
        <v>0</v>
      </c>
      <c r="E893" s="172">
        <f>'Sample Weights'!D528</f>
        <v>2.1499999999999998E-2</v>
      </c>
      <c r="F893" s="303" t="s">
        <v>949</v>
      </c>
      <c r="G893" s="303">
        <v>1.1892</v>
      </c>
      <c r="H893" s="303" t="s">
        <v>861</v>
      </c>
      <c r="I893" s="303"/>
      <c r="J893" s="303">
        <v>0.161</v>
      </c>
      <c r="K893" s="199">
        <v>91.616699999999994</v>
      </c>
      <c r="L893" s="199">
        <v>42.500900000000001</v>
      </c>
      <c r="M893" s="272">
        <f t="shared" si="123"/>
        <v>0.93211282332083945</v>
      </c>
      <c r="N893" s="248">
        <f t="shared" si="121"/>
        <v>85.397100900338344</v>
      </c>
      <c r="O893" s="248">
        <f t="shared" si="122"/>
        <v>1.9459209967370918</v>
      </c>
      <c r="P893" s="168">
        <f>AVERAGE(O893:O894)</f>
        <v>1.944182039319188</v>
      </c>
      <c r="Q893" s="169">
        <f>(MAX(O893:O894)-MIN(O893:O894))/P893</f>
        <v>1.7888833275229827E-3</v>
      </c>
      <c r="R893" s="203" t="str">
        <f>IF(Q893&gt;C$20, "Repeat", "")</f>
        <v/>
      </c>
    </row>
    <row r="894" spans="2:19" ht="16" thickBot="1" x14ac:dyDescent="0.25">
      <c r="B894" s="176">
        <f>'Sample Weights'!A529</f>
        <v>528</v>
      </c>
      <c r="C894" s="178" t="str">
        <f>'Sample Weights'!B529</f>
        <v>Nisqually-1</v>
      </c>
      <c r="D894" s="178">
        <f>'Sample Weights'!C529</f>
        <v>0</v>
      </c>
      <c r="E894" s="178">
        <f>'Sample Weights'!D529</f>
        <v>2.0799999999999999E-2</v>
      </c>
      <c r="F894" s="305" t="s">
        <v>949</v>
      </c>
      <c r="G894" s="305">
        <v>1.1931</v>
      </c>
      <c r="H894" s="305" t="s">
        <v>893</v>
      </c>
      <c r="I894" s="305" t="s">
        <v>863</v>
      </c>
      <c r="J894" s="305">
        <v>0.16109999999999999</v>
      </c>
      <c r="K894" s="204">
        <v>83.157600000000002</v>
      </c>
      <c r="L894" s="204">
        <v>40.265000000000001</v>
      </c>
      <c r="M894" s="326">
        <f t="shared" si="123"/>
        <v>0.98686591349003272</v>
      </c>
      <c r="N894" s="279">
        <f t="shared" si="121"/>
        <v>82.065400887638745</v>
      </c>
      <c r="O894" s="279">
        <f t="shared" si="122"/>
        <v>1.9424430819012841</v>
      </c>
      <c r="P894" s="207"/>
      <c r="Q894" s="208"/>
      <c r="R894" s="209"/>
    </row>
    <row r="895" spans="2:19" x14ac:dyDescent="0.2">
      <c r="B895" s="131"/>
      <c r="C895" s="45"/>
      <c r="D895" s="46"/>
      <c r="E895" s="45"/>
      <c r="F895" s="46"/>
      <c r="G895" s="46"/>
      <c r="H895" s="27"/>
      <c r="I895" s="46"/>
      <c r="J895" s="46"/>
      <c r="K895" s="45"/>
      <c r="L895" s="67"/>
      <c r="M895" s="45"/>
      <c r="N895" s="45"/>
      <c r="O895" s="45"/>
      <c r="P895" s="47"/>
      <c r="Q895" s="47"/>
    </row>
    <row r="896" spans="2:19" x14ac:dyDescent="0.2">
      <c r="B896" s="102"/>
      <c r="C896" s="45"/>
      <c r="D896" s="46"/>
      <c r="E896" s="45"/>
      <c r="F896" s="46"/>
      <c r="G896" s="46"/>
      <c r="H896" s="46"/>
      <c r="I896" s="46"/>
      <c r="J896" s="46"/>
      <c r="K896" s="165" t="s">
        <v>1200</v>
      </c>
      <c r="L896" s="67" t="s">
        <v>642</v>
      </c>
      <c r="M896" s="45"/>
      <c r="N896" s="45"/>
      <c r="O896" s="45"/>
      <c r="P896" s="47"/>
      <c r="Q896" s="47"/>
    </row>
    <row r="897" spans="2:17" x14ac:dyDescent="0.2">
      <c r="B897" s="114" t="s">
        <v>1098</v>
      </c>
      <c r="C897" s="45"/>
      <c r="D897" s="46"/>
      <c r="E897" s="45"/>
      <c r="F897" s="46"/>
      <c r="G897" s="46"/>
      <c r="H897" s="46"/>
      <c r="I897" s="46"/>
      <c r="J897" s="46"/>
      <c r="K897" s="148">
        <f>MAX(K871:K894)</f>
        <v>112.27079999999999</v>
      </c>
      <c r="L897" s="139">
        <f>AVERAGE(L871:L894)</f>
        <v>39.481625000000001</v>
      </c>
      <c r="M897" s="45"/>
      <c r="N897" s="45"/>
      <c r="O897" s="45"/>
      <c r="P897" s="47"/>
      <c r="Q897" s="47"/>
    </row>
    <row r="898" spans="2:17" ht="16" thickBot="1" x14ac:dyDescent="0.25">
      <c r="B898" s="140"/>
      <c r="C898" s="101">
        <v>43013</v>
      </c>
      <c r="D898" s="46"/>
      <c r="E898" s="45"/>
      <c r="F898" s="46"/>
      <c r="G898" s="46"/>
      <c r="H898" s="46"/>
      <c r="I898" s="46"/>
      <c r="J898" s="46"/>
      <c r="K898" s="165" t="s">
        <v>1201</v>
      </c>
      <c r="L898" s="45"/>
      <c r="M898" s="45"/>
      <c r="N898" s="45"/>
      <c r="O898" s="45"/>
      <c r="P898" s="47"/>
      <c r="Q898" s="47"/>
    </row>
    <row r="899" spans="2:17" ht="16" thickBot="1" x14ac:dyDescent="0.25">
      <c r="B899" s="217" t="s">
        <v>809</v>
      </c>
      <c r="C899" s="218" t="s">
        <v>898</v>
      </c>
      <c r="D899" s="218" t="s">
        <v>899</v>
      </c>
      <c r="E899" s="218" t="s">
        <v>900</v>
      </c>
      <c r="F899" s="218" t="s">
        <v>377</v>
      </c>
      <c r="G899" s="218" t="s">
        <v>378</v>
      </c>
      <c r="H899" s="218" t="s">
        <v>379</v>
      </c>
      <c r="I899" s="220" t="s">
        <v>380</v>
      </c>
      <c r="J899" s="46"/>
      <c r="K899" s="45">
        <f>MIN(K871:K894)</f>
        <v>15.002700000000001</v>
      </c>
      <c r="L899" s="45"/>
      <c r="M899" s="45"/>
      <c r="N899" s="45"/>
      <c r="O899" s="45"/>
      <c r="P899" s="47"/>
      <c r="Q899" s="47"/>
    </row>
    <row r="900" spans="2:17" x14ac:dyDescent="0.2">
      <c r="B900" s="210" t="s">
        <v>1099</v>
      </c>
      <c r="C900" s="307">
        <v>0.99880000000000002</v>
      </c>
      <c r="D900" s="307">
        <v>1.0984</v>
      </c>
      <c r="E900" s="308">
        <f t="shared" ref="E900:E908" si="124">((C900/C$14)*E33)/((C900/C$14)+((D900-C900)/C$15))</f>
        <v>0.2273275554641441</v>
      </c>
      <c r="F900" s="211">
        <v>571.36620000000005</v>
      </c>
      <c r="G900" s="211">
        <v>52.970500000000001</v>
      </c>
      <c r="H900" s="183">
        <f>(G$906/(D$906/C$15)/(D$906/C$15+C$906/C$14))/(G900/(D900/C$15)/(D900/C$15+C900/C$14))</f>
        <v>1.0258715021278524</v>
      </c>
      <c r="I900" s="309">
        <f t="shared" ref="I900:I908" si="125">F900*H900</f>
        <v>586.14830185908295</v>
      </c>
      <c r="J900" s="46"/>
      <c r="K900" s="45"/>
      <c r="L900" s="45"/>
      <c r="M900" s="45"/>
      <c r="N900" s="45"/>
      <c r="O900" s="45"/>
      <c r="P900" s="47"/>
      <c r="Q900" s="47"/>
    </row>
    <row r="901" spans="2:17" x14ac:dyDescent="0.2">
      <c r="B901" s="174" t="s">
        <v>1100</v>
      </c>
      <c r="C901" s="167">
        <v>0.99870000000000003</v>
      </c>
      <c r="D901" s="167">
        <v>1.0984</v>
      </c>
      <c r="E901" s="280">
        <f t="shared" si="124"/>
        <v>0.11350772887141315</v>
      </c>
      <c r="F901" s="199">
        <v>278.7654</v>
      </c>
      <c r="G901" s="199">
        <v>53.372500000000002</v>
      </c>
      <c r="H901" s="185">
        <f t="shared" ref="H901:H908" si="126">(G$906/(D$906/C$15)/(D$906/C$15+C$906/C$14))/(G901/(D901/C$15)/(D901/C$15+C901/C$14))</f>
        <v>1.0180961222629135</v>
      </c>
      <c r="I901" s="286">
        <f t="shared" si="125"/>
        <v>283.80997276106996</v>
      </c>
      <c r="J901" s="46"/>
      <c r="K901" s="45"/>
      <c r="L901" s="45"/>
      <c r="M901" s="45"/>
      <c r="N901" s="45"/>
      <c r="O901" s="45"/>
      <c r="P901" s="47"/>
      <c r="Q901" s="47"/>
    </row>
    <row r="902" spans="2:17" x14ac:dyDescent="0.2">
      <c r="B902" s="174" t="s">
        <v>1101</v>
      </c>
      <c r="C902" s="167">
        <v>1.0007999999999999</v>
      </c>
      <c r="D902" s="167">
        <v>1.1005</v>
      </c>
      <c r="E902" s="280">
        <f t="shared" si="124"/>
        <v>5.6723844538342456E-2</v>
      </c>
      <c r="F902" s="199">
        <v>137.28739999999999</v>
      </c>
      <c r="G902" s="199">
        <v>53.284300000000002</v>
      </c>
      <c r="H902" s="185">
        <f t="shared" si="126"/>
        <v>1.0237773271997095</v>
      </c>
      <c r="I902" s="286">
        <f t="shared" si="125"/>
        <v>140.55172743019739</v>
      </c>
      <c r="J902" s="46"/>
      <c r="K902" s="45"/>
      <c r="L902" s="45"/>
      <c r="M902" s="45"/>
      <c r="N902" s="45"/>
      <c r="O902" s="45"/>
      <c r="P902" s="47"/>
      <c r="Q902" s="47"/>
    </row>
    <row r="903" spans="2:17" x14ac:dyDescent="0.2">
      <c r="B903" s="174" t="s">
        <v>1102</v>
      </c>
      <c r="C903" s="167">
        <v>0.99880000000000002</v>
      </c>
      <c r="D903" s="167">
        <v>1.0987</v>
      </c>
      <c r="E903" s="280">
        <f t="shared" si="124"/>
        <v>2.8337593341055078E-2</v>
      </c>
      <c r="F903" s="199">
        <v>66.886099999999999</v>
      </c>
      <c r="G903" s="199">
        <v>53.024700000000003</v>
      </c>
      <c r="H903" s="185">
        <f t="shared" si="126"/>
        <v>1.0252494350991681</v>
      </c>
      <c r="I903" s="286">
        <f t="shared" si="125"/>
        <v>68.57493624098646</v>
      </c>
      <c r="J903" s="46"/>
      <c r="K903" s="45"/>
      <c r="L903" s="45"/>
      <c r="M903" s="45"/>
      <c r="N903" s="45"/>
      <c r="O903" s="45"/>
      <c r="P903" s="47"/>
      <c r="Q903" s="47"/>
    </row>
    <row r="904" spans="2:17" x14ac:dyDescent="0.2">
      <c r="B904" s="174" t="s">
        <v>1103</v>
      </c>
      <c r="C904" s="167">
        <v>0.99850000000000005</v>
      </c>
      <c r="D904" s="167">
        <v>1.0985</v>
      </c>
      <c r="E904" s="280">
        <f t="shared" si="124"/>
        <v>1.4153414709932205E-2</v>
      </c>
      <c r="F904" s="199">
        <v>30.993600000000001</v>
      </c>
      <c r="G904" s="199">
        <v>52.778100000000002</v>
      </c>
      <c r="H904" s="185">
        <f t="shared" si="126"/>
        <v>1.0296068061554926</v>
      </c>
      <c r="I904" s="286">
        <f t="shared" si="125"/>
        <v>31.911221507260876</v>
      </c>
      <c r="J904" s="46"/>
      <c r="K904" s="45"/>
      <c r="L904" s="45"/>
      <c r="M904" s="45"/>
      <c r="N904" s="45"/>
      <c r="O904" s="45"/>
      <c r="P904" s="47"/>
      <c r="Q904" s="47"/>
    </row>
    <row r="905" spans="2:17" x14ac:dyDescent="0.2">
      <c r="B905" s="174" t="s">
        <v>1104</v>
      </c>
      <c r="C905" s="167">
        <v>1.0002</v>
      </c>
      <c r="D905" s="167">
        <v>1.0982000000000001</v>
      </c>
      <c r="E905" s="280">
        <f t="shared" si="124"/>
        <v>7.0901610863657247E-3</v>
      </c>
      <c r="F905" s="199">
        <v>13.971399999999999</v>
      </c>
      <c r="G905" s="199">
        <v>52.610700000000001</v>
      </c>
      <c r="H905" s="185">
        <f t="shared" si="126"/>
        <v>1.0332901785603998</v>
      </c>
      <c r="I905" s="286">
        <f t="shared" si="125"/>
        <v>14.43651040073877</v>
      </c>
      <c r="J905" s="46"/>
      <c r="K905" s="45"/>
      <c r="L905" s="45"/>
      <c r="M905" s="45"/>
      <c r="N905" s="45"/>
      <c r="O905" s="45"/>
      <c r="P905" s="47"/>
      <c r="Q905" s="47"/>
    </row>
    <row r="906" spans="2:17" x14ac:dyDescent="0.2">
      <c r="B906" s="174" t="s">
        <v>1105</v>
      </c>
      <c r="C906" s="167">
        <v>0.98870000000000002</v>
      </c>
      <c r="D906" s="167">
        <v>1.0861000000000001</v>
      </c>
      <c r="E906" s="280">
        <f t="shared" si="124"/>
        <v>3.545345269761923E-3</v>
      </c>
      <c r="F906" s="199">
        <v>7.4215</v>
      </c>
      <c r="G906" s="202">
        <v>53.158499999999997</v>
      </c>
      <c r="H906" s="185">
        <f t="shared" si="126"/>
        <v>1</v>
      </c>
      <c r="I906" s="286">
        <f t="shared" si="125"/>
        <v>7.4215</v>
      </c>
      <c r="J906" s="46"/>
      <c r="K906" s="45"/>
      <c r="L906" s="45"/>
      <c r="M906" s="45"/>
      <c r="N906" s="45"/>
      <c r="O906" s="45"/>
      <c r="P906" s="47"/>
      <c r="Q906" s="47"/>
    </row>
    <row r="907" spans="2:17" x14ac:dyDescent="0.2">
      <c r="B907" s="174" t="s">
        <v>1106</v>
      </c>
      <c r="C907" s="167">
        <v>1.0015000000000001</v>
      </c>
      <c r="D907" s="167">
        <v>1.1020000000000001</v>
      </c>
      <c r="E907" s="280">
        <f t="shared" si="124"/>
        <v>1.7708886713787679E-3</v>
      </c>
      <c r="F907" s="199">
        <v>2.7513999999999998</v>
      </c>
      <c r="G907" s="199">
        <v>53.8078</v>
      </c>
      <c r="H907" s="185">
        <f t="shared" si="126"/>
        <v>1.0162616562220166</v>
      </c>
      <c r="I907" s="286">
        <f t="shared" si="125"/>
        <v>2.7961423209292562</v>
      </c>
      <c r="J907" s="46"/>
      <c r="K907" s="45"/>
      <c r="L907" s="45"/>
      <c r="M907" s="45"/>
      <c r="N907" s="45"/>
      <c r="O907" s="45"/>
      <c r="P907" s="47"/>
      <c r="Q907" s="47"/>
    </row>
    <row r="908" spans="2:17" ht="16" thickBot="1" x14ac:dyDescent="0.25">
      <c r="B908" s="242" t="s">
        <v>1107</v>
      </c>
      <c r="C908" s="287">
        <v>0.98280000000000001</v>
      </c>
      <c r="D908" s="287">
        <v>1.083</v>
      </c>
      <c r="E908" s="288">
        <f t="shared" si="124"/>
        <v>8.8359031048621439E-4</v>
      </c>
      <c r="F908" s="289">
        <v>1.3664000000000001</v>
      </c>
      <c r="G908" s="289">
        <v>53.8932</v>
      </c>
      <c r="H908" s="290">
        <f t="shared" si="126"/>
        <v>0.97928572328784325</v>
      </c>
      <c r="I908" s="291">
        <f t="shared" si="125"/>
        <v>1.338096012300509</v>
      </c>
      <c r="J908" s="46"/>
      <c r="K908" s="45"/>
      <c r="L908" s="45"/>
      <c r="M908" s="45"/>
      <c r="N908" s="45"/>
      <c r="O908" s="45"/>
      <c r="P908" s="47"/>
      <c r="Q908" s="47"/>
    </row>
    <row r="909" spans="2:17" x14ac:dyDescent="0.2">
      <c r="B909" s="102"/>
      <c r="C909" s="45"/>
      <c r="D909" s="46"/>
      <c r="E909" s="45"/>
      <c r="F909" s="46"/>
      <c r="G909" s="46"/>
      <c r="H909" s="46"/>
      <c r="I909" s="46"/>
      <c r="J909" s="46"/>
      <c r="K909" s="45"/>
      <c r="L909" s="45"/>
      <c r="M909" s="45"/>
      <c r="N909" s="45"/>
      <c r="O909" s="45"/>
      <c r="P909" s="47"/>
      <c r="Q909" s="47"/>
    </row>
    <row r="910" spans="2:17" x14ac:dyDescent="0.2">
      <c r="B910" s="102"/>
      <c r="C910" s="45"/>
      <c r="D910" s="46"/>
      <c r="E910" s="45"/>
      <c r="F910" s="46"/>
      <c r="G910" s="1" t="s">
        <v>642</v>
      </c>
      <c r="H910" s="27"/>
      <c r="I910" s="46"/>
      <c r="J910" s="46"/>
      <c r="K910" s="45"/>
      <c r="L910" s="45"/>
      <c r="M910" s="45"/>
      <c r="N910" s="45"/>
      <c r="O910" s="45"/>
      <c r="P910" s="47"/>
      <c r="Q910" s="47"/>
    </row>
    <row r="911" spans="2:17" x14ac:dyDescent="0.2">
      <c r="B911" s="108"/>
      <c r="C911" s="45"/>
      <c r="D911" s="46"/>
      <c r="E911" s="45"/>
      <c r="F911" s="46"/>
      <c r="G911" s="132">
        <f>AVERAGE(G900:G908)</f>
        <v>53.211144444444443</v>
      </c>
      <c r="H911" s="27"/>
      <c r="I911" s="46"/>
      <c r="J911" s="46"/>
      <c r="K911" s="45"/>
      <c r="L911" s="45"/>
      <c r="M911" s="45"/>
      <c r="N911" s="45"/>
      <c r="O911" s="45"/>
      <c r="P911" s="47"/>
      <c r="Q911" s="47"/>
    </row>
    <row r="912" spans="2:17" x14ac:dyDescent="0.2">
      <c r="B912" s="108"/>
      <c r="C912" s="45"/>
      <c r="D912" s="46"/>
      <c r="E912" s="45"/>
      <c r="F912" s="46"/>
      <c r="G912" s="46"/>
      <c r="H912" s="27"/>
      <c r="I912" s="46"/>
      <c r="J912" s="46"/>
      <c r="K912" s="45"/>
      <c r="L912" s="45"/>
      <c r="M912" s="45"/>
      <c r="N912" s="45"/>
      <c r="O912" s="45"/>
      <c r="P912" s="47"/>
      <c r="Q912" s="47"/>
    </row>
    <row r="913" spans="2:18" x14ac:dyDescent="0.2">
      <c r="B913" s="108"/>
      <c r="C913" s="414" t="s">
        <v>805</v>
      </c>
      <c r="D913" s="416"/>
      <c r="E913" s="45"/>
      <c r="F913" s="46"/>
      <c r="G913" s="46"/>
      <c r="H913" s="27"/>
      <c r="I913" s="46"/>
      <c r="J913" s="46"/>
      <c r="K913" s="45"/>
      <c r="L913" s="45"/>
      <c r="M913" s="45"/>
      <c r="N913" s="45"/>
      <c r="O913" s="45"/>
      <c r="P913" s="47"/>
      <c r="Q913" s="47"/>
    </row>
    <row r="914" spans="2:18" x14ac:dyDescent="0.2">
      <c r="B914" s="108"/>
      <c r="C914" s="133" t="s">
        <v>806</v>
      </c>
      <c r="D914" s="156">
        <f>SLOPE(I900:I907,E900:E907)</f>
        <v>2582.9097059790693</v>
      </c>
      <c r="E914" s="45"/>
      <c r="F914" s="46"/>
      <c r="G914" s="46"/>
      <c r="H914" s="27"/>
      <c r="I914" s="46"/>
      <c r="J914" s="46"/>
      <c r="K914" s="45"/>
      <c r="L914" s="45"/>
      <c r="M914" s="45"/>
      <c r="N914" s="45"/>
      <c r="O914" s="45"/>
      <c r="P914" s="47"/>
      <c r="Q914" s="47"/>
    </row>
    <row r="915" spans="2:18" x14ac:dyDescent="0.2">
      <c r="B915" s="108"/>
      <c r="C915" s="122" t="s">
        <v>807</v>
      </c>
      <c r="D915" s="157">
        <f>INTERCEPT(I900:I907,E900:E907)</f>
        <v>-4.1255069241499882</v>
      </c>
      <c r="E915" s="45"/>
      <c r="F915" s="46"/>
      <c r="G915" s="46"/>
      <c r="H915" s="27"/>
      <c r="I915" s="46"/>
      <c r="J915" s="46"/>
      <c r="K915" s="45"/>
      <c r="L915" s="45"/>
      <c r="M915" s="45"/>
      <c r="N915" s="45"/>
      <c r="O915" s="45"/>
      <c r="P915" s="47"/>
      <c r="Q915" s="47"/>
    </row>
    <row r="916" spans="2:18" x14ac:dyDescent="0.2">
      <c r="B916" s="108"/>
      <c r="C916" s="125" t="s">
        <v>808</v>
      </c>
      <c r="D916" s="158">
        <f>RSQ(I900:I907,E900:E907)</f>
        <v>0.99981871510374087</v>
      </c>
      <c r="E916" s="45"/>
      <c r="F916" s="27"/>
      <c r="G916" s="46"/>
      <c r="H916" s="27"/>
      <c r="I916" s="46"/>
      <c r="J916" s="46"/>
      <c r="K916" s="45"/>
      <c r="L916" s="45"/>
      <c r="M916" s="45"/>
      <c r="N916" s="45"/>
      <c r="O916" s="45"/>
      <c r="P916" s="47"/>
      <c r="Q916" s="47"/>
    </row>
    <row r="917" spans="2:18" x14ac:dyDescent="0.2">
      <c r="B917" s="108"/>
      <c r="C917" s="45"/>
      <c r="D917" s="46"/>
      <c r="E917" s="45"/>
      <c r="F917" s="46"/>
      <c r="G917" s="46"/>
      <c r="H917" s="27"/>
      <c r="I917" s="46"/>
      <c r="J917" s="46"/>
      <c r="K917" s="45"/>
      <c r="L917" s="45"/>
      <c r="M917" s="45"/>
      <c r="N917" s="45"/>
      <c r="O917" s="45"/>
      <c r="P917" s="47"/>
      <c r="Q917" s="47"/>
    </row>
    <row r="918" spans="2:18" x14ac:dyDescent="0.2">
      <c r="B918" s="108"/>
      <c r="C918" s="45"/>
      <c r="D918" s="46"/>
      <c r="E918" s="45"/>
      <c r="F918" s="46"/>
      <c r="G918" s="46"/>
      <c r="H918" s="27"/>
      <c r="I918" s="46"/>
      <c r="J918" s="46"/>
      <c r="K918" s="45"/>
      <c r="L918" s="45"/>
      <c r="M918" s="45"/>
      <c r="N918" s="45"/>
      <c r="O918" s="45"/>
      <c r="P918" s="47"/>
      <c r="Q918" s="47"/>
    </row>
    <row r="919" spans="2:18" x14ac:dyDescent="0.2">
      <c r="B919" s="131" t="s">
        <v>1108</v>
      </c>
      <c r="C919" s="45"/>
      <c r="D919" s="46"/>
      <c r="E919" s="45"/>
      <c r="F919" s="46"/>
      <c r="G919" s="46"/>
      <c r="H919" s="27"/>
      <c r="I919" s="46"/>
      <c r="J919" s="46"/>
      <c r="K919" s="45"/>
      <c r="L919" s="139"/>
      <c r="M919" s="45"/>
      <c r="N919" s="45"/>
      <c r="O919" s="45"/>
      <c r="P919" s="47"/>
      <c r="Q919" s="47"/>
    </row>
    <row r="920" spans="2:18" x14ac:dyDescent="0.2">
      <c r="B920" s="77" t="s">
        <v>367</v>
      </c>
      <c r="C920" s="50"/>
      <c r="D920" s="46"/>
      <c r="E920" s="45"/>
      <c r="F920" s="46"/>
      <c r="G920" s="46"/>
      <c r="H920" s="46"/>
      <c r="I920" s="46"/>
      <c r="J920" s="46"/>
      <c r="K920" s="45"/>
      <c r="L920" s="45"/>
      <c r="M920" s="45"/>
      <c r="N920" s="45"/>
      <c r="O920" s="45"/>
      <c r="P920" s="47"/>
      <c r="Q920" s="47"/>
    </row>
    <row r="921" spans="2:18" x14ac:dyDescent="0.2">
      <c r="B921" s="99" t="s">
        <v>1093</v>
      </c>
      <c r="C921" s="45"/>
      <c r="D921" s="46"/>
      <c r="E921" s="45"/>
      <c r="F921" s="46"/>
      <c r="G921" s="46"/>
      <c r="H921" s="46"/>
      <c r="I921" s="46"/>
      <c r="J921" s="46"/>
      <c r="K921" s="45"/>
      <c r="L921" s="45"/>
      <c r="M921" s="45"/>
      <c r="N921" s="45"/>
      <c r="O921" s="45"/>
      <c r="P921" s="47"/>
      <c r="Q921" s="47"/>
    </row>
    <row r="922" spans="2:18" ht="16" thickBot="1" x14ac:dyDescent="0.25">
      <c r="B922" s="102"/>
      <c r="C922" s="45"/>
      <c r="D922" s="46"/>
      <c r="E922" s="45"/>
      <c r="F922" s="100">
        <v>43044</v>
      </c>
      <c r="G922" s="46"/>
      <c r="H922" s="46"/>
      <c r="I922" s="100">
        <v>43074</v>
      </c>
      <c r="J922" s="46"/>
      <c r="K922" s="45"/>
      <c r="L922" s="45"/>
      <c r="M922" s="45"/>
      <c r="N922" s="45"/>
      <c r="O922" s="45"/>
      <c r="P922" s="47"/>
      <c r="Q922" s="47"/>
      <c r="R922" s="67"/>
    </row>
    <row r="923" spans="2:18" ht="16" thickBot="1" x14ac:dyDescent="0.25">
      <c r="B923" s="217" t="s">
        <v>370</v>
      </c>
      <c r="C923" s="218" t="s">
        <v>3</v>
      </c>
      <c r="D923" s="218" t="s">
        <v>4</v>
      </c>
      <c r="E923" s="218" t="s">
        <v>371</v>
      </c>
      <c r="F923" s="218" t="s">
        <v>372</v>
      </c>
      <c r="G923" s="218" t="s">
        <v>373</v>
      </c>
      <c r="H923" s="218" t="s">
        <v>374</v>
      </c>
      <c r="I923" s="218" t="s">
        <v>375</v>
      </c>
      <c r="J923" s="218" t="s">
        <v>376</v>
      </c>
      <c r="K923" s="218" t="s">
        <v>377</v>
      </c>
      <c r="L923" s="218" t="s">
        <v>378</v>
      </c>
      <c r="M923" s="218" t="s">
        <v>379</v>
      </c>
      <c r="N923" s="218" t="s">
        <v>380</v>
      </c>
      <c r="O923" s="218" t="s">
        <v>381</v>
      </c>
      <c r="P923" s="219" t="s">
        <v>382</v>
      </c>
      <c r="Q923" s="219" t="s">
        <v>383</v>
      </c>
      <c r="R923" s="299" t="s">
        <v>384</v>
      </c>
    </row>
    <row r="924" spans="2:18" x14ac:dyDescent="0.2">
      <c r="B924" s="210">
        <f>'Sample Weights'!A530</f>
        <v>529</v>
      </c>
      <c r="C924" s="179">
        <f>'Sample Weights'!B530</f>
        <v>189</v>
      </c>
      <c r="D924" s="179" t="str">
        <f>'Sample Weights'!C530</f>
        <v>LILC-26-4</v>
      </c>
      <c r="E924" s="179">
        <f>'Sample Weights'!D530</f>
        <v>2.07E-2</v>
      </c>
      <c r="F924" s="306" t="s">
        <v>1038</v>
      </c>
      <c r="G924" s="306">
        <v>1.1807000000000001</v>
      </c>
      <c r="H924" s="306" t="s">
        <v>443</v>
      </c>
      <c r="I924" s="306" t="s">
        <v>443</v>
      </c>
      <c r="J924" s="306">
        <v>0.16370000000000001</v>
      </c>
      <c r="K924" s="211">
        <v>47.549799999999998</v>
      </c>
      <c r="L924" s="211">
        <v>37.378999999999998</v>
      </c>
      <c r="M924" s="212">
        <f>(L$941/(F$941/C$15)/(F$941/C$15+(G$941-F$941)/C$16+J$941/C$17))/(L924/(F924/C$15)/(F924/C$15+(G924-F924)/C$16+J924/C$17))</f>
        <v>1.008067539778106</v>
      </c>
      <c r="N924" s="255">
        <f t="shared" ref="N924:N947" si="127">K924*M924</f>
        <v>47.933409902940987</v>
      </c>
      <c r="O924" s="255">
        <f t="shared" ref="O924:O947" si="128">(N924-D$915)/D$914*(F924/C$15+(G924-F924)/C$16+J924/C$17)/E924</f>
        <v>1.1689979242334738</v>
      </c>
      <c r="P924" s="214">
        <f>AVERAGE(O924:O925)</f>
        <v>1.1273764470889833</v>
      </c>
      <c r="Q924" s="215">
        <f>(MAX(O924:O925)-MIN(O924:O925))/P924</f>
        <v>7.3837762447427333E-2</v>
      </c>
      <c r="R924" s="216" t="str">
        <f>IF(Q924&gt;C$20, "Repeat", "")</f>
        <v/>
      </c>
    </row>
    <row r="925" spans="2:18" x14ac:dyDescent="0.2">
      <c r="B925" s="174">
        <f>'Sample Weights'!A531</f>
        <v>530</v>
      </c>
      <c r="C925" s="172">
        <f>'Sample Weights'!B531</f>
        <v>189</v>
      </c>
      <c r="D925" s="172" t="str">
        <f>'Sample Weights'!C531</f>
        <v>LILC-26-4</v>
      </c>
      <c r="E925" s="172">
        <f>'Sample Weights'!D531</f>
        <v>2.1000000000000001E-2</v>
      </c>
      <c r="F925" s="303" t="s">
        <v>1077</v>
      </c>
      <c r="G925" s="303">
        <v>1.1914</v>
      </c>
      <c r="H925" s="303" t="s">
        <v>828</v>
      </c>
      <c r="I925" s="303"/>
      <c r="J925" s="303">
        <v>0.16200000000000001</v>
      </c>
      <c r="K925" s="199">
        <v>45.6755</v>
      </c>
      <c r="L925" s="199">
        <v>41.5929</v>
      </c>
      <c r="M925" s="200">
        <f t="shared" ref="M925:M947" si="129">(L$941/(F$941/C$15)/(F$941/C$15+(G$941-F$941)/C$16+J$941/C$17))/(L925/(F925/C$15)/(F925/C$15+(G925-F925)/C$16+J925/C$17))</f>
        <v>0.97531098172148156</v>
      </c>
      <c r="N925" s="248">
        <f t="shared" si="127"/>
        <v>44.547816745619528</v>
      </c>
      <c r="O925" s="248">
        <f t="shared" si="128"/>
        <v>1.0857549699444928</v>
      </c>
      <c r="P925" s="168"/>
      <c r="Q925" s="169"/>
      <c r="R925" s="203"/>
    </row>
    <row r="926" spans="2:18" x14ac:dyDescent="0.2">
      <c r="B926" s="174">
        <f>'Sample Weights'!A532</f>
        <v>531</v>
      </c>
      <c r="C926" s="172">
        <f>'Sample Weights'!B532</f>
        <v>105</v>
      </c>
      <c r="D926" s="172" t="str">
        <f>'Sample Weights'!C532</f>
        <v>HOMA-21-1</v>
      </c>
      <c r="E926" s="172">
        <f>'Sample Weights'!D532</f>
        <v>2.1700000000000001E-2</v>
      </c>
      <c r="F926" s="303" t="s">
        <v>942</v>
      </c>
      <c r="G926" s="303">
        <v>1.1846000000000001</v>
      </c>
      <c r="H926" s="303" t="s">
        <v>449</v>
      </c>
      <c r="I926" s="303"/>
      <c r="J926" s="303">
        <v>0.16220000000000001</v>
      </c>
      <c r="K926" s="199">
        <v>17.084800000000001</v>
      </c>
      <c r="L926" s="199">
        <v>36.5413</v>
      </c>
      <c r="M926" s="200">
        <f t="shared" si="129"/>
        <v>1.0700519472595251</v>
      </c>
      <c r="N926" s="248">
        <f t="shared" si="127"/>
        <v>18.281623508539536</v>
      </c>
      <c r="O926" s="248">
        <f t="shared" si="128"/>
        <v>0.48114880251254172</v>
      </c>
      <c r="P926" s="168">
        <f>AVERAGE(O926:O927)</f>
        <v>0.47958499331216553</v>
      </c>
      <c r="Q926" s="169">
        <f>(MAX(O926:O927)-MIN(O926:O927))/P926</f>
        <v>6.521510148080549E-3</v>
      </c>
      <c r="R926" s="203" t="str">
        <f>IF(Q926&gt;C$20, "Repeat", "")</f>
        <v/>
      </c>
    </row>
    <row r="927" spans="2:18" x14ac:dyDescent="0.2">
      <c r="B927" s="174">
        <f>'Sample Weights'!A533</f>
        <v>532</v>
      </c>
      <c r="C927" s="172">
        <f>'Sample Weights'!B533</f>
        <v>105</v>
      </c>
      <c r="D927" s="172" t="str">
        <f>'Sample Weights'!C533</f>
        <v>HOMA-21-1</v>
      </c>
      <c r="E927" s="172">
        <f>'Sample Weights'!D533</f>
        <v>2.1600000000000001E-2</v>
      </c>
      <c r="F927" s="303" t="s">
        <v>1109</v>
      </c>
      <c r="G927" s="303">
        <v>1.1805000000000001</v>
      </c>
      <c r="H927" s="303" t="s">
        <v>829</v>
      </c>
      <c r="I927" s="303"/>
      <c r="J927" s="303">
        <v>0.16189999999999999</v>
      </c>
      <c r="K927" s="199">
        <v>17.321999999999999</v>
      </c>
      <c r="L927" s="199">
        <v>36.0747</v>
      </c>
      <c r="M927" s="200">
        <f t="shared" si="129"/>
        <v>1.0455660733110219</v>
      </c>
      <c r="N927" s="248">
        <f t="shared" si="127"/>
        <v>18.111295521893521</v>
      </c>
      <c r="O927" s="248">
        <f t="shared" si="128"/>
        <v>0.47802118411178929</v>
      </c>
      <c r="P927" s="168"/>
      <c r="Q927" s="169"/>
      <c r="R927" s="203"/>
    </row>
    <row r="928" spans="2:18" x14ac:dyDescent="0.2">
      <c r="B928" s="174">
        <f>'Sample Weights'!A534</f>
        <v>533</v>
      </c>
      <c r="C928" s="172">
        <f>'Sample Weights'!B534</f>
        <v>100</v>
      </c>
      <c r="D928" s="172" t="str">
        <f>'Sample Weights'!C534</f>
        <v>HARC-26-3</v>
      </c>
      <c r="E928" s="172">
        <f>'Sample Weights'!D534</f>
        <v>2.0799999999999999E-2</v>
      </c>
      <c r="F928" s="303" t="s">
        <v>971</v>
      </c>
      <c r="G928" s="303">
        <v>1.1798</v>
      </c>
      <c r="H928" s="303" t="s">
        <v>465</v>
      </c>
      <c r="I928" s="303"/>
      <c r="J928" s="303">
        <v>0.16439999999999999</v>
      </c>
      <c r="K928" s="199">
        <v>17.942499999999999</v>
      </c>
      <c r="L928" s="199">
        <v>36.101300000000002</v>
      </c>
      <c r="M928" s="200">
        <f t="shared" si="129"/>
        <v>1.0770481905444911</v>
      </c>
      <c r="N928" s="248">
        <f t="shared" si="127"/>
        <v>19.324937158844531</v>
      </c>
      <c r="O928" s="248">
        <f t="shared" si="128"/>
        <v>0.52397829154145092</v>
      </c>
      <c r="P928" s="168">
        <f>AVERAGE(O928:O929)</f>
        <v>0.52371701773067258</v>
      </c>
      <c r="Q928" s="169">
        <f>(MAX(O928:O929)-MIN(O928:O929))/P928</f>
        <v>9.9776712206324633E-4</v>
      </c>
      <c r="R928" s="203" t="str">
        <f>IF(Q928&gt;C$20, "Repeat", "")</f>
        <v/>
      </c>
    </row>
    <row r="929" spans="2:19" x14ac:dyDescent="0.2">
      <c r="B929" s="174">
        <f>'Sample Weights'!A535</f>
        <v>534</v>
      </c>
      <c r="C929" s="172">
        <f>'Sample Weights'!B535</f>
        <v>100</v>
      </c>
      <c r="D929" s="172" t="str">
        <f>'Sample Weights'!C535</f>
        <v>HARC-26-3</v>
      </c>
      <c r="E929" s="172">
        <f>'Sample Weights'!D535</f>
        <v>2.0799999999999999E-2</v>
      </c>
      <c r="F929" s="303" t="s">
        <v>965</v>
      </c>
      <c r="G929" s="303">
        <v>1.1803999999999999</v>
      </c>
      <c r="H929" s="303" t="s">
        <v>830</v>
      </c>
      <c r="I929" s="303" t="s">
        <v>830</v>
      </c>
      <c r="J929" s="303">
        <v>0.16109999999999999</v>
      </c>
      <c r="K929" s="199">
        <v>20.521100000000001</v>
      </c>
      <c r="L929" s="199">
        <v>41.186199999999999</v>
      </c>
      <c r="M929" s="200">
        <f t="shared" si="129"/>
        <v>0.94197225504372384</v>
      </c>
      <c r="N929" s="248">
        <f t="shared" si="127"/>
        <v>19.330306842977762</v>
      </c>
      <c r="O929" s="248">
        <f t="shared" si="128"/>
        <v>0.52345574391989425</v>
      </c>
      <c r="P929" s="168"/>
      <c r="Q929" s="169"/>
      <c r="R929" s="203"/>
    </row>
    <row r="930" spans="2:19" x14ac:dyDescent="0.2">
      <c r="B930" s="174">
        <f>'Sample Weights'!A536</f>
        <v>535</v>
      </c>
      <c r="C930" s="172">
        <f>'Sample Weights'!B536</f>
        <v>118</v>
      </c>
      <c r="D930" s="172" t="str">
        <f>'Sample Weights'!C536</f>
        <v>HOMC-21-5</v>
      </c>
      <c r="E930" s="172">
        <f>'Sample Weights'!D536</f>
        <v>2.07E-2</v>
      </c>
      <c r="F930" s="303" t="s">
        <v>942</v>
      </c>
      <c r="G930" s="303">
        <v>1.1828000000000001</v>
      </c>
      <c r="H930" s="303" t="s">
        <v>476</v>
      </c>
      <c r="I930" s="303" t="s">
        <v>476</v>
      </c>
      <c r="J930" s="303">
        <v>0.16089999999999999</v>
      </c>
      <c r="K930" s="199">
        <v>39.283999999999999</v>
      </c>
      <c r="L930" s="199">
        <v>44.255099999999999</v>
      </c>
      <c r="M930" s="200">
        <f t="shared" si="129"/>
        <v>0.88173095196206563</v>
      </c>
      <c r="N930" s="248">
        <f t="shared" si="127"/>
        <v>34.637918716877785</v>
      </c>
      <c r="O930" s="248">
        <f t="shared" si="128"/>
        <v>0.8707936686758263</v>
      </c>
      <c r="P930" s="168">
        <f>AVERAGE(O930:O931)</f>
        <v>0.86122491340821727</v>
      </c>
      <c r="Q930" s="169">
        <f>(MAX(O930:O931)-MIN(O930:O931))/P930</f>
        <v>2.2221269075325557E-2</v>
      </c>
      <c r="R930" s="203" t="str">
        <f>IF(Q930&gt;C$20, "Repeat", "")</f>
        <v/>
      </c>
    </row>
    <row r="931" spans="2:19" x14ac:dyDescent="0.2">
      <c r="B931" s="174">
        <f>'Sample Weights'!A537</f>
        <v>536</v>
      </c>
      <c r="C931" s="172">
        <f>'Sample Weights'!B537</f>
        <v>118</v>
      </c>
      <c r="D931" s="172" t="str">
        <f>'Sample Weights'!C537</f>
        <v>HOMC-21-5</v>
      </c>
      <c r="E931" s="172">
        <f>'Sample Weights'!D537</f>
        <v>2.0799999999999999E-2</v>
      </c>
      <c r="F931" s="303" t="s">
        <v>942</v>
      </c>
      <c r="G931" s="303">
        <v>1.1820999999999999</v>
      </c>
      <c r="H931" s="303" t="s">
        <v>831</v>
      </c>
      <c r="I931" s="303"/>
      <c r="J931" s="303">
        <v>0.1595</v>
      </c>
      <c r="K931" s="199">
        <v>37.8095</v>
      </c>
      <c r="L931" s="199">
        <v>43.3172</v>
      </c>
      <c r="M931" s="200">
        <f t="shared" si="129"/>
        <v>0.89969331095571303</v>
      </c>
      <c r="N931" s="248">
        <f t="shared" si="127"/>
        <v>34.016954240580034</v>
      </c>
      <c r="O931" s="248">
        <f t="shared" si="128"/>
        <v>0.85165615814060835</v>
      </c>
      <c r="P931" s="168"/>
      <c r="Q931" s="169"/>
      <c r="R931" s="203"/>
    </row>
    <row r="932" spans="2:19" x14ac:dyDescent="0.2">
      <c r="B932" s="341">
        <f>'Sample Weights'!A538</f>
        <v>537</v>
      </c>
      <c r="C932" s="342">
        <f>'Sample Weights'!B538</f>
        <v>234</v>
      </c>
      <c r="D932" s="342" t="str">
        <f>'Sample Weights'!C538</f>
        <v>MTSM-27-1</v>
      </c>
      <c r="E932" s="342">
        <f>'Sample Weights'!D538</f>
        <v>2.1299999999999999E-2</v>
      </c>
      <c r="F932" s="342" t="s">
        <v>942</v>
      </c>
      <c r="G932" s="342">
        <v>1.1823999999999999</v>
      </c>
      <c r="H932" s="342" t="s">
        <v>481</v>
      </c>
      <c r="I932" s="342"/>
      <c r="J932" s="342">
        <v>0.161</v>
      </c>
      <c r="K932" s="343">
        <v>101.2129</v>
      </c>
      <c r="L932" s="343">
        <v>36.974899999999998</v>
      </c>
      <c r="M932" s="344">
        <f t="shared" si="129"/>
        <v>1.0550683643728587</v>
      </c>
      <c r="N932" s="349">
        <f t="shared" si="127"/>
        <v>106.78652885643372</v>
      </c>
      <c r="O932" s="349">
        <f t="shared" si="128"/>
        <v>2.4207543895018957</v>
      </c>
      <c r="P932" s="346">
        <f>AVERAGE(O932:O933)</f>
        <v>2.1363258605975592</v>
      </c>
      <c r="Q932" s="347">
        <f>(MAX(O932:O933)-MIN(O932:O933))/P932</f>
        <v>0.26627822482547486</v>
      </c>
      <c r="R932" s="348" t="str">
        <f>IF(Q932&gt;C$20, "Repeat", "")</f>
        <v>Repeat</v>
      </c>
      <c r="S932" s="131" t="s">
        <v>779</v>
      </c>
    </row>
    <row r="933" spans="2:19" x14ac:dyDescent="0.2">
      <c r="B933" s="341">
        <f>'Sample Weights'!A539</f>
        <v>538</v>
      </c>
      <c r="C933" s="342">
        <f>'Sample Weights'!B539</f>
        <v>234</v>
      </c>
      <c r="D933" s="342" t="str">
        <f>'Sample Weights'!C539</f>
        <v>MTSM-27-1</v>
      </c>
      <c r="E933" s="342">
        <f>'Sample Weights'!D539</f>
        <v>2.12E-2</v>
      </c>
      <c r="F933" s="342" t="s">
        <v>942</v>
      </c>
      <c r="G933" s="342">
        <v>1.1830000000000001</v>
      </c>
      <c r="H933" s="342" t="s">
        <v>832</v>
      </c>
      <c r="I933" s="342"/>
      <c r="J933" s="342">
        <v>0.16059999999999999</v>
      </c>
      <c r="K933" s="343">
        <v>80.454099999999997</v>
      </c>
      <c r="L933" s="343">
        <v>39.0946</v>
      </c>
      <c r="M933" s="344">
        <f t="shared" si="129"/>
        <v>0.99812102616886023</v>
      </c>
      <c r="N933" s="349">
        <f t="shared" si="127"/>
        <v>80.302928851492098</v>
      </c>
      <c r="O933" s="349">
        <f t="shared" si="128"/>
        <v>1.8518973316932228</v>
      </c>
      <c r="P933" s="346"/>
      <c r="Q933" s="347"/>
      <c r="R933" s="348"/>
    </row>
    <row r="934" spans="2:19" x14ac:dyDescent="0.2">
      <c r="B934" s="174">
        <f>'Sample Weights'!A540</f>
        <v>539</v>
      </c>
      <c r="C934" s="172">
        <f>'Sample Weights'!B540</f>
        <v>115</v>
      </c>
      <c r="D934" s="172" t="str">
        <f>'Sample Weights'!C540</f>
        <v>HOMC-21-2</v>
      </c>
      <c r="E934" s="172">
        <f>'Sample Weights'!D540</f>
        <v>2.0899999999999998E-2</v>
      </c>
      <c r="F934" s="303" t="s">
        <v>982</v>
      </c>
      <c r="G934" s="303">
        <v>1.1818</v>
      </c>
      <c r="H934" s="303" t="s">
        <v>833</v>
      </c>
      <c r="I934" s="303"/>
      <c r="J934" s="303">
        <v>0.16070000000000001</v>
      </c>
      <c r="K934" s="199">
        <v>22.401</v>
      </c>
      <c r="L934" s="199">
        <v>36.650599999999997</v>
      </c>
      <c r="M934" s="200">
        <f t="shared" si="129"/>
        <v>1.0327460249033034</v>
      </c>
      <c r="N934" s="248">
        <f t="shared" si="127"/>
        <v>23.134543703858899</v>
      </c>
      <c r="O934" s="248">
        <f t="shared" si="128"/>
        <v>0.60588032644073087</v>
      </c>
      <c r="P934" s="168">
        <f>AVERAGE(O934:O935)</f>
        <v>0.59595780303193613</v>
      </c>
      <c r="Q934" s="169">
        <f>(MAX(O934:O935)-MIN(O934:O935))/P934</f>
        <v>3.3299416026819149E-2</v>
      </c>
      <c r="R934" s="203" t="str">
        <f>IF(Q934&gt;C$20, "Repeat", "")</f>
        <v/>
      </c>
    </row>
    <row r="935" spans="2:19" x14ac:dyDescent="0.2">
      <c r="B935" s="174">
        <f>'Sample Weights'!A541</f>
        <v>540</v>
      </c>
      <c r="C935" s="172">
        <f>'Sample Weights'!B541</f>
        <v>115</v>
      </c>
      <c r="D935" s="172" t="str">
        <f>'Sample Weights'!C541</f>
        <v>HOMC-21-2</v>
      </c>
      <c r="E935" s="172">
        <f>'Sample Weights'!D541</f>
        <v>2.0199999999999999E-2</v>
      </c>
      <c r="F935" s="303" t="s">
        <v>942</v>
      </c>
      <c r="G935" s="303">
        <v>1.1806000000000001</v>
      </c>
      <c r="H935" s="303" t="s">
        <v>386</v>
      </c>
      <c r="I935" s="303" t="s">
        <v>833</v>
      </c>
      <c r="J935" s="303">
        <v>0.161</v>
      </c>
      <c r="K935" s="199">
        <v>20.3277</v>
      </c>
      <c r="L935" s="199">
        <v>37.050400000000003</v>
      </c>
      <c r="M935" s="200">
        <f t="shared" si="129"/>
        <v>1.0514569378781344</v>
      </c>
      <c r="N935" s="248">
        <f t="shared" si="127"/>
        <v>21.373701196105355</v>
      </c>
      <c r="O935" s="248">
        <f t="shared" si="128"/>
        <v>0.58603527962314128</v>
      </c>
      <c r="P935" s="168"/>
      <c r="Q935" s="169"/>
      <c r="R935" s="203"/>
    </row>
    <row r="936" spans="2:19" x14ac:dyDescent="0.2">
      <c r="B936" s="174">
        <f>'Sample Weights'!A542</f>
        <v>541</v>
      </c>
      <c r="C936" s="172">
        <f>'Sample Weights'!B542</f>
        <v>347</v>
      </c>
      <c r="D936" s="172" t="str">
        <f>'Sample Weights'!C542</f>
        <v>STHB-21-3</v>
      </c>
      <c r="E936" s="172">
        <f>'Sample Weights'!D542</f>
        <v>2.1999999999999999E-2</v>
      </c>
      <c r="F936" s="303" t="s">
        <v>972</v>
      </c>
      <c r="G936" s="303">
        <v>1.1850000000000001</v>
      </c>
      <c r="H936" s="303" t="s">
        <v>509</v>
      </c>
      <c r="I936" s="303" t="s">
        <v>509</v>
      </c>
      <c r="J936" s="303">
        <v>0.16109999999999999</v>
      </c>
      <c r="K936" s="199">
        <v>117.1605</v>
      </c>
      <c r="L936" s="199">
        <v>41.239699999999999</v>
      </c>
      <c r="M936" s="200">
        <f t="shared" si="129"/>
        <v>0.94695052811685387</v>
      </c>
      <c r="N936" s="248">
        <f t="shared" si="127"/>
        <v>110.94519734943465</v>
      </c>
      <c r="O936" s="248">
        <f t="shared" si="128"/>
        <v>2.4365930499576645</v>
      </c>
      <c r="P936" s="168">
        <f>AVERAGE(O936:O937)</f>
        <v>2.4205663421646664</v>
      </c>
      <c r="Q936" s="169">
        <f>(MAX(O936:O937)-MIN(O936:O937))/P936</f>
        <v>1.3242114057213325E-2</v>
      </c>
      <c r="R936" s="203" t="str">
        <f>IF(Q936&gt;C$20, "Repeat", "")</f>
        <v/>
      </c>
    </row>
    <row r="937" spans="2:19" x14ac:dyDescent="0.2">
      <c r="B937" s="174">
        <f>'Sample Weights'!A543</f>
        <v>542</v>
      </c>
      <c r="C937" s="172">
        <f>'Sample Weights'!B543</f>
        <v>347</v>
      </c>
      <c r="D937" s="172" t="str">
        <f>'Sample Weights'!C543</f>
        <v>STHB-21-3</v>
      </c>
      <c r="E937" s="172">
        <f>'Sample Weights'!D543</f>
        <v>2.1999999999999999E-2</v>
      </c>
      <c r="F937" s="303" t="s">
        <v>955</v>
      </c>
      <c r="G937" s="303">
        <v>1.1834</v>
      </c>
      <c r="H937" s="303" t="s">
        <v>834</v>
      </c>
      <c r="I937" s="303"/>
      <c r="J937" s="303">
        <v>0.1605</v>
      </c>
      <c r="K937" s="199">
        <v>128.22640000000001</v>
      </c>
      <c r="L937" s="199">
        <v>45.708399999999997</v>
      </c>
      <c r="M937" s="200">
        <f t="shared" si="129"/>
        <v>0.85477547988104385</v>
      </c>
      <c r="N937" s="248">
        <f t="shared" si="127"/>
        <v>109.60478259341869</v>
      </c>
      <c r="O937" s="248">
        <f t="shared" si="128"/>
        <v>2.4045396343716683</v>
      </c>
      <c r="P937" s="168"/>
      <c r="Q937" s="169"/>
      <c r="R937" s="203"/>
    </row>
    <row r="938" spans="2:19" x14ac:dyDescent="0.2">
      <c r="B938" s="174">
        <f>'Sample Weights'!A544</f>
        <v>543</v>
      </c>
      <c r="C938" s="172">
        <f>'Sample Weights'!B544</f>
        <v>42</v>
      </c>
      <c r="D938" s="172" t="str">
        <f>'Sample Weights'!C544</f>
        <v>CHWJ-27-1</v>
      </c>
      <c r="E938" s="172">
        <f>'Sample Weights'!D544</f>
        <v>2.1299999999999999E-2</v>
      </c>
      <c r="F938" s="303" t="s">
        <v>958</v>
      </c>
      <c r="G938" s="303">
        <v>1.1830000000000001</v>
      </c>
      <c r="H938" s="303" t="s">
        <v>518</v>
      </c>
      <c r="I938" s="303"/>
      <c r="J938" s="303">
        <v>0.16039999999999999</v>
      </c>
      <c r="K938" s="199">
        <v>156.9325</v>
      </c>
      <c r="L938" s="199">
        <v>40.773600000000002</v>
      </c>
      <c r="M938" s="200">
        <f t="shared" si="129"/>
        <v>0.95499854142838492</v>
      </c>
      <c r="N938" s="248">
        <f t="shared" si="127"/>
        <v>149.87030860271003</v>
      </c>
      <c r="O938" s="248">
        <f t="shared" si="128"/>
        <v>3.3615820622077064</v>
      </c>
      <c r="P938" s="168">
        <f>AVERAGE(O938:O939)</f>
        <v>3.5161969968086364</v>
      </c>
      <c r="Q938" s="169">
        <f>(MAX(O938:O939)-MIN(O938:O939))/P938</f>
        <v>8.7944409679697425E-2</v>
      </c>
      <c r="R938" s="203" t="str">
        <f>IF(Q938&gt;C$20, "Repeat", "")</f>
        <v/>
      </c>
    </row>
    <row r="939" spans="2:19" x14ac:dyDescent="0.2">
      <c r="B939" s="174">
        <f>'Sample Weights'!A545</f>
        <v>544</v>
      </c>
      <c r="C939" s="172">
        <f>'Sample Weights'!B545</f>
        <v>42</v>
      </c>
      <c r="D939" s="172" t="str">
        <f>'Sample Weights'!C545</f>
        <v>CHWJ-27-1</v>
      </c>
      <c r="E939" s="172">
        <f>'Sample Weights'!D545</f>
        <v>2.1399999999999999E-2</v>
      </c>
      <c r="F939" s="303" t="s">
        <v>955</v>
      </c>
      <c r="G939" s="303">
        <v>1.1830000000000001</v>
      </c>
      <c r="H939" s="303" t="s">
        <v>835</v>
      </c>
      <c r="I939" s="303"/>
      <c r="J939" s="303">
        <v>0.1608</v>
      </c>
      <c r="K939" s="199">
        <v>164.2544</v>
      </c>
      <c r="L939" s="199">
        <v>38.937800000000003</v>
      </c>
      <c r="M939" s="200">
        <f t="shared" si="129"/>
        <v>1.003249960647659</v>
      </c>
      <c r="N939" s="248">
        <f t="shared" si="127"/>
        <v>164.78822033620486</v>
      </c>
      <c r="O939" s="248">
        <f t="shared" si="128"/>
        <v>3.6708119314095669</v>
      </c>
      <c r="P939" s="168"/>
      <c r="Q939" s="169"/>
      <c r="R939" s="203"/>
    </row>
    <row r="940" spans="2:19" x14ac:dyDescent="0.2">
      <c r="B940" s="174">
        <f>'Sample Weights'!A546</f>
        <v>545</v>
      </c>
      <c r="C940" s="172">
        <f>'Sample Weights'!B546</f>
        <v>138</v>
      </c>
      <c r="D940" s="172" t="str">
        <f>'Sample Weights'!C546</f>
        <v>HRSP-27-1</v>
      </c>
      <c r="E940" s="172">
        <f>'Sample Weights'!D546</f>
        <v>2.1299999999999999E-2</v>
      </c>
      <c r="F940" s="303" t="s">
        <v>972</v>
      </c>
      <c r="G940" s="303">
        <v>1.1834</v>
      </c>
      <c r="H940" s="303" t="s">
        <v>466</v>
      </c>
      <c r="I940" s="303"/>
      <c r="J940" s="303">
        <v>0.16109999999999999</v>
      </c>
      <c r="K940" s="199">
        <v>39.115600000000001</v>
      </c>
      <c r="L940" s="199">
        <v>43.909100000000002</v>
      </c>
      <c r="M940" s="200">
        <f t="shared" si="129"/>
        <v>0.88828677861065708</v>
      </c>
      <c r="N940" s="248">
        <f t="shared" si="127"/>
        <v>34.745870317423019</v>
      </c>
      <c r="O940" s="248">
        <f t="shared" si="128"/>
        <v>0.84909480016166694</v>
      </c>
      <c r="P940" s="168">
        <f>AVERAGE(O940:O941)</f>
        <v>0.84069730280819743</v>
      </c>
      <c r="Q940" s="169">
        <f>(MAX(O940:O941)-MIN(O940:O941))/P940</f>
        <v>1.9977457582935596E-2</v>
      </c>
      <c r="R940" s="203" t="str">
        <f>IF(Q940&gt;C$20, "Repeat", "")</f>
        <v/>
      </c>
    </row>
    <row r="941" spans="2:19" x14ac:dyDescent="0.2">
      <c r="B941" s="174">
        <f>'Sample Weights'!A547</f>
        <v>546</v>
      </c>
      <c r="C941" s="172">
        <f>'Sample Weights'!B547</f>
        <v>138</v>
      </c>
      <c r="D941" s="172" t="str">
        <f>'Sample Weights'!C547</f>
        <v>HRSP-27-1</v>
      </c>
      <c r="E941" s="172">
        <f>'Sample Weights'!D547</f>
        <v>2.07E-2</v>
      </c>
      <c r="F941" s="303" t="s">
        <v>972</v>
      </c>
      <c r="G941" s="303">
        <v>1.1869000000000001</v>
      </c>
      <c r="H941" s="303" t="s">
        <v>541</v>
      </c>
      <c r="I941" s="303" t="s">
        <v>541</v>
      </c>
      <c r="J941" s="303">
        <v>0.1615</v>
      </c>
      <c r="K941" s="199">
        <v>32.796599999999998</v>
      </c>
      <c r="L941" s="202">
        <v>39.116999999999997</v>
      </c>
      <c r="M941" s="200">
        <f t="shared" si="129"/>
        <v>1</v>
      </c>
      <c r="N941" s="248">
        <f t="shared" si="127"/>
        <v>32.796599999999998</v>
      </c>
      <c r="O941" s="248">
        <f t="shared" si="128"/>
        <v>0.83229980545472781</v>
      </c>
      <c r="P941" s="168"/>
      <c r="Q941" s="169"/>
      <c r="R941" s="203"/>
    </row>
    <row r="942" spans="2:19" x14ac:dyDescent="0.2">
      <c r="B942" s="174">
        <f>'Sample Weights'!A548</f>
        <v>547</v>
      </c>
      <c r="C942" s="172">
        <f>'Sample Weights'!B548</f>
        <v>196</v>
      </c>
      <c r="D942" s="172" t="str">
        <f>'Sample Weights'!C548</f>
        <v>LILC-26-1</v>
      </c>
      <c r="E942" s="172">
        <f>'Sample Weights'!D548</f>
        <v>2.2100000000000002E-2</v>
      </c>
      <c r="F942" s="303" t="s">
        <v>958</v>
      </c>
      <c r="G942" s="303">
        <v>1.1831</v>
      </c>
      <c r="H942" s="303" t="s">
        <v>836</v>
      </c>
      <c r="I942" s="303" t="s">
        <v>836</v>
      </c>
      <c r="J942" s="303">
        <v>0.1613</v>
      </c>
      <c r="K942" s="199">
        <v>55.553800000000003</v>
      </c>
      <c r="L942" s="199">
        <v>43.230699999999999</v>
      </c>
      <c r="M942" s="200">
        <f t="shared" si="129"/>
        <v>0.90120195896922639</v>
      </c>
      <c r="N942" s="248">
        <f t="shared" si="127"/>
        <v>50.065193388184611</v>
      </c>
      <c r="O942" s="248">
        <f t="shared" si="128"/>
        <v>1.1407212169213192</v>
      </c>
      <c r="P942" s="168">
        <f>AVERAGE(O942:O943)</f>
        <v>1.1101149476864078</v>
      </c>
      <c r="Q942" s="169">
        <f>(MAX(O942:O943)-MIN(O942:O943))/P942</f>
        <v>5.5140720875253228E-2</v>
      </c>
      <c r="R942" s="203" t="str">
        <f>IF(Q942&gt;C$20, "Repeat", "")</f>
        <v/>
      </c>
    </row>
    <row r="943" spans="2:19" x14ac:dyDescent="0.2">
      <c r="B943" s="174">
        <f>'Sample Weights'!A549</f>
        <v>548</v>
      </c>
      <c r="C943" s="172">
        <f>'Sample Weights'!B549</f>
        <v>196</v>
      </c>
      <c r="D943" s="172" t="str">
        <f>'Sample Weights'!C549</f>
        <v>LILC-26-1</v>
      </c>
      <c r="E943" s="172">
        <f>'Sample Weights'!D549</f>
        <v>2.07E-2</v>
      </c>
      <c r="F943" s="303" t="s">
        <v>972</v>
      </c>
      <c r="G943" s="303">
        <v>1.1802999999999999</v>
      </c>
      <c r="H943" s="303" t="s">
        <v>555</v>
      </c>
      <c r="I943" s="303"/>
      <c r="J943" s="303">
        <v>0.1608</v>
      </c>
      <c r="K943" s="199">
        <v>46.346400000000003</v>
      </c>
      <c r="L943" s="199">
        <v>40.956699999999998</v>
      </c>
      <c r="M943" s="200">
        <f t="shared" si="129"/>
        <v>0.94989960570690302</v>
      </c>
      <c r="N943" s="248">
        <f t="shared" si="127"/>
        <v>44.024427085934413</v>
      </c>
      <c r="O943" s="248">
        <f t="shared" si="128"/>
        <v>1.0795086784514967</v>
      </c>
      <c r="P943" s="168"/>
      <c r="Q943" s="169"/>
      <c r="R943" s="203"/>
    </row>
    <row r="944" spans="2:19" x14ac:dyDescent="0.2">
      <c r="B944" s="174">
        <f>'Sample Weights'!A550</f>
        <v>549</v>
      </c>
      <c r="C944" s="172">
        <f>'Sample Weights'!B550</f>
        <v>121</v>
      </c>
      <c r="D944" s="172" t="str">
        <f>'Sample Weights'!C550</f>
        <v>HOMD-21-3</v>
      </c>
      <c r="E944" s="172">
        <f>'Sample Weights'!D550</f>
        <v>2.1000000000000001E-2</v>
      </c>
      <c r="F944" s="303" t="s">
        <v>955</v>
      </c>
      <c r="G944" s="303">
        <v>1.1890000000000001</v>
      </c>
      <c r="H944" s="303" t="s">
        <v>872</v>
      </c>
      <c r="I944" s="303"/>
      <c r="J944" s="303">
        <v>0.1608</v>
      </c>
      <c r="K944" s="199">
        <v>48.267899999999997</v>
      </c>
      <c r="L944" s="199">
        <v>37.579000000000001</v>
      </c>
      <c r="M944" s="200">
        <f t="shared" si="129"/>
        <v>1.0443337256662464</v>
      </c>
      <c r="N944" s="248">
        <f t="shared" si="127"/>
        <v>50.407795837085814</v>
      </c>
      <c r="O944" s="248">
        <f t="shared" si="128"/>
        <v>1.2132699190675309</v>
      </c>
      <c r="P944" s="168">
        <f>AVERAGE(O944:O945)</f>
        <v>1.2094277700906384</v>
      </c>
      <c r="Q944" s="169">
        <f>(MAX(O944:O945)-MIN(O944:O945))/P944</f>
        <v>6.3536642235435987E-3</v>
      </c>
      <c r="R944" s="203" t="str">
        <f>IF(Q944&gt;C$20, "Repeat", "")</f>
        <v/>
      </c>
    </row>
    <row r="945" spans="2:18" x14ac:dyDescent="0.2">
      <c r="B945" s="174">
        <f>'Sample Weights'!A551</f>
        <v>550</v>
      </c>
      <c r="C945" s="172">
        <f>'Sample Weights'!B551</f>
        <v>121</v>
      </c>
      <c r="D945" s="172" t="str">
        <f>'Sample Weights'!C551</f>
        <v>HOMD-21-3</v>
      </c>
      <c r="E945" s="172">
        <f>'Sample Weights'!D551</f>
        <v>2.1499999999999998E-2</v>
      </c>
      <c r="F945" s="303" t="s">
        <v>965</v>
      </c>
      <c r="G945" s="303">
        <v>1.1818</v>
      </c>
      <c r="H945" s="303" t="s">
        <v>520</v>
      </c>
      <c r="I945" s="303"/>
      <c r="J945" s="303">
        <v>0.16109999999999999</v>
      </c>
      <c r="K945" s="199">
        <v>50.027000000000001</v>
      </c>
      <c r="L945" s="199">
        <v>37.614899999999999</v>
      </c>
      <c r="M945" s="200">
        <f t="shared" si="129"/>
        <v>1.0325217889536096</v>
      </c>
      <c r="N945" s="248">
        <f t="shared" si="127"/>
        <v>51.653967535982225</v>
      </c>
      <c r="O945" s="248">
        <f t="shared" si="128"/>
        <v>1.2055856211137459</v>
      </c>
      <c r="P945" s="168"/>
      <c r="Q945" s="169"/>
      <c r="R945" s="203"/>
    </row>
    <row r="946" spans="2:18" x14ac:dyDescent="0.2">
      <c r="B946" s="174">
        <f>'Sample Weights'!A552</f>
        <v>551</v>
      </c>
      <c r="C946" s="172" t="str">
        <f>'Sample Weights'!B552</f>
        <v>Nisqually-1</v>
      </c>
      <c r="D946" s="172">
        <f>'Sample Weights'!C552</f>
        <v>0</v>
      </c>
      <c r="E946" s="172">
        <f>'Sample Weights'!D552</f>
        <v>2.12E-2</v>
      </c>
      <c r="F946" s="303" t="s">
        <v>972</v>
      </c>
      <c r="G946" s="303">
        <v>1.1839</v>
      </c>
      <c r="H946" s="303" t="s">
        <v>573</v>
      </c>
      <c r="I946" s="303"/>
      <c r="J946" s="303">
        <v>0.1608</v>
      </c>
      <c r="K946" s="199">
        <v>79.575599999999994</v>
      </c>
      <c r="L946" s="199">
        <v>38.325000000000003</v>
      </c>
      <c r="M946" s="200">
        <f t="shared" si="129"/>
        <v>1.0179501438839553</v>
      </c>
      <c r="N946" s="248">
        <f t="shared" si="127"/>
        <v>81.003993469652073</v>
      </c>
      <c r="O946" s="248">
        <f t="shared" si="128"/>
        <v>1.8687491932783948</v>
      </c>
      <c r="P946" s="168">
        <f>AVERAGE(O946:O947)</f>
        <v>1.868678873927279</v>
      </c>
      <c r="Q946" s="169">
        <f>(MAX(O946:O947)-MIN(O946:O947))/P946</f>
        <v>7.526103291145249E-5</v>
      </c>
      <c r="R946" s="203" t="str">
        <f>IF(Q946&gt;C$20, "Repeat", "")</f>
        <v/>
      </c>
    </row>
    <row r="947" spans="2:18" ht="16" thickBot="1" x14ac:dyDescent="0.25">
      <c r="B947" s="176">
        <f>'Sample Weights'!A553</f>
        <v>552</v>
      </c>
      <c r="C947" s="178" t="str">
        <f>'Sample Weights'!B553</f>
        <v>Nisqually-1</v>
      </c>
      <c r="D947" s="178">
        <f>'Sample Weights'!C553</f>
        <v>0</v>
      </c>
      <c r="E947" s="178">
        <f>'Sample Weights'!D553</f>
        <v>2.1999999999999999E-2</v>
      </c>
      <c r="F947" s="305" t="s">
        <v>972</v>
      </c>
      <c r="G947" s="305">
        <v>1.1831</v>
      </c>
      <c r="H947" s="305" t="s">
        <v>581</v>
      </c>
      <c r="I947" s="305" t="s">
        <v>520</v>
      </c>
      <c r="J947" s="305">
        <v>0.1608</v>
      </c>
      <c r="K947" s="204">
        <v>91.111699999999999</v>
      </c>
      <c r="L947" s="204">
        <v>42.157200000000003</v>
      </c>
      <c r="M947" s="205">
        <f t="shared" si="129"/>
        <v>0.92484552846272727</v>
      </c>
      <c r="N947" s="279">
        <f t="shared" si="127"/>
        <v>84.264248335637461</v>
      </c>
      <c r="O947" s="279">
        <f t="shared" si="128"/>
        <v>1.8686085545761633</v>
      </c>
      <c r="P947" s="207"/>
      <c r="Q947" s="208"/>
      <c r="R947" s="209"/>
    </row>
    <row r="948" spans="2:18" x14ac:dyDescent="0.2">
      <c r="B948" s="131"/>
      <c r="C948" s="45"/>
      <c r="D948" s="46"/>
      <c r="E948" s="45"/>
      <c r="F948" s="46"/>
      <c r="G948" s="46"/>
      <c r="H948" s="27"/>
      <c r="I948" s="46"/>
      <c r="J948" s="46"/>
      <c r="K948" s="45"/>
      <c r="L948" s="67"/>
      <c r="M948" s="45"/>
      <c r="N948" s="45"/>
      <c r="O948" s="45"/>
      <c r="P948" s="47"/>
      <c r="Q948" s="47"/>
    </row>
    <row r="949" spans="2:18" x14ac:dyDescent="0.2">
      <c r="B949" s="102"/>
      <c r="C949" s="45"/>
      <c r="D949" s="46"/>
      <c r="E949" s="45"/>
      <c r="F949" s="46"/>
      <c r="G949" s="46"/>
      <c r="H949" s="46"/>
      <c r="I949" s="46"/>
      <c r="J949" s="46"/>
      <c r="K949" s="165" t="s">
        <v>1200</v>
      </c>
      <c r="L949" s="67" t="s">
        <v>642</v>
      </c>
      <c r="M949" s="45"/>
      <c r="N949" s="45"/>
      <c r="O949" s="45"/>
      <c r="P949" s="47"/>
      <c r="Q949" s="47"/>
    </row>
    <row r="950" spans="2:18" x14ac:dyDescent="0.2">
      <c r="B950" s="131" t="s">
        <v>1110</v>
      </c>
      <c r="C950" s="45"/>
      <c r="D950" s="46"/>
      <c r="E950" s="45"/>
      <c r="F950" s="46"/>
      <c r="G950" s="46"/>
      <c r="H950" s="27"/>
      <c r="I950" s="46"/>
      <c r="J950" s="46"/>
      <c r="K950" s="148">
        <f>MAX(K924:K947)</f>
        <v>164.2544</v>
      </c>
      <c r="L950" s="139">
        <f>AVERAGE(L924:L947)</f>
        <v>39.823637499999997</v>
      </c>
      <c r="M950" s="45"/>
      <c r="N950" s="45"/>
      <c r="O950" s="45"/>
      <c r="P950" s="47"/>
      <c r="Q950" s="47"/>
    </row>
    <row r="951" spans="2:18" x14ac:dyDescent="0.2">
      <c r="B951" s="77" t="s">
        <v>367</v>
      </c>
      <c r="C951" s="50" t="s">
        <v>1111</v>
      </c>
      <c r="D951" s="46"/>
      <c r="E951" s="45"/>
      <c r="F951" s="46"/>
      <c r="G951" s="46"/>
      <c r="H951" s="46"/>
      <c r="I951" s="46"/>
      <c r="J951" s="46"/>
      <c r="K951" s="165" t="s">
        <v>1201</v>
      </c>
      <c r="L951" s="45"/>
      <c r="M951" s="45"/>
      <c r="N951" s="45"/>
      <c r="O951" s="45"/>
      <c r="P951" s="47"/>
      <c r="Q951" s="47"/>
    </row>
    <row r="952" spans="2:18" x14ac:dyDescent="0.2">
      <c r="B952" s="99" t="s">
        <v>1093</v>
      </c>
      <c r="C952" s="45"/>
      <c r="D952" s="46"/>
      <c r="E952" s="45"/>
      <c r="F952" s="46"/>
      <c r="G952" s="46"/>
      <c r="H952" s="46"/>
      <c r="I952" s="46"/>
      <c r="J952" s="46"/>
      <c r="K952" s="45">
        <f>MIN(K924:K947)</f>
        <v>17.084800000000001</v>
      </c>
      <c r="L952" s="45"/>
      <c r="M952" s="45"/>
      <c r="N952" s="45"/>
      <c r="O952" s="45"/>
      <c r="P952" s="47"/>
      <c r="Q952" s="47"/>
    </row>
    <row r="953" spans="2:18" ht="16" thickBot="1" x14ac:dyDescent="0.25">
      <c r="B953" s="102"/>
      <c r="C953" s="45"/>
      <c r="D953" s="46"/>
      <c r="E953" s="45"/>
      <c r="F953" s="100">
        <v>43074</v>
      </c>
      <c r="G953" s="46"/>
      <c r="H953" s="46"/>
      <c r="I953" s="52" t="s">
        <v>1112</v>
      </c>
      <c r="J953" s="46"/>
      <c r="K953" s="45"/>
      <c r="L953" s="45"/>
      <c r="M953" s="45"/>
      <c r="N953" s="45"/>
      <c r="O953" s="45"/>
      <c r="P953" s="47"/>
      <c r="Q953" s="47"/>
      <c r="R953" s="67"/>
    </row>
    <row r="954" spans="2:18" ht="16" thickBot="1" x14ac:dyDescent="0.25">
      <c r="B954" s="217" t="s">
        <v>370</v>
      </c>
      <c r="C954" s="218" t="s">
        <v>3</v>
      </c>
      <c r="D954" s="218" t="s">
        <v>4</v>
      </c>
      <c r="E954" s="218" t="s">
        <v>371</v>
      </c>
      <c r="F954" s="218" t="s">
        <v>372</v>
      </c>
      <c r="G954" s="218" t="s">
        <v>373</v>
      </c>
      <c r="H954" s="218" t="s">
        <v>374</v>
      </c>
      <c r="I954" s="218" t="s">
        <v>375</v>
      </c>
      <c r="J954" s="218" t="s">
        <v>376</v>
      </c>
      <c r="K954" s="218" t="s">
        <v>377</v>
      </c>
      <c r="L954" s="218" t="s">
        <v>378</v>
      </c>
      <c r="M954" s="218" t="s">
        <v>379</v>
      </c>
      <c r="N954" s="218" t="s">
        <v>380</v>
      </c>
      <c r="O954" s="218" t="s">
        <v>381</v>
      </c>
      <c r="P954" s="219" t="s">
        <v>382</v>
      </c>
      <c r="Q954" s="219" t="s">
        <v>383</v>
      </c>
      <c r="R954" s="299" t="s">
        <v>384</v>
      </c>
    </row>
    <row r="955" spans="2:18" x14ac:dyDescent="0.2">
      <c r="B955" s="210">
        <f>'Sample Weights'!A554</f>
        <v>553</v>
      </c>
      <c r="C955" s="179">
        <f>'Sample Weights'!B554</f>
        <v>114</v>
      </c>
      <c r="D955" s="179" t="str">
        <f>'Sample Weights'!C554</f>
        <v>HOMC-21-1</v>
      </c>
      <c r="E955" s="179">
        <f>'Sample Weights'!D554</f>
        <v>2.06E-2</v>
      </c>
      <c r="F955" s="306" t="s">
        <v>1113</v>
      </c>
      <c r="G955" s="306">
        <v>1.1794</v>
      </c>
      <c r="H955" s="306" t="s">
        <v>1036</v>
      </c>
      <c r="I955" s="306" t="s">
        <v>1114</v>
      </c>
      <c r="J955" s="306">
        <v>0.15440000000000001</v>
      </c>
      <c r="K955" s="211">
        <v>150.23609999999999</v>
      </c>
      <c r="L955" s="211">
        <v>38.459299999999999</v>
      </c>
      <c r="M955" s="212">
        <f>(L$975/(F$975/C$15)/(F$96875/C$15+(G$975-F$975)/C$16+J$975/C$17))/(L955/(F955/C$15)/(F955/C$15+(G955-F955)/C$16+J955/C$17))</f>
        <v>1.0565096883990961</v>
      </c>
      <c r="N955" s="255">
        <f t="shared" ref="N955:N978" si="130">K955*M955</f>
        <v>158.72589519729544</v>
      </c>
      <c r="O955" s="255">
        <f t="shared" ref="O955:O978" si="131">(N955-D$915)/D$914*(F955/C$15+(G955-F955)/C$16+J955/C$17)/E955</f>
        <v>3.6540874290231011</v>
      </c>
      <c r="P955" s="214">
        <f>AVERAGE(O955:O956)</f>
        <v>3.7147212266202612</v>
      </c>
      <c r="Q955" s="215">
        <f>(MAX(O955:O956)-MIN(O955:O956))/P955</f>
        <v>3.2645140185836266E-2</v>
      </c>
      <c r="R955" s="216" t="str">
        <f>IF(Q955&gt;C$20, "Repeat", "")</f>
        <v/>
      </c>
    </row>
    <row r="956" spans="2:18" x14ac:dyDescent="0.2">
      <c r="B956" s="174">
        <f>'Sample Weights'!A555</f>
        <v>554</v>
      </c>
      <c r="C956" s="172">
        <f>'Sample Weights'!B555</f>
        <v>114</v>
      </c>
      <c r="D956" s="172" t="str">
        <f>'Sample Weights'!C555</f>
        <v>HOMC-21-1</v>
      </c>
      <c r="E956" s="172">
        <f>'Sample Weights'!D555</f>
        <v>2.0799999999999999E-2</v>
      </c>
      <c r="F956" s="303" t="s">
        <v>1060</v>
      </c>
      <c r="G956" s="303">
        <v>1.1798999999999999</v>
      </c>
      <c r="H956" s="303" t="s">
        <v>1115</v>
      </c>
      <c r="I956" s="303" t="s">
        <v>1114</v>
      </c>
      <c r="J956" s="303">
        <v>0.16120000000000001</v>
      </c>
      <c r="K956" s="199">
        <v>165.3605</v>
      </c>
      <c r="L956" s="199">
        <v>41.019100000000002</v>
      </c>
      <c r="M956" s="200">
        <f t="shared" ref="M956:M978" si="132">(L$975/(F$975/C$15)/(F$96875/C$15+(G$975-F$975)/C$16+J$975/C$17))/(L956/(F956/C$15)/(F956/C$15+(G956-F956)/C$16+J956/C$17))</f>
        <v>0.99844997374674038</v>
      </c>
      <c r="N956" s="248">
        <f t="shared" si="130"/>
        <v>165.10418688374787</v>
      </c>
      <c r="O956" s="248">
        <f t="shared" si="131"/>
        <v>3.7753550242174212</v>
      </c>
      <c r="P956" s="168"/>
      <c r="Q956" s="169"/>
      <c r="R956" s="203"/>
    </row>
    <row r="957" spans="2:18" x14ac:dyDescent="0.2">
      <c r="B957" s="174">
        <f>'Sample Weights'!A556</f>
        <v>555</v>
      </c>
      <c r="C957" s="172">
        <f>'Sample Weights'!B556</f>
        <v>192</v>
      </c>
      <c r="D957" s="172" t="str">
        <f>'Sample Weights'!C556</f>
        <v>LILB-26-2</v>
      </c>
      <c r="E957" s="172">
        <f>'Sample Weights'!D556</f>
        <v>2.1100000000000001E-2</v>
      </c>
      <c r="F957" s="303" t="s">
        <v>1113</v>
      </c>
      <c r="G957" s="303">
        <v>1.1781999999999999</v>
      </c>
      <c r="H957" s="303" t="s">
        <v>1116</v>
      </c>
      <c r="I957" s="303" t="s">
        <v>1117</v>
      </c>
      <c r="J957" s="303">
        <v>0.15989999999999999</v>
      </c>
      <c r="K957" s="199">
        <v>30.523900000000001</v>
      </c>
      <c r="L957" s="199">
        <v>35.229799999999997</v>
      </c>
      <c r="M957" s="200">
        <f t="shared" si="132"/>
        <v>1.1555381721977873</v>
      </c>
      <c r="N957" s="248">
        <f t="shared" si="130"/>
        <v>35.271531614348042</v>
      </c>
      <c r="O957" s="248">
        <f t="shared" si="131"/>
        <v>0.86467995131813169</v>
      </c>
      <c r="P957" s="168">
        <f>AVERAGE(O957:O958)</f>
        <v>0.85771258525549476</v>
      </c>
      <c r="Q957" s="169">
        <f>(MAX(O957:O958)-MIN(O957:O958))/P957</f>
        <v>1.6246388784330473E-2</v>
      </c>
      <c r="R957" s="203" t="str">
        <f>IF(Q957&gt;C$20, "Repeat", "")</f>
        <v/>
      </c>
    </row>
    <row r="958" spans="2:18" x14ac:dyDescent="0.2">
      <c r="B958" s="174">
        <f>'Sample Weights'!A557</f>
        <v>556</v>
      </c>
      <c r="C958" s="172">
        <f>'Sample Weights'!B557</f>
        <v>192</v>
      </c>
      <c r="D958" s="172" t="str">
        <f>'Sample Weights'!C557</f>
        <v>LILB-26-2</v>
      </c>
      <c r="E958" s="172">
        <f>'Sample Weights'!D557</f>
        <v>2.1000000000000001E-2</v>
      </c>
      <c r="F958" s="303" t="s">
        <v>1113</v>
      </c>
      <c r="G958" s="303">
        <v>1.1808000000000001</v>
      </c>
      <c r="H958" s="303" t="s">
        <v>1118</v>
      </c>
      <c r="I958" s="303" t="s">
        <v>1117</v>
      </c>
      <c r="J958" s="303">
        <v>0.16089999999999999</v>
      </c>
      <c r="K958" s="199">
        <v>34.748699999999999</v>
      </c>
      <c r="L958" s="199">
        <v>41.2789</v>
      </c>
      <c r="M958" s="200">
        <f t="shared" si="132"/>
        <v>0.98869260366947365</v>
      </c>
      <c r="N958" s="248">
        <f t="shared" si="130"/>
        <v>34.35578267712944</v>
      </c>
      <c r="O958" s="248">
        <f t="shared" si="131"/>
        <v>0.85074521919285773</v>
      </c>
      <c r="P958" s="168"/>
      <c r="Q958" s="169"/>
      <c r="R958" s="203"/>
    </row>
    <row r="959" spans="2:18" x14ac:dyDescent="0.2">
      <c r="B959" s="174">
        <f>'Sample Weights'!A558</f>
        <v>557</v>
      </c>
      <c r="C959" s="172">
        <f>'Sample Weights'!B558</f>
        <v>334</v>
      </c>
      <c r="D959" s="172" t="str">
        <f>'Sample Weights'!C558</f>
        <v>SQMA-25-5</v>
      </c>
      <c r="E959" s="172">
        <f>'Sample Weights'!D558</f>
        <v>2.0299999999999999E-2</v>
      </c>
      <c r="F959" s="303" t="s">
        <v>964</v>
      </c>
      <c r="G959" s="303">
        <v>1.1791</v>
      </c>
      <c r="H959" s="303" t="s">
        <v>1114</v>
      </c>
      <c r="I959" s="303" t="s">
        <v>1119</v>
      </c>
      <c r="J959" s="303">
        <v>0.16009999999999999</v>
      </c>
      <c r="K959" s="199">
        <v>138.24619999999999</v>
      </c>
      <c r="L959" s="199">
        <v>37.134300000000003</v>
      </c>
      <c r="M959" s="200">
        <f t="shared" si="132"/>
        <v>1.1004886710819899</v>
      </c>
      <c r="N959" s="248">
        <f t="shared" si="130"/>
        <v>152.13837692013499</v>
      </c>
      <c r="O959" s="248">
        <f t="shared" si="131"/>
        <v>3.5677283437953267</v>
      </c>
      <c r="P959" s="168">
        <f>AVERAGE(O959:O960)</f>
        <v>3.6426384092171791</v>
      </c>
      <c r="Q959" s="169">
        <f>(MAX(O959:O960)-MIN(O959:O960))/P959</f>
        <v>4.112956434671261E-2</v>
      </c>
      <c r="R959" s="203" t="str">
        <f>IF(Q959&gt;C$20, "Repeat", "")</f>
        <v/>
      </c>
    </row>
    <row r="960" spans="2:18" x14ac:dyDescent="0.2">
      <c r="B960" s="174">
        <f>'Sample Weights'!A559</f>
        <v>558</v>
      </c>
      <c r="C960" s="172">
        <f>'Sample Weights'!B559</f>
        <v>334</v>
      </c>
      <c r="D960" s="172" t="str">
        <f>'Sample Weights'!C559</f>
        <v>SQMA-25-5</v>
      </c>
      <c r="E960" s="172">
        <f>'Sample Weights'!D559</f>
        <v>2.1000000000000001E-2</v>
      </c>
      <c r="F960" s="303" t="s">
        <v>1060</v>
      </c>
      <c r="G960" s="303">
        <v>1.1820999999999999</v>
      </c>
      <c r="H960" s="303" t="s">
        <v>1117</v>
      </c>
      <c r="I960" s="303" t="s">
        <v>1120</v>
      </c>
      <c r="J960" s="303">
        <v>0.159</v>
      </c>
      <c r="K960" s="199">
        <v>151.33369999999999</v>
      </c>
      <c r="L960" s="199">
        <v>37.809899999999999</v>
      </c>
      <c r="M960" s="200">
        <f t="shared" si="132"/>
        <v>1.0838196838549485</v>
      </c>
      <c r="N960" s="248">
        <f t="shared" si="130"/>
        <v>164.01844289059963</v>
      </c>
      <c r="O960" s="248">
        <f t="shared" si="131"/>
        <v>3.7175484746390315</v>
      </c>
      <c r="P960" s="168"/>
      <c r="Q960" s="169"/>
      <c r="R960" s="203"/>
    </row>
    <row r="961" spans="2:19" x14ac:dyDescent="0.2">
      <c r="B961" s="174">
        <f>'Sample Weights'!A560</f>
        <v>559</v>
      </c>
      <c r="C961" s="172">
        <f>'Sample Weights'!B560</f>
        <v>272</v>
      </c>
      <c r="D961" s="172" t="str">
        <f>'Sample Weights'!C560</f>
        <v>QBKR-16-5</v>
      </c>
      <c r="E961" s="172">
        <f>'Sample Weights'!D560</f>
        <v>2.0500000000000001E-2</v>
      </c>
      <c r="F961" s="303" t="s">
        <v>939</v>
      </c>
      <c r="G961" s="303">
        <v>1.1823999999999999</v>
      </c>
      <c r="H961" s="303" t="s">
        <v>1119</v>
      </c>
      <c r="I961" s="303" t="s">
        <v>1120</v>
      </c>
      <c r="J961" s="303">
        <v>0.15010000000000001</v>
      </c>
      <c r="K961" s="199">
        <v>43.071899999999999</v>
      </c>
      <c r="L961" s="199">
        <v>39.0578</v>
      </c>
      <c r="M961" s="200">
        <f t="shared" si="132"/>
        <v>1.041502733646382</v>
      </c>
      <c r="N961" s="248">
        <f t="shared" si="130"/>
        <v>44.859501593343602</v>
      </c>
      <c r="O961" s="248">
        <f t="shared" si="131"/>
        <v>1.1046373794384161</v>
      </c>
      <c r="P961" s="168">
        <f>AVERAGE(O961:O962)</f>
        <v>1.1520897179075111</v>
      </c>
      <c r="Q961" s="169">
        <f>(MAX(O961:O962)-MIN(O961:O962))/P961</f>
        <v>8.2376116601892035E-2</v>
      </c>
      <c r="R961" s="203" t="str">
        <f>IF(Q961&gt;C$20, "Repeat", "")</f>
        <v/>
      </c>
    </row>
    <row r="962" spans="2:19" x14ac:dyDescent="0.2">
      <c r="B962" s="174">
        <f>'Sample Weights'!A561</f>
        <v>560</v>
      </c>
      <c r="C962" s="172">
        <f>'Sample Weights'!B561</f>
        <v>272</v>
      </c>
      <c r="D962" s="172" t="str">
        <f>'Sample Weights'!C561</f>
        <v>QBKR-16-5</v>
      </c>
      <c r="E962" s="172">
        <f>'Sample Weights'!D561</f>
        <v>2.1000000000000001E-2</v>
      </c>
      <c r="F962" s="303" t="s">
        <v>1060</v>
      </c>
      <c r="G962" s="303">
        <v>1.1822999999999999</v>
      </c>
      <c r="H962" s="303" t="s">
        <v>1120</v>
      </c>
      <c r="I962" s="303" t="s">
        <v>1121</v>
      </c>
      <c r="J962" s="303">
        <v>0.15820000000000001</v>
      </c>
      <c r="K962" s="199">
        <v>46.308199999999999</v>
      </c>
      <c r="L962" s="199">
        <v>37.835299999999997</v>
      </c>
      <c r="M962" s="200">
        <f t="shared" si="132"/>
        <v>1.082817098550749</v>
      </c>
      <c r="N962" s="248">
        <f t="shared" si="130"/>
        <v>50.143310763107799</v>
      </c>
      <c r="O962" s="248">
        <f t="shared" si="131"/>
        <v>1.1995420563766062</v>
      </c>
      <c r="P962" s="168"/>
      <c r="Q962" s="169"/>
      <c r="R962" s="203"/>
    </row>
    <row r="963" spans="2:19" x14ac:dyDescent="0.2">
      <c r="B963" s="174">
        <f>'Sample Weights'!A562</f>
        <v>561</v>
      </c>
      <c r="C963" s="172">
        <f>'Sample Weights'!B562</f>
        <v>319</v>
      </c>
      <c r="D963" s="172" t="str">
        <f>'Sample Weights'!C562</f>
        <v>SKWF-24-4</v>
      </c>
      <c r="E963" s="172">
        <f>'Sample Weights'!D562</f>
        <v>2.1600000000000001E-2</v>
      </c>
      <c r="F963" s="303" t="s">
        <v>958</v>
      </c>
      <c r="G963" s="303">
        <v>1.1809000000000001</v>
      </c>
      <c r="H963" s="303" t="s">
        <v>1122</v>
      </c>
      <c r="I963" s="303" t="s">
        <v>1122</v>
      </c>
      <c r="J963" s="303">
        <v>0.15790000000000001</v>
      </c>
      <c r="K963" s="199">
        <v>37.298400000000001</v>
      </c>
      <c r="L963" s="199">
        <v>38.167999999999999</v>
      </c>
      <c r="M963" s="200">
        <f t="shared" si="132"/>
        <v>1.075302569039863</v>
      </c>
      <c r="N963" s="248">
        <f t="shared" si="130"/>
        <v>40.107065341076428</v>
      </c>
      <c r="O963" s="248">
        <f t="shared" si="131"/>
        <v>0.94938968442588767</v>
      </c>
      <c r="P963" s="168">
        <f>AVERAGE(O963:O964)</f>
        <v>0.95569885262251908</v>
      </c>
      <c r="Q963" s="169">
        <f>(MAX(O963:O964)-MIN(O963:O964))/P963</f>
        <v>1.3203255773130865E-2</v>
      </c>
      <c r="R963" s="203" t="str">
        <f>IF(Q963&gt;C$20, "Repeat", "")</f>
        <v/>
      </c>
    </row>
    <row r="964" spans="2:19" x14ac:dyDescent="0.2">
      <c r="B964" s="174">
        <f>'Sample Weights'!A563</f>
        <v>562</v>
      </c>
      <c r="C964" s="172">
        <f>'Sample Weights'!B563</f>
        <v>319</v>
      </c>
      <c r="D964" s="172" t="str">
        <f>'Sample Weights'!C563</f>
        <v>SKWF-24-4</v>
      </c>
      <c r="E964" s="172">
        <f>'Sample Weights'!D563</f>
        <v>2.2599999999999999E-2</v>
      </c>
      <c r="F964" s="303" t="s">
        <v>971</v>
      </c>
      <c r="G964" s="303">
        <v>1.1797</v>
      </c>
      <c r="H964" s="303" t="s">
        <v>1123</v>
      </c>
      <c r="I964" s="303" t="s">
        <v>1123</v>
      </c>
      <c r="J964" s="303">
        <v>0.15720000000000001</v>
      </c>
      <c r="K964" s="199">
        <v>38.729799999999997</v>
      </c>
      <c r="L964" s="199">
        <v>37.027500000000003</v>
      </c>
      <c r="M964" s="200">
        <f t="shared" si="132"/>
        <v>1.1058833983194465</v>
      </c>
      <c r="N964" s="248">
        <f t="shared" si="130"/>
        <v>42.830642840232493</v>
      </c>
      <c r="O964" s="248">
        <f t="shared" si="131"/>
        <v>0.96200802081915049</v>
      </c>
      <c r="P964" s="168"/>
      <c r="Q964" s="169"/>
      <c r="R964" s="203"/>
    </row>
    <row r="965" spans="2:19" x14ac:dyDescent="0.2">
      <c r="B965" s="174">
        <f>'Sample Weights'!A564</f>
        <v>563</v>
      </c>
      <c r="C965" s="172">
        <f>'Sample Weights'!B564</f>
        <v>274</v>
      </c>
      <c r="D965" s="172" t="str">
        <f>'Sample Weights'!C564</f>
        <v>QCTN-16-3</v>
      </c>
      <c r="E965" s="172">
        <f>'Sample Weights'!D564</f>
        <v>2.0199999999999999E-2</v>
      </c>
      <c r="F965" s="303" t="s">
        <v>972</v>
      </c>
      <c r="G965" s="303">
        <v>1.1838</v>
      </c>
      <c r="H965" s="303" t="s">
        <v>1124</v>
      </c>
      <c r="I965" s="303" t="s">
        <v>1124</v>
      </c>
      <c r="J965" s="303">
        <v>0.15970000000000001</v>
      </c>
      <c r="K965" s="199">
        <v>102.643</v>
      </c>
      <c r="L965" s="199">
        <v>39.464599999999997</v>
      </c>
      <c r="M965" s="200">
        <f t="shared" si="132"/>
        <v>1.0443133426426829</v>
      </c>
      <c r="N965" s="248">
        <f t="shared" si="130"/>
        <v>107.1914544288729</v>
      </c>
      <c r="O965" s="248">
        <f t="shared" si="131"/>
        <v>2.5629490381779392</v>
      </c>
      <c r="P965" s="168">
        <f>AVERAGE(O965:O966)</f>
        <v>2.5035554994260552</v>
      </c>
      <c r="Q965" s="169">
        <f>(MAX(O965:O966)-MIN(O965:O966))/P965</f>
        <v>4.7447351389254287E-2</v>
      </c>
      <c r="R965" s="203" t="str">
        <f>IF(Q965&gt;C$20, "Repeat", "")</f>
        <v/>
      </c>
    </row>
    <row r="966" spans="2:19" x14ac:dyDescent="0.2">
      <c r="B966" s="174">
        <f>'Sample Weights'!A565</f>
        <v>564</v>
      </c>
      <c r="C966" s="172">
        <f>'Sample Weights'!B565</f>
        <v>274</v>
      </c>
      <c r="D966" s="172" t="str">
        <f>'Sample Weights'!C565</f>
        <v>QCTN-16-3</v>
      </c>
      <c r="E966" s="172">
        <f>'Sample Weights'!D565</f>
        <v>2.0299999999999999E-2</v>
      </c>
      <c r="F966" s="303" t="s">
        <v>972</v>
      </c>
      <c r="G966" s="303">
        <v>1.1811</v>
      </c>
      <c r="H966" s="303" t="s">
        <v>1125</v>
      </c>
      <c r="I966" s="303" t="s">
        <v>1125</v>
      </c>
      <c r="J966" s="303">
        <v>0.1598</v>
      </c>
      <c r="K966" s="199">
        <v>95.8857</v>
      </c>
      <c r="L966" s="199">
        <v>38.372799999999998</v>
      </c>
      <c r="M966" s="200">
        <f t="shared" si="132"/>
        <v>1.0718461378574835</v>
      </c>
      <c r="N966" s="248">
        <f t="shared" si="130"/>
        <v>102.7747172207613</v>
      </c>
      <c r="O966" s="248">
        <f t="shared" si="131"/>
        <v>2.4441619606741711</v>
      </c>
      <c r="P966" s="168"/>
      <c r="Q966" s="169"/>
      <c r="R966" s="203"/>
    </row>
    <row r="967" spans="2:19" x14ac:dyDescent="0.2">
      <c r="B967" s="341">
        <f>'Sample Weights'!A566</f>
        <v>565</v>
      </c>
      <c r="C967" s="342">
        <f>'Sample Weights'!B566</f>
        <v>259</v>
      </c>
      <c r="D967" s="342" t="str">
        <f>'Sample Weights'!C566</f>
        <v>PHLC-22-1</v>
      </c>
      <c r="E967" s="342">
        <f>'Sample Weights'!D566</f>
        <v>2.0500000000000001E-2</v>
      </c>
      <c r="F967" s="342" t="s">
        <v>965</v>
      </c>
      <c r="G967" s="342">
        <v>1.1808000000000001</v>
      </c>
      <c r="H967" s="342" t="s">
        <v>1126</v>
      </c>
      <c r="I967" s="342" t="s">
        <v>1126</v>
      </c>
      <c r="J967" s="342">
        <v>0.16120000000000001</v>
      </c>
      <c r="K967" s="343">
        <v>69.670400000000001</v>
      </c>
      <c r="L967" s="343">
        <v>40.544199999999996</v>
      </c>
      <c r="M967" s="344">
        <f t="shared" si="132"/>
        <v>1.0118684590448914</v>
      </c>
      <c r="N967" s="349">
        <f t="shared" si="130"/>
        <v>70.4972802890412</v>
      </c>
      <c r="O967" s="349">
        <f t="shared" si="131"/>
        <v>1.6903113451818761</v>
      </c>
      <c r="P967" s="346">
        <f>AVERAGE(O967:O968)</f>
        <v>1.5716071771490772</v>
      </c>
      <c r="Q967" s="347">
        <f>(MAX(O967:O968)-MIN(O967:O968))/P967</f>
        <v>0.15106086273814345</v>
      </c>
      <c r="R967" s="348" t="str">
        <f>IF(Q967&gt;C$20, "Repeat", "")</f>
        <v>Repeat</v>
      </c>
    </row>
    <row r="968" spans="2:19" x14ac:dyDescent="0.2">
      <c r="B968" s="341">
        <f>'Sample Weights'!A567</f>
        <v>566</v>
      </c>
      <c r="C968" s="342">
        <f>'Sample Weights'!B567</f>
        <v>259</v>
      </c>
      <c r="D968" s="342" t="str">
        <f>'Sample Weights'!C567</f>
        <v>PHLC-22-1</v>
      </c>
      <c r="E968" s="342">
        <f>'Sample Weights'!D567</f>
        <v>2.06E-2</v>
      </c>
      <c r="F968" s="342" t="s">
        <v>965</v>
      </c>
      <c r="G968" s="342">
        <v>1.1801999999999999</v>
      </c>
      <c r="H968" s="342" t="s">
        <v>1127</v>
      </c>
      <c r="I968" s="342" t="s">
        <v>1127</v>
      </c>
      <c r="J968" s="342">
        <v>0.1583</v>
      </c>
      <c r="K968" s="343">
        <v>9.2486999999999995</v>
      </c>
      <c r="L968" s="343">
        <v>6.2641</v>
      </c>
      <c r="M968" s="344">
        <f t="shared" si="132"/>
        <v>6.5365622396041436</v>
      </c>
      <c r="N968" s="349">
        <f t="shared" si="130"/>
        <v>60.454703185426837</v>
      </c>
      <c r="O968" s="349">
        <f t="shared" si="131"/>
        <v>1.4529030091162782</v>
      </c>
      <c r="P968" s="346"/>
      <c r="Q968" s="347"/>
      <c r="R968" s="348"/>
    </row>
    <row r="969" spans="2:19" x14ac:dyDescent="0.2">
      <c r="B969" s="341">
        <f>'Sample Weights'!A568</f>
        <v>567</v>
      </c>
      <c r="C969" s="342">
        <f>'Sample Weights'!B568</f>
        <v>97</v>
      </c>
      <c r="D969" s="342" t="str">
        <f>'Sample Weights'!C568</f>
        <v>HARB-26-5</v>
      </c>
      <c r="E969" s="342">
        <f>'Sample Weights'!D568</f>
        <v>2.0400000000000001E-2</v>
      </c>
      <c r="F969" s="342" t="s">
        <v>958</v>
      </c>
      <c r="G969" s="342">
        <v>1.1851</v>
      </c>
      <c r="H969" s="342" t="s">
        <v>912</v>
      </c>
      <c r="I969" s="342" t="s">
        <v>912</v>
      </c>
      <c r="J969" s="342">
        <v>0.16550000000000001</v>
      </c>
      <c r="K969" s="343">
        <v>144.92750000000001</v>
      </c>
      <c r="L969" s="343">
        <v>37.877000000000002</v>
      </c>
      <c r="M969" s="344">
        <f t="shared" si="132"/>
        <v>1.0912920692002881</v>
      </c>
      <c r="N969" s="349">
        <f t="shared" si="130"/>
        <v>158.15823135902477</v>
      </c>
      <c r="O969" s="349">
        <f t="shared" si="131"/>
        <v>3.7143890125095411</v>
      </c>
      <c r="P969" s="346">
        <f>AVERAGE(O969:O970)</f>
        <v>3.6930695728344372</v>
      </c>
      <c r="Q969" s="347">
        <f>(MAX(O969:O970)-MIN(O969:O970))/P969</f>
        <v>1.1545647464605702E-2</v>
      </c>
      <c r="R969" s="348" t="str">
        <f>IF(Q969&gt;C$20, "Repeat", "")</f>
        <v/>
      </c>
      <c r="S969" s="131" t="s">
        <v>779</v>
      </c>
    </row>
    <row r="970" spans="2:19" x14ac:dyDescent="0.2">
      <c r="B970" s="341">
        <f>'Sample Weights'!A569</f>
        <v>568</v>
      </c>
      <c r="C970" s="342">
        <f>'Sample Weights'!B569</f>
        <v>97</v>
      </c>
      <c r="D970" s="342" t="str">
        <f>'Sample Weights'!C569</f>
        <v>HARB-26-5</v>
      </c>
      <c r="E970" s="342">
        <f>'Sample Weights'!D569</f>
        <v>2.1700000000000001E-2</v>
      </c>
      <c r="F970" s="342" t="s">
        <v>958</v>
      </c>
      <c r="G970" s="342">
        <v>1.1811</v>
      </c>
      <c r="H970" s="342" t="s">
        <v>913</v>
      </c>
      <c r="I970" s="342" t="s">
        <v>913</v>
      </c>
      <c r="J970" s="342">
        <v>0.16070000000000001</v>
      </c>
      <c r="K970" s="343">
        <v>155.50149999999999</v>
      </c>
      <c r="L970" s="343">
        <v>38.170999999999999</v>
      </c>
      <c r="M970" s="344">
        <f t="shared" si="132"/>
        <v>1.0769231652089231</v>
      </c>
      <c r="N970" s="349">
        <f t="shared" si="130"/>
        <v>167.46316757473534</v>
      </c>
      <c r="O970" s="349">
        <f t="shared" si="131"/>
        <v>3.6717501331593327</v>
      </c>
      <c r="P970" s="346"/>
      <c r="Q970" s="347"/>
      <c r="R970" s="348"/>
    </row>
    <row r="971" spans="2:19" x14ac:dyDescent="0.2">
      <c r="B971" s="174">
        <f>'Sample Weights'!A570</f>
        <v>569</v>
      </c>
      <c r="C971" s="172">
        <f>'Sample Weights'!B570</f>
        <v>54</v>
      </c>
      <c r="D971" s="172" t="str">
        <f>'Sample Weights'!C570</f>
        <v>CNYH-28-4</v>
      </c>
      <c r="E971" s="172">
        <f>'Sample Weights'!D570</f>
        <v>2.1399999999999999E-2</v>
      </c>
      <c r="F971" s="303" t="s">
        <v>964</v>
      </c>
      <c r="G971" s="303">
        <v>1.1818</v>
      </c>
      <c r="H971" s="303" t="s">
        <v>914</v>
      </c>
      <c r="I971" s="303" t="s">
        <v>914</v>
      </c>
      <c r="J971" s="303">
        <v>0.15909999999999999</v>
      </c>
      <c r="K971" s="199">
        <v>64.748000000000005</v>
      </c>
      <c r="L971" s="199">
        <v>41.306899999999999</v>
      </c>
      <c r="M971" s="200">
        <f t="shared" si="132"/>
        <v>0.99088346704450037</v>
      </c>
      <c r="N971" s="248">
        <f t="shared" si="130"/>
        <v>64.157722724197313</v>
      </c>
      <c r="O971" s="248">
        <f t="shared" si="131"/>
        <v>1.4812005029300588</v>
      </c>
      <c r="P971" s="168">
        <f>AVERAGE(O971:O972)</f>
        <v>1.4275499555486753</v>
      </c>
      <c r="Q971" s="169">
        <f>(MAX(O971:O972)-MIN(O971:O972))/P971</f>
        <v>7.516451129832856E-2</v>
      </c>
      <c r="R971" s="203" t="str">
        <f>IF(Q971&gt;C$20, "Repeat", "")</f>
        <v/>
      </c>
    </row>
    <row r="972" spans="2:19" x14ac:dyDescent="0.2">
      <c r="B972" s="174">
        <f>'Sample Weights'!A571</f>
        <v>570</v>
      </c>
      <c r="C972" s="172">
        <f>'Sample Weights'!B571</f>
        <v>54</v>
      </c>
      <c r="D972" s="172" t="str">
        <f>'Sample Weights'!C571</f>
        <v>CNYH-28-4</v>
      </c>
      <c r="E972" s="172">
        <f>'Sample Weights'!D571</f>
        <v>2.06E-2</v>
      </c>
      <c r="F972" s="303" t="s">
        <v>964</v>
      </c>
      <c r="G972" s="303">
        <v>1.1816</v>
      </c>
      <c r="H972" s="303" t="s">
        <v>915</v>
      </c>
      <c r="I972" s="303" t="s">
        <v>915</v>
      </c>
      <c r="J972" s="303">
        <v>0.15870000000000001</v>
      </c>
      <c r="K972" s="199">
        <v>58.805700000000002</v>
      </c>
      <c r="L972" s="199">
        <v>42.311799999999998</v>
      </c>
      <c r="M972" s="200">
        <f t="shared" si="132"/>
        <v>0.96700317699921623</v>
      </c>
      <c r="N972" s="248">
        <f t="shared" si="130"/>
        <v>56.865298725662811</v>
      </c>
      <c r="O972" s="248">
        <f t="shared" si="131"/>
        <v>1.3738994081672919</v>
      </c>
      <c r="P972" s="168"/>
      <c r="Q972" s="169"/>
      <c r="R972" s="203"/>
    </row>
    <row r="973" spans="2:19" x14ac:dyDescent="0.2">
      <c r="B973" s="174">
        <f>'Sample Weights'!A572</f>
        <v>571</v>
      </c>
      <c r="C973" s="172">
        <f>'Sample Weights'!B572</f>
        <v>83</v>
      </c>
      <c r="D973" s="172" t="str">
        <f>'Sample Weights'!C572</f>
        <v>FNYI-28-5</v>
      </c>
      <c r="E973" s="172">
        <f>'Sample Weights'!D572</f>
        <v>2.1000000000000001E-2</v>
      </c>
      <c r="F973" s="303" t="s">
        <v>972</v>
      </c>
      <c r="G973" s="303">
        <v>1.1855</v>
      </c>
      <c r="H973" s="303" t="s">
        <v>916</v>
      </c>
      <c r="I973" s="303" t="s">
        <v>916</v>
      </c>
      <c r="J973" s="303">
        <v>0.1573</v>
      </c>
      <c r="K973" s="199">
        <v>67.926199999999994</v>
      </c>
      <c r="L973" s="199">
        <v>37.810899999999997</v>
      </c>
      <c r="M973" s="200">
        <f t="shared" si="132"/>
        <v>1.0900828690136783</v>
      </c>
      <c r="N973" s="248">
        <f t="shared" si="130"/>
        <v>74.045186977196906</v>
      </c>
      <c r="O973" s="248">
        <f t="shared" si="131"/>
        <v>1.7313810791137332</v>
      </c>
      <c r="P973" s="168">
        <f>AVERAGE(O973:O974)</f>
        <v>1.7040170249648332</v>
      </c>
      <c r="Q973" s="169">
        <f>(MAX(O973:O974)-MIN(O973:O974))/P973</f>
        <v>3.2117113559314132E-2</v>
      </c>
      <c r="R973" s="203" t="str">
        <f>IF(Q973&gt;C$20, "Repeat", "")</f>
        <v/>
      </c>
    </row>
    <row r="974" spans="2:19" x14ac:dyDescent="0.2">
      <c r="B974" s="174">
        <f>'Sample Weights'!A573</f>
        <v>572</v>
      </c>
      <c r="C974" s="172">
        <f>'Sample Weights'!B573</f>
        <v>83</v>
      </c>
      <c r="D974" s="172" t="str">
        <f>'Sample Weights'!C573</f>
        <v>FNYI-28-5</v>
      </c>
      <c r="E974" s="172">
        <f>'Sample Weights'!D573</f>
        <v>2.1299999999999999E-2</v>
      </c>
      <c r="F974" s="303" t="s">
        <v>964</v>
      </c>
      <c r="G974" s="303">
        <v>1.1839999999999999</v>
      </c>
      <c r="H974" s="303" t="s">
        <v>917</v>
      </c>
      <c r="I974" s="303" t="s">
        <v>917</v>
      </c>
      <c r="J974" s="303">
        <v>0.159</v>
      </c>
      <c r="K974" s="199">
        <v>67.840299999999999</v>
      </c>
      <c r="L974" s="199">
        <v>38.267600000000002</v>
      </c>
      <c r="M974" s="200">
        <f t="shared" si="132"/>
        <v>1.0713442372896849</v>
      </c>
      <c r="N974" s="248">
        <f t="shared" si="130"/>
        <v>72.680314461003405</v>
      </c>
      <c r="O974" s="248">
        <f t="shared" si="131"/>
        <v>1.676652970815933</v>
      </c>
      <c r="P974" s="168"/>
      <c r="Q974" s="169"/>
      <c r="R974" s="203"/>
    </row>
    <row r="975" spans="2:19" x14ac:dyDescent="0.2">
      <c r="B975" s="341">
        <f>'Sample Weights'!A574</f>
        <v>573</v>
      </c>
      <c r="C975" s="342">
        <f>'Sample Weights'!B574</f>
        <v>162</v>
      </c>
      <c r="D975" s="342" t="str">
        <f>'Sample Weights'!C574</f>
        <v>KLNC-20-2</v>
      </c>
      <c r="E975" s="342">
        <f>'Sample Weights'!D574</f>
        <v>0.02</v>
      </c>
      <c r="F975" s="342" t="s">
        <v>972</v>
      </c>
      <c r="G975" s="342">
        <v>1.1807000000000001</v>
      </c>
      <c r="H975" s="342" t="s">
        <v>918</v>
      </c>
      <c r="I975" s="342" t="s">
        <v>918</v>
      </c>
      <c r="J975" s="342">
        <v>0.15959999999999999</v>
      </c>
      <c r="K975" s="343">
        <v>5.8023999999999996</v>
      </c>
      <c r="L975" s="350">
        <v>37.682000000000002</v>
      </c>
      <c r="M975" s="344">
        <f t="shared" si="132"/>
        <v>1.0910469423141813</v>
      </c>
      <c r="N975" s="349">
        <f t="shared" si="130"/>
        <v>6.3306907780838051</v>
      </c>
      <c r="O975" s="349">
        <f t="shared" si="131"/>
        <v>0.24255634375843327</v>
      </c>
      <c r="P975" s="346">
        <f>AVERAGE(O975:O976)</f>
        <v>0.22876591777597552</v>
      </c>
      <c r="Q975" s="347">
        <f>(MAX(O975:O976)-MIN(O975:O976))/P975</f>
        <v>0.12056364091754571</v>
      </c>
      <c r="R975" s="348" t="str">
        <f>IF(Q975&gt;C$20, "Repeat", "")</f>
        <v>Repeat</v>
      </c>
      <c r="S975" s="111" t="s">
        <v>774</v>
      </c>
    </row>
    <row r="976" spans="2:19" x14ac:dyDescent="0.2">
      <c r="B976" s="341">
        <f>'Sample Weights'!A575</f>
        <v>574</v>
      </c>
      <c r="C976" s="342">
        <f>'Sample Weights'!B575</f>
        <v>162</v>
      </c>
      <c r="D976" s="342" t="str">
        <f>'Sample Weights'!C575</f>
        <v>KLNC-20-2</v>
      </c>
      <c r="E976" s="342">
        <f>'Sample Weights'!D575</f>
        <v>2.0899999999999998E-2</v>
      </c>
      <c r="F976" s="342" t="s">
        <v>1060</v>
      </c>
      <c r="G976" s="342">
        <v>1.1839</v>
      </c>
      <c r="H976" s="342" t="s">
        <v>919</v>
      </c>
      <c r="I976" s="342" t="s">
        <v>919</v>
      </c>
      <c r="J976" s="342">
        <v>0.1578</v>
      </c>
      <c r="K976" s="343">
        <v>5.4175000000000004</v>
      </c>
      <c r="L976" s="343">
        <v>40.075400000000002</v>
      </c>
      <c r="M976" s="344">
        <f t="shared" si="132"/>
        <v>1.0233451830319689</v>
      </c>
      <c r="N976" s="349">
        <f t="shared" si="130"/>
        <v>5.5439725290756918</v>
      </c>
      <c r="O976" s="349">
        <f t="shared" si="131"/>
        <v>0.21497549179351777</v>
      </c>
      <c r="P976" s="346"/>
      <c r="Q976" s="347"/>
      <c r="R976" s="348"/>
    </row>
    <row r="977" spans="2:18" x14ac:dyDescent="0.2">
      <c r="B977" s="174">
        <f>'Sample Weights'!A576</f>
        <v>575</v>
      </c>
      <c r="C977" s="172" t="str">
        <f>'Sample Weights'!B576</f>
        <v>Nisqually-1</v>
      </c>
      <c r="D977" s="172">
        <f>'Sample Weights'!C576</f>
        <v>0</v>
      </c>
      <c r="E977" s="172">
        <f>'Sample Weights'!D576</f>
        <v>2.0199999999999999E-2</v>
      </c>
      <c r="F977" s="303" t="s">
        <v>972</v>
      </c>
      <c r="G977" s="303">
        <v>1.1822999999999999</v>
      </c>
      <c r="H977" s="303" t="s">
        <v>920</v>
      </c>
      <c r="I977" s="303" t="s">
        <v>920</v>
      </c>
      <c r="J977" s="303">
        <v>0.15859999999999999</v>
      </c>
      <c r="K977" s="199">
        <v>75.412099999999995</v>
      </c>
      <c r="L977" s="199">
        <v>38.213900000000002</v>
      </c>
      <c r="M977" s="200">
        <f t="shared" si="132"/>
        <v>1.0766411938365983</v>
      </c>
      <c r="N977" s="248">
        <f t="shared" si="130"/>
        <v>81.191773373724928</v>
      </c>
      <c r="O977" s="248">
        <f t="shared" si="131"/>
        <v>1.9609632465229709</v>
      </c>
      <c r="P977" s="168">
        <f>AVERAGE(O977:O978)</f>
        <v>1.9679070869487054</v>
      </c>
      <c r="Q977" s="169">
        <f>(MAX(O977:O978)-MIN(O977:O978))/P977</f>
        <v>7.0570815784814197E-3</v>
      </c>
      <c r="R977" s="203" t="str">
        <f>IF(Q977&gt;C$20, "Repeat", "")</f>
        <v/>
      </c>
    </row>
    <row r="978" spans="2:18" ht="16" thickBot="1" x14ac:dyDescent="0.25">
      <c r="B978" s="176">
        <f>'Sample Weights'!A577</f>
        <v>576</v>
      </c>
      <c r="C978" s="178" t="str">
        <f>'Sample Weights'!B577</f>
        <v>Nisqually-1</v>
      </c>
      <c r="D978" s="178">
        <f>'Sample Weights'!C577</f>
        <v>0</v>
      </c>
      <c r="E978" s="178">
        <f>'Sample Weights'!D577</f>
        <v>2.1000000000000001E-2</v>
      </c>
      <c r="F978" s="305" t="s">
        <v>1060</v>
      </c>
      <c r="G978" s="305">
        <v>1.1823999999999999</v>
      </c>
      <c r="H978" s="305" t="s">
        <v>921</v>
      </c>
      <c r="I978" s="305" t="s">
        <v>921</v>
      </c>
      <c r="J978" s="305">
        <v>0.15820000000000001</v>
      </c>
      <c r="K978" s="204">
        <v>87.896799999999999</v>
      </c>
      <c r="L978" s="204">
        <v>42.262599999999999</v>
      </c>
      <c r="M978" s="205">
        <f t="shared" si="132"/>
        <v>0.96945937441794006</v>
      </c>
      <c r="N978" s="279">
        <f t="shared" si="130"/>
        <v>85.212376741338787</v>
      </c>
      <c r="O978" s="279">
        <f t="shared" si="131"/>
        <v>1.9748509273744397</v>
      </c>
      <c r="P978" s="207"/>
      <c r="Q978" s="208"/>
      <c r="R978" s="209"/>
    </row>
    <row r="979" spans="2:18" x14ac:dyDescent="0.2">
      <c r="B979" s="131"/>
      <c r="C979" s="45"/>
      <c r="D979" s="46"/>
      <c r="E979" s="45"/>
      <c r="F979" s="46"/>
      <c r="G979" s="46"/>
      <c r="H979" s="27"/>
      <c r="I979" s="46"/>
      <c r="J979" s="46"/>
      <c r="K979" s="45"/>
      <c r="L979" s="67"/>
      <c r="M979" s="45"/>
      <c r="N979" s="45"/>
      <c r="O979" s="45"/>
      <c r="P979" s="47"/>
      <c r="Q979" s="47"/>
    </row>
    <row r="980" spans="2:18" x14ac:dyDescent="0.2">
      <c r="B980" s="102"/>
      <c r="C980" s="45"/>
      <c r="D980" s="46"/>
      <c r="E980" s="45"/>
      <c r="F980" s="46"/>
      <c r="G980" s="46"/>
      <c r="H980" s="46"/>
      <c r="I980" s="46"/>
      <c r="J980" s="46"/>
      <c r="K980" s="165" t="s">
        <v>1200</v>
      </c>
      <c r="L980" s="67" t="s">
        <v>642</v>
      </c>
      <c r="M980" s="45"/>
      <c r="N980" s="45"/>
      <c r="O980" s="45"/>
      <c r="P980" s="47"/>
      <c r="Q980" s="47"/>
    </row>
    <row r="981" spans="2:18" x14ac:dyDescent="0.2">
      <c r="B981" s="131" t="s">
        <v>1128</v>
      </c>
      <c r="C981" s="45"/>
      <c r="D981" s="46"/>
      <c r="E981" s="45"/>
      <c r="F981" s="46"/>
      <c r="G981" s="46"/>
      <c r="H981" s="27"/>
      <c r="I981" s="46"/>
      <c r="J981" s="46"/>
      <c r="K981" s="148">
        <f>MAX(K955:K978)</f>
        <v>165.3605</v>
      </c>
      <c r="L981" s="139">
        <f>AVERAGE(L955:L978)</f>
        <v>37.568529166666671</v>
      </c>
      <c r="M981" s="45"/>
      <c r="N981" s="45"/>
      <c r="O981" s="45"/>
      <c r="P981" s="47"/>
      <c r="Q981" s="47"/>
    </row>
    <row r="982" spans="2:18" x14ac:dyDescent="0.2">
      <c r="B982" s="77" t="s">
        <v>367</v>
      </c>
      <c r="C982" s="50" t="s">
        <v>1129</v>
      </c>
      <c r="D982" s="46"/>
      <c r="E982" s="45"/>
      <c r="F982" s="46"/>
      <c r="G982" s="46"/>
      <c r="H982" s="46"/>
      <c r="I982" s="46"/>
      <c r="J982" s="46"/>
      <c r="K982" s="165" t="s">
        <v>1201</v>
      </c>
      <c r="L982" s="45"/>
      <c r="M982" s="45"/>
      <c r="N982" s="45"/>
      <c r="O982" s="45"/>
      <c r="P982" s="47"/>
      <c r="Q982" s="47"/>
    </row>
    <row r="983" spans="2:18" x14ac:dyDescent="0.2">
      <c r="B983" s="99" t="s">
        <v>1130</v>
      </c>
      <c r="C983" s="45"/>
      <c r="D983" s="46"/>
      <c r="E983" s="45"/>
      <c r="F983" s="46"/>
      <c r="G983" s="46"/>
      <c r="H983" s="46"/>
      <c r="I983" s="46"/>
      <c r="J983" s="46"/>
      <c r="K983" s="45">
        <f>MIN(K955:K978)</f>
        <v>5.4175000000000004</v>
      </c>
      <c r="L983" s="45"/>
      <c r="M983" s="45"/>
      <c r="N983" s="45"/>
      <c r="O983" s="45"/>
      <c r="P983" s="47"/>
      <c r="Q983" s="47"/>
    </row>
    <row r="984" spans="2:18" ht="16" thickBot="1" x14ac:dyDescent="0.25">
      <c r="B984" s="102"/>
      <c r="C984" s="45"/>
      <c r="D984" s="46"/>
      <c r="E984" s="45"/>
      <c r="F984" s="52" t="s">
        <v>1112</v>
      </c>
      <c r="G984" s="46"/>
      <c r="H984" s="46"/>
      <c r="I984" s="52" t="s">
        <v>1131</v>
      </c>
      <c r="J984" s="46"/>
      <c r="K984" s="45"/>
      <c r="L984" s="45"/>
      <c r="M984" s="45"/>
      <c r="N984" s="45"/>
      <c r="O984" s="45"/>
      <c r="P984" s="47"/>
      <c r="Q984" s="47"/>
      <c r="R984" s="67"/>
    </row>
    <row r="985" spans="2:18" ht="16" thickBot="1" x14ac:dyDescent="0.25">
      <c r="B985" s="217" t="s">
        <v>370</v>
      </c>
      <c r="C985" s="218" t="s">
        <v>3</v>
      </c>
      <c r="D985" s="218" t="s">
        <v>4</v>
      </c>
      <c r="E985" s="218" t="s">
        <v>371</v>
      </c>
      <c r="F985" s="218" t="s">
        <v>372</v>
      </c>
      <c r="G985" s="218" t="s">
        <v>373</v>
      </c>
      <c r="H985" s="218" t="s">
        <v>374</v>
      </c>
      <c r="I985" s="218" t="s">
        <v>375</v>
      </c>
      <c r="J985" s="218" t="s">
        <v>376</v>
      </c>
      <c r="K985" s="218" t="s">
        <v>377</v>
      </c>
      <c r="L985" s="218" t="s">
        <v>378</v>
      </c>
      <c r="M985" s="218" t="s">
        <v>379</v>
      </c>
      <c r="N985" s="218" t="s">
        <v>380</v>
      </c>
      <c r="O985" s="218" t="s">
        <v>381</v>
      </c>
      <c r="P985" s="219" t="s">
        <v>382</v>
      </c>
      <c r="Q985" s="219" t="s">
        <v>383</v>
      </c>
      <c r="R985" s="299" t="s">
        <v>384</v>
      </c>
    </row>
    <row r="986" spans="2:18" x14ac:dyDescent="0.2">
      <c r="B986" s="210">
        <f>'Sample Weights'!A578</f>
        <v>701</v>
      </c>
      <c r="C986" s="179">
        <f>'Sample Weights'!B578</f>
        <v>271</v>
      </c>
      <c r="D986" s="179" t="str">
        <f>'Sample Weights'!C578</f>
        <v>QBKR-16-4</v>
      </c>
      <c r="E986" s="179">
        <f>'Sample Weights'!D578</f>
        <v>2.1000000000000001E-2</v>
      </c>
      <c r="F986" s="306">
        <v>9.9599999999999994E-2</v>
      </c>
      <c r="G986" s="306">
        <v>1.1801999999999999</v>
      </c>
      <c r="H986" s="306" t="s">
        <v>1009</v>
      </c>
      <c r="I986" s="306" t="s">
        <v>934</v>
      </c>
      <c r="J986" s="306">
        <v>0.16270000000000001</v>
      </c>
      <c r="K986" s="211">
        <v>78.753399999999999</v>
      </c>
      <c r="L986" s="211">
        <v>37.930700000000002</v>
      </c>
      <c r="M986" s="212">
        <f t="shared" ref="M986:M1009" si="133">(L$989/(F$989/C$15)/(F$989/C$15+(G$989-F$989)/C$16+J$989/C$17))/(L986/(F986/C$15)/(F986/C$15+(G986-F986)/C$16+J986/C$17))</f>
        <v>0.98477441742254201</v>
      </c>
      <c r="N986" s="255">
        <f t="shared" ref="N986:N1009" si="134">K986*M986</f>
        <v>77.55433360504442</v>
      </c>
      <c r="O986" s="255">
        <f t="shared" ref="O986:O1009" si="135">(N986-D$1061)/D$1060*(F986/C$15+(G986-F986)/C$16+J986/C$17)/E986</f>
        <v>1.9510259814033373</v>
      </c>
      <c r="P986" s="214">
        <f>AVERAGE(O986:O987)</f>
        <v>1.8910214494020607</v>
      </c>
      <c r="Q986" s="215">
        <f>(MAX(O986:O987)-MIN(O986:O987))/P986</f>
        <v>6.3462560956407774E-2</v>
      </c>
      <c r="R986" s="216" t="str">
        <f>IF(Q986&gt;C$20, "Repeat", "")</f>
        <v/>
      </c>
    </row>
    <row r="987" spans="2:18" x14ac:dyDescent="0.2">
      <c r="B987" s="174">
        <f>'Sample Weights'!A579</f>
        <v>702</v>
      </c>
      <c r="C987" s="172">
        <f>'Sample Weights'!B579</f>
        <v>271</v>
      </c>
      <c r="D987" s="172" t="str">
        <f>'Sample Weights'!C579</f>
        <v>QBKR-16-4</v>
      </c>
      <c r="E987" s="172">
        <f>'Sample Weights'!D579</f>
        <v>2.1600000000000001E-2</v>
      </c>
      <c r="F987" s="303" t="s">
        <v>964</v>
      </c>
      <c r="G987" s="303">
        <v>1.1801999999999999</v>
      </c>
      <c r="H987" s="303" t="s">
        <v>934</v>
      </c>
      <c r="I987" s="303"/>
      <c r="J987" s="303">
        <v>0.16139999999999999</v>
      </c>
      <c r="K987" s="199">
        <v>73.876900000000006</v>
      </c>
      <c r="L987" s="199">
        <v>36.857399999999998</v>
      </c>
      <c r="M987" s="200">
        <f t="shared" si="133"/>
        <v>1.0117561440432881</v>
      </c>
      <c r="N987" s="248">
        <f t="shared" si="134"/>
        <v>74.745407477871595</v>
      </c>
      <c r="O987" s="248">
        <f t="shared" si="135"/>
        <v>1.8310169174007844</v>
      </c>
      <c r="P987" s="168"/>
      <c r="Q987" s="169"/>
      <c r="R987" s="203"/>
    </row>
    <row r="988" spans="2:18" x14ac:dyDescent="0.2">
      <c r="B988" s="174">
        <f>'Sample Weights'!A580</f>
        <v>579</v>
      </c>
      <c r="C988" s="172">
        <f>'Sample Weights'!B580</f>
        <v>286</v>
      </c>
      <c r="D988" s="172" t="str">
        <f>'Sample Weights'!C580</f>
        <v>QAUS-16-7</v>
      </c>
      <c r="E988" s="172">
        <f>'Sample Weights'!D580</f>
        <v>2.1399999999999999E-2</v>
      </c>
      <c r="F988" s="303">
        <v>9.98E-2</v>
      </c>
      <c r="G988" s="303">
        <v>1.1802999999999999</v>
      </c>
      <c r="H988" s="303" t="s">
        <v>935</v>
      </c>
      <c r="I988" s="303"/>
      <c r="J988" s="303">
        <v>0.16120000000000001</v>
      </c>
      <c r="K988" s="199">
        <v>47.970100000000002</v>
      </c>
      <c r="L988" s="199">
        <v>35.959899999999998</v>
      </c>
      <c r="M988" s="200">
        <f t="shared" si="133"/>
        <v>1.0401279788356614</v>
      </c>
      <c r="N988" s="248">
        <f t="shared" si="134"/>
        <v>49.895043157544563</v>
      </c>
      <c r="O988" s="248">
        <f t="shared" si="135"/>
        <v>1.2717669884207752</v>
      </c>
      <c r="P988" s="168">
        <f>AVERAGE(O988:O989)</f>
        <v>1.2446992471022622</v>
      </c>
      <c r="Q988" s="169">
        <f>(MAX(O988:O989)-MIN(O988:O989))/P988</f>
        <v>4.3492821870871008E-2</v>
      </c>
      <c r="R988" s="203" t="str">
        <f>IF(Q988&gt;C$20, "Repeat", "")</f>
        <v/>
      </c>
    </row>
    <row r="989" spans="2:18" x14ac:dyDescent="0.2">
      <c r="B989" s="174">
        <f>'Sample Weights'!A581</f>
        <v>580</v>
      </c>
      <c r="C989" s="172">
        <f>'Sample Weights'!B581</f>
        <v>286</v>
      </c>
      <c r="D989" s="172" t="str">
        <f>'Sample Weights'!C581</f>
        <v>QAUS-16-7</v>
      </c>
      <c r="E989" s="172">
        <f>'Sample Weights'!D581</f>
        <v>2.112E-2</v>
      </c>
      <c r="F989" s="303">
        <v>9.9000000000000005E-2</v>
      </c>
      <c r="G989" s="303">
        <v>1.1811</v>
      </c>
      <c r="H989" s="303" t="s">
        <v>845</v>
      </c>
      <c r="I989" s="303"/>
      <c r="J989" s="303">
        <v>0.16059999999999999</v>
      </c>
      <c r="K989" s="199">
        <v>46.860399999999998</v>
      </c>
      <c r="L989" s="202">
        <v>37.1128</v>
      </c>
      <c r="M989" s="272">
        <f t="shared" si="133"/>
        <v>1</v>
      </c>
      <c r="N989" s="248">
        <f t="shared" si="134"/>
        <v>46.860399999999998</v>
      </c>
      <c r="O989" s="248">
        <f t="shared" si="135"/>
        <v>1.2176315057837492</v>
      </c>
      <c r="P989" s="168"/>
      <c r="Q989" s="169"/>
      <c r="R989" s="203"/>
    </row>
    <row r="990" spans="2:18" x14ac:dyDescent="0.2">
      <c r="B990" s="174">
        <f>'Sample Weights'!A582</f>
        <v>581</v>
      </c>
      <c r="C990" s="172">
        <f>'Sample Weights'!B582</f>
        <v>311</v>
      </c>
      <c r="D990" s="172" t="str">
        <f>'Sample Weights'!C582</f>
        <v>SKWD-24-5</v>
      </c>
      <c r="E990" s="172">
        <f>'Sample Weights'!D582</f>
        <v>2.1299999999999999E-2</v>
      </c>
      <c r="F990" s="303">
        <v>9.7299999999999998E-2</v>
      </c>
      <c r="G990" s="303">
        <v>1.1807000000000001</v>
      </c>
      <c r="H990" s="303" t="s">
        <v>846</v>
      </c>
      <c r="I990" s="303"/>
      <c r="J990" s="303">
        <v>0.16089999999999999</v>
      </c>
      <c r="K990" s="199">
        <v>25.900200000000002</v>
      </c>
      <c r="L990" s="199">
        <v>40.206600000000002</v>
      </c>
      <c r="M990" s="200">
        <f t="shared" si="133"/>
        <v>0.90696550655841202</v>
      </c>
      <c r="N990" s="248">
        <f t="shared" si="134"/>
        <v>23.490588012964185</v>
      </c>
      <c r="O990" s="248">
        <f t="shared" si="135"/>
        <v>0.66246919668343007</v>
      </c>
      <c r="P990" s="168">
        <f>AVERAGE(O990:O991)</f>
        <v>0.67082823023894034</v>
      </c>
      <c r="Q990" s="169">
        <f>(MAX(O990:O991)-MIN(O990:O991))/P990</f>
        <v>2.4921531857813855E-2</v>
      </c>
      <c r="R990" s="203" t="str">
        <f>IF(Q990&gt;C$20, "Repeat", "")</f>
        <v/>
      </c>
    </row>
    <row r="991" spans="2:18" x14ac:dyDescent="0.2">
      <c r="B991" s="174">
        <f>'Sample Weights'!A583</f>
        <v>582</v>
      </c>
      <c r="C991" s="172">
        <f>'Sample Weights'!B583</f>
        <v>311</v>
      </c>
      <c r="D991" s="172" t="str">
        <f>'Sample Weights'!C583</f>
        <v>SKWD-24-5</v>
      </c>
      <c r="E991" s="172">
        <f>'Sample Weights'!D583</f>
        <v>2.12E-2</v>
      </c>
      <c r="F991" s="303">
        <v>0.1024</v>
      </c>
      <c r="G991" s="303">
        <v>1.1748000000000001</v>
      </c>
      <c r="H991" s="303" t="s">
        <v>969</v>
      </c>
      <c r="I991" s="303" t="s">
        <v>966</v>
      </c>
      <c r="J991" s="303">
        <v>0.1615</v>
      </c>
      <c r="K991" s="199">
        <v>23.093299999999999</v>
      </c>
      <c r="L991" s="199">
        <v>36.499600000000001</v>
      </c>
      <c r="M991" s="200">
        <f t="shared" si="133"/>
        <v>1.0473088067669056</v>
      </c>
      <c r="N991" s="248">
        <f t="shared" si="134"/>
        <v>24.185816467310183</v>
      </c>
      <c r="O991" s="248">
        <f t="shared" si="135"/>
        <v>0.67918726379445071</v>
      </c>
      <c r="P991" s="168"/>
      <c r="Q991" s="169"/>
      <c r="R991" s="203"/>
    </row>
    <row r="992" spans="2:18" x14ac:dyDescent="0.2">
      <c r="B992" s="174">
        <f>'Sample Weights'!A584</f>
        <v>583</v>
      </c>
      <c r="C992" s="172">
        <f>'Sample Weights'!B584</f>
        <v>163</v>
      </c>
      <c r="D992" s="172" t="str">
        <f>'Sample Weights'!C584</f>
        <v>KLND-20-1</v>
      </c>
      <c r="E992" s="172">
        <f>'Sample Weights'!D584</f>
        <v>2.0400000000000001E-2</v>
      </c>
      <c r="F992" s="303">
        <v>9.98E-2</v>
      </c>
      <c r="G992" s="303">
        <v>1.1928000000000001</v>
      </c>
      <c r="H992" s="303" t="s">
        <v>968</v>
      </c>
      <c r="I992" s="303" t="s">
        <v>968</v>
      </c>
      <c r="J992" s="303">
        <v>0.161</v>
      </c>
      <c r="K992" s="199">
        <v>32.900700000000001</v>
      </c>
      <c r="L992" s="199">
        <v>37.3705</v>
      </c>
      <c r="M992" s="200">
        <f t="shared" si="133"/>
        <v>1.0104268016424638</v>
      </c>
      <c r="N992" s="248">
        <f t="shared" si="134"/>
        <v>33.243749072798209</v>
      </c>
      <c r="O992" s="248">
        <f t="shared" si="135"/>
        <v>0.93786007649869352</v>
      </c>
      <c r="P992" s="168">
        <f>AVERAGE(O992:O993)</f>
        <v>0.92318495630332276</v>
      </c>
      <c r="Q992" s="169">
        <f>(MAX(O992:O993)-MIN(O992:O993))/P992</f>
        <v>3.1792372904631758E-2</v>
      </c>
      <c r="R992" s="203" t="str">
        <f>IF(Q992&gt;C$20, "Repeat", "")</f>
        <v/>
      </c>
    </row>
    <row r="993" spans="2:18" x14ac:dyDescent="0.2">
      <c r="B993" s="174">
        <f>'Sample Weights'!A585</f>
        <v>584</v>
      </c>
      <c r="C993" s="172">
        <f>'Sample Weights'!B585</f>
        <v>163</v>
      </c>
      <c r="D993" s="172" t="str">
        <f>'Sample Weights'!C585</f>
        <v>KLND-20-1</v>
      </c>
      <c r="E993" s="172">
        <f>'Sample Weights'!D585</f>
        <v>2.07E-2</v>
      </c>
      <c r="F993" s="303">
        <v>9.9900000000000003E-2</v>
      </c>
      <c r="G993" s="303">
        <v>1.1866000000000001</v>
      </c>
      <c r="H993" s="303" t="s">
        <v>847</v>
      </c>
      <c r="I993" s="303"/>
      <c r="J993" s="303">
        <v>0.16109999999999999</v>
      </c>
      <c r="K993" s="199">
        <v>32.235900000000001</v>
      </c>
      <c r="L993" s="199">
        <v>37.008299999999998</v>
      </c>
      <c r="M993" s="200">
        <f t="shared" si="133"/>
        <v>1.0165519723478007</v>
      </c>
      <c r="N993" s="248">
        <f t="shared" si="134"/>
        <v>32.769467725406471</v>
      </c>
      <c r="O993" s="248">
        <f t="shared" si="135"/>
        <v>0.90850983610795211</v>
      </c>
      <c r="P993" s="168"/>
      <c r="Q993" s="169"/>
      <c r="R993" s="203"/>
    </row>
    <row r="994" spans="2:18" x14ac:dyDescent="0.2">
      <c r="B994" s="174">
        <f>'Sample Weights'!A586</f>
        <v>585</v>
      </c>
      <c r="C994" s="172">
        <f>'Sample Weights'!B586</f>
        <v>301</v>
      </c>
      <c r="D994" s="172" t="str">
        <f>'Sample Weights'!C586</f>
        <v>SKWA-24-5</v>
      </c>
      <c r="E994" s="172">
        <f>'Sample Weights'!D586</f>
        <v>2.01E-2</v>
      </c>
      <c r="F994" s="303">
        <v>9.9900000000000003E-2</v>
      </c>
      <c r="G994" s="303">
        <v>1.1792</v>
      </c>
      <c r="H994" s="303" t="s">
        <v>970</v>
      </c>
      <c r="I994" s="303"/>
      <c r="J994" s="303">
        <v>0.1615</v>
      </c>
      <c r="K994" s="199">
        <v>32.891800000000003</v>
      </c>
      <c r="L994" s="199">
        <v>37.497999999999998</v>
      </c>
      <c r="M994" s="200">
        <f t="shared" si="133"/>
        <v>0.99777414632194428</v>
      </c>
      <c r="N994" s="248">
        <f t="shared" si="134"/>
        <v>32.818587665992133</v>
      </c>
      <c r="O994" s="248">
        <f t="shared" si="135"/>
        <v>0.93171030184176706</v>
      </c>
      <c r="P994" s="168">
        <f>AVERAGE(O994:O995)</f>
        <v>0.92124434564783619</v>
      </c>
      <c r="Q994" s="169">
        <f>(MAX(O994:O995)-MIN(O994:O995))/P994</f>
        <v>2.2721346933361124E-2</v>
      </c>
      <c r="R994" s="203" t="str">
        <f>IF(Q994&gt;C$20, "Repeat", "")</f>
        <v/>
      </c>
    </row>
    <row r="995" spans="2:18" x14ac:dyDescent="0.2">
      <c r="B995" s="174">
        <f>'Sample Weights'!A587</f>
        <v>586</v>
      </c>
      <c r="C995" s="172">
        <f>'Sample Weights'!B587</f>
        <v>301</v>
      </c>
      <c r="D995" s="172" t="str">
        <f>'Sample Weights'!C587</f>
        <v>SKWA-24-5</v>
      </c>
      <c r="E995" s="172">
        <f>'Sample Weights'!D587</f>
        <v>2.0400000000000001E-2</v>
      </c>
      <c r="F995" s="303">
        <v>9.9900000000000003E-2</v>
      </c>
      <c r="G995" s="303">
        <v>1.1862999999999999</v>
      </c>
      <c r="H995" s="303" t="s">
        <v>980</v>
      </c>
      <c r="I995" s="303"/>
      <c r="J995" s="303">
        <v>0.1608</v>
      </c>
      <c r="K995" s="199">
        <v>20.962599999999998</v>
      </c>
      <c r="L995" s="199">
        <v>24.383800000000001</v>
      </c>
      <c r="M995" s="200">
        <f t="shared" si="133"/>
        <v>1.542271988275089</v>
      </c>
      <c r="N995" s="248">
        <f t="shared" si="134"/>
        <v>32.330030781415381</v>
      </c>
      <c r="O995" s="248">
        <f t="shared" si="135"/>
        <v>0.91077838945390532</v>
      </c>
      <c r="P995" s="168"/>
      <c r="Q995" s="169"/>
      <c r="R995" s="203"/>
    </row>
    <row r="996" spans="2:18" x14ac:dyDescent="0.2">
      <c r="B996" s="174">
        <f>'Sample Weights'!A588</f>
        <v>587</v>
      </c>
      <c r="C996" s="172">
        <f>'Sample Weights'!B588</f>
        <v>107</v>
      </c>
      <c r="D996" s="172" t="str">
        <f>'Sample Weights'!C588</f>
        <v>HOMA-21-4</v>
      </c>
      <c r="E996" s="172">
        <f>'Sample Weights'!D588</f>
        <v>2.0899999999999998E-2</v>
      </c>
      <c r="F996" s="303">
        <v>0.1009</v>
      </c>
      <c r="G996" s="303">
        <v>1.1860999999999999</v>
      </c>
      <c r="H996" s="303" t="s">
        <v>848</v>
      </c>
      <c r="I996" s="303"/>
      <c r="J996" s="303">
        <v>0.161</v>
      </c>
      <c r="K996" s="199">
        <v>65.627499999999998</v>
      </c>
      <c r="L996" s="199">
        <v>40.564300000000003</v>
      </c>
      <c r="M996" s="200">
        <f t="shared" si="133"/>
        <v>0.93637137009369642</v>
      </c>
      <c r="N996" s="248">
        <f t="shared" si="134"/>
        <v>61.45171209082406</v>
      </c>
      <c r="O996" s="248">
        <f t="shared" si="135"/>
        <v>1.5836446683739749</v>
      </c>
      <c r="P996" s="168">
        <f>AVERAGE(O996:O997)</f>
        <v>1.5788904478397066</v>
      </c>
      <c r="Q996" s="169">
        <f>(MAX(O996:O997)-MIN(O996:O997))/P996</f>
        <v>6.0222297763257975E-3</v>
      </c>
      <c r="R996" s="203" t="str">
        <f>IF(Q996&gt;C$20, "Repeat", "")</f>
        <v/>
      </c>
    </row>
    <row r="997" spans="2:18" x14ac:dyDescent="0.2">
      <c r="B997" s="174">
        <f>'Sample Weights'!A589</f>
        <v>588</v>
      </c>
      <c r="C997" s="172">
        <f>'Sample Weights'!B589</f>
        <v>107</v>
      </c>
      <c r="D997" s="172" t="str">
        <f>'Sample Weights'!C589</f>
        <v>HOMA-21-4</v>
      </c>
      <c r="E997" s="172">
        <f>'Sample Weights'!D589</f>
        <v>2.0799999999999999E-2</v>
      </c>
      <c r="F997" s="303">
        <v>9.9900000000000003E-2</v>
      </c>
      <c r="G997" s="303">
        <v>1.1865000000000001</v>
      </c>
      <c r="H997" s="303" t="s">
        <v>880</v>
      </c>
      <c r="I997" s="303" t="s">
        <v>880</v>
      </c>
      <c r="J997" s="303">
        <v>0.16120000000000001</v>
      </c>
      <c r="K997" s="199">
        <v>58.767699999999998</v>
      </c>
      <c r="L997" s="199">
        <v>36.413600000000002</v>
      </c>
      <c r="M997" s="200">
        <f t="shared" si="133"/>
        <v>1.0331271899219945</v>
      </c>
      <c r="N997" s="248">
        <f t="shared" si="134"/>
        <v>60.714508759178791</v>
      </c>
      <c r="O997" s="248">
        <f t="shared" si="135"/>
        <v>1.5741362273054382</v>
      </c>
      <c r="P997" s="168"/>
      <c r="Q997" s="169"/>
      <c r="R997" s="203"/>
    </row>
    <row r="998" spans="2:18" x14ac:dyDescent="0.2">
      <c r="B998" s="174">
        <f>'Sample Weights'!A590</f>
        <v>589</v>
      </c>
      <c r="C998" s="172">
        <f>'Sample Weights'!B590</f>
        <v>331</v>
      </c>
      <c r="D998" s="172" t="str">
        <f>'Sample Weights'!C590</f>
        <v>SQMA-25-1</v>
      </c>
      <c r="E998" s="172">
        <f>'Sample Weights'!D590</f>
        <v>2.07E-2</v>
      </c>
      <c r="F998" s="303">
        <v>0.1</v>
      </c>
      <c r="G998" s="303">
        <v>1.1870000000000001</v>
      </c>
      <c r="H998" s="303" t="s">
        <v>849</v>
      </c>
      <c r="I998" s="303" t="s">
        <v>849</v>
      </c>
      <c r="J998" s="303">
        <v>0.16120000000000001</v>
      </c>
      <c r="K998" s="199">
        <v>16.696000000000002</v>
      </c>
      <c r="L998" s="199">
        <v>37.630600000000001</v>
      </c>
      <c r="M998" s="200">
        <f t="shared" si="133"/>
        <v>1.001106580846886</v>
      </c>
      <c r="N998" s="248">
        <f t="shared" si="134"/>
        <v>16.714475473819611</v>
      </c>
      <c r="O998" s="248">
        <f t="shared" si="135"/>
        <v>0.52189146376293505</v>
      </c>
      <c r="P998" s="168">
        <f>AVERAGE(O998:O999)</f>
        <v>0.51253108335823216</v>
      </c>
      <c r="Q998" s="169">
        <f>(MAX(O998:O999)-MIN(O998:O999))/P998</f>
        <v>3.6526098449956947E-2</v>
      </c>
      <c r="R998" s="203" t="str">
        <f>IF(Q998&gt;C$20, "Repeat", "")</f>
        <v/>
      </c>
    </row>
    <row r="999" spans="2:18" x14ac:dyDescent="0.2">
      <c r="B999" s="174">
        <f>'Sample Weights'!A591</f>
        <v>590</v>
      </c>
      <c r="C999" s="172">
        <f>'Sample Weights'!B591</f>
        <v>331</v>
      </c>
      <c r="D999" s="172" t="str">
        <f>'Sample Weights'!C591</f>
        <v>SQMA-25-1</v>
      </c>
      <c r="E999" s="172">
        <f>'Sample Weights'!D591</f>
        <v>2.1499999999999998E-2</v>
      </c>
      <c r="F999" s="303">
        <v>0.1</v>
      </c>
      <c r="G999" s="303">
        <v>1.1836</v>
      </c>
      <c r="H999" s="303" t="s">
        <v>881</v>
      </c>
      <c r="I999" s="303"/>
      <c r="J999" s="303">
        <v>0.16059999999999999</v>
      </c>
      <c r="K999" s="199">
        <v>17.8582</v>
      </c>
      <c r="L999" s="199">
        <v>39.909300000000002</v>
      </c>
      <c r="M999" s="200">
        <f t="shared" si="133"/>
        <v>0.94119295822424021</v>
      </c>
      <c r="N999" s="248">
        <f t="shared" si="134"/>
        <v>16.808012086560126</v>
      </c>
      <c r="O999" s="248">
        <f t="shared" si="135"/>
        <v>0.50317070295352917</v>
      </c>
      <c r="P999" s="168"/>
      <c r="Q999" s="169"/>
      <c r="R999" s="203"/>
    </row>
    <row r="1000" spans="2:18" x14ac:dyDescent="0.2">
      <c r="B1000" s="174">
        <f>'Sample Weights'!A592</f>
        <v>591</v>
      </c>
      <c r="C1000" s="172">
        <f>'Sample Weights'!B592</f>
        <v>164</v>
      </c>
      <c r="D1000" s="172" t="str">
        <f>'Sample Weights'!C592</f>
        <v>KLND-20-2</v>
      </c>
      <c r="E1000" s="172">
        <f>'Sample Weights'!D592</f>
        <v>2.1100000000000001E-2</v>
      </c>
      <c r="F1000" s="303">
        <v>9.9599999999999994E-2</v>
      </c>
      <c r="G1000" s="303">
        <v>1.1820999999999999</v>
      </c>
      <c r="H1000" s="303" t="s">
        <v>882</v>
      </c>
      <c r="I1000" s="303"/>
      <c r="J1000" s="303">
        <v>0.16109999999999999</v>
      </c>
      <c r="K1000" s="199">
        <v>3.5428000000000002</v>
      </c>
      <c r="L1000" s="199">
        <v>37.526800000000001</v>
      </c>
      <c r="M1000" s="200">
        <f t="shared" si="133"/>
        <v>0.99602060915663604</v>
      </c>
      <c r="N1000" s="248">
        <f t="shared" si="134"/>
        <v>3.5287018141201303</v>
      </c>
      <c r="O1000" s="248">
        <f t="shared" si="135"/>
        <v>0.19945654176837099</v>
      </c>
      <c r="P1000" s="168">
        <f>AVERAGE(O1000:O1001)</f>
        <v>0.19895395715150518</v>
      </c>
      <c r="Q1000" s="169">
        <f>(MAX(O1000:O1001)-MIN(O1000:O1001))/P1000</f>
        <v>5.0522706264453559E-3</v>
      </c>
      <c r="R1000" s="203" t="str">
        <f>IF(Q1000&gt;C$20, "Repeat", "")</f>
        <v/>
      </c>
    </row>
    <row r="1001" spans="2:18" x14ac:dyDescent="0.2">
      <c r="B1001" s="174">
        <f>'Sample Weights'!A593</f>
        <v>592</v>
      </c>
      <c r="C1001" s="172">
        <f>'Sample Weights'!B593</f>
        <v>164</v>
      </c>
      <c r="D1001" s="172" t="str">
        <f>'Sample Weights'!C593</f>
        <v>KLND-20-2</v>
      </c>
      <c r="E1001" s="172">
        <f>'Sample Weights'!D593</f>
        <v>2.1899999999999999E-2</v>
      </c>
      <c r="F1001" s="303">
        <v>0.10009999999999999</v>
      </c>
      <c r="G1001" s="303">
        <v>1.1851</v>
      </c>
      <c r="H1001" s="303" t="s">
        <v>851</v>
      </c>
      <c r="I1001" s="303"/>
      <c r="J1001" s="303">
        <v>0.1605</v>
      </c>
      <c r="K1001" s="199">
        <v>3.7018</v>
      </c>
      <c r="L1001" s="199">
        <v>36.788200000000003</v>
      </c>
      <c r="M1001" s="200">
        <f t="shared" si="133"/>
        <v>1.0232001124004888</v>
      </c>
      <c r="N1001" s="248">
        <f t="shared" si="134"/>
        <v>3.7876821760841293</v>
      </c>
      <c r="O1001" s="248">
        <f t="shared" si="135"/>
        <v>0.19845137253463938</v>
      </c>
      <c r="P1001" s="168"/>
      <c r="Q1001" s="169"/>
      <c r="R1001" s="203"/>
    </row>
    <row r="1002" spans="2:18" x14ac:dyDescent="0.2">
      <c r="B1002" s="174">
        <f>'Sample Weights'!A594</f>
        <v>593</v>
      </c>
      <c r="C1002" s="172">
        <f>'Sample Weights'!B594</f>
        <v>190</v>
      </c>
      <c r="D1002" s="172" t="str">
        <f>'Sample Weights'!C594</f>
        <v>LILA-26-5</v>
      </c>
      <c r="E1002" s="172">
        <f>'Sample Weights'!D594</f>
        <v>2.0400000000000001E-2</v>
      </c>
      <c r="F1002" s="303">
        <v>0.10009999999999999</v>
      </c>
      <c r="G1002" s="303">
        <v>1.1899</v>
      </c>
      <c r="H1002" s="303" t="s">
        <v>883</v>
      </c>
      <c r="I1002" s="303"/>
      <c r="J1002" s="303">
        <v>0.16109999999999999</v>
      </c>
      <c r="K1002" s="199">
        <v>72.942800000000005</v>
      </c>
      <c r="L1002" s="199">
        <v>38.482300000000002</v>
      </c>
      <c r="M1002" s="200">
        <f t="shared" si="133"/>
        <v>0.98206841775114806</v>
      </c>
      <c r="N1002" s="248">
        <f t="shared" si="134"/>
        <v>71.634820182338444</v>
      </c>
      <c r="O1002" s="248">
        <f t="shared" si="135"/>
        <v>1.8767837021849811</v>
      </c>
      <c r="P1002" s="168">
        <f>AVERAGE(O1002:O1003)</f>
        <v>1.9442435075818505</v>
      </c>
      <c r="Q1002" s="169">
        <f>(MAX(O1002:O1003)-MIN(O1002:O1003))/P1002</f>
        <v>6.9394399553142888E-2</v>
      </c>
      <c r="R1002" s="203" t="str">
        <f>IF(Q1002&gt;C$20, "Repeat", "")</f>
        <v/>
      </c>
    </row>
    <row r="1003" spans="2:18" x14ac:dyDescent="0.2">
      <c r="B1003" s="174">
        <f>'Sample Weights'!A595</f>
        <v>594</v>
      </c>
      <c r="C1003" s="172">
        <f>'Sample Weights'!B595</f>
        <v>190</v>
      </c>
      <c r="D1003" s="172" t="str">
        <f>'Sample Weights'!C595</f>
        <v>LILA-26-5</v>
      </c>
      <c r="E1003" s="172">
        <f>'Sample Weights'!D595</f>
        <v>2.0899999999999998E-2</v>
      </c>
      <c r="F1003" s="303">
        <v>9.9599999999999994E-2</v>
      </c>
      <c r="G1003" s="303">
        <v>1.1859</v>
      </c>
      <c r="H1003" s="303" t="s">
        <v>852</v>
      </c>
      <c r="I1003" s="303" t="s">
        <v>883</v>
      </c>
      <c r="J1003" s="303">
        <v>0.16200000000000001</v>
      </c>
      <c r="K1003" s="199">
        <v>79.280600000000007</v>
      </c>
      <c r="L1003" s="199">
        <v>37.46</v>
      </c>
      <c r="M1003" s="200">
        <f t="shared" si="133"/>
        <v>1.0011789644981814</v>
      </c>
      <c r="N1003" s="248">
        <f t="shared" si="134"/>
        <v>79.374069012794536</v>
      </c>
      <c r="O1003" s="248">
        <f t="shared" si="135"/>
        <v>2.0117033129787201</v>
      </c>
      <c r="P1003" s="168"/>
      <c r="Q1003" s="169"/>
      <c r="R1003" s="203"/>
    </row>
    <row r="1004" spans="2:18" x14ac:dyDescent="0.2">
      <c r="B1004" s="174">
        <f>'Sample Weights'!A596</f>
        <v>595</v>
      </c>
      <c r="C1004" s="172">
        <f>'Sample Weights'!B596</f>
        <v>144</v>
      </c>
      <c r="D1004" s="172" t="str">
        <f>'Sample Weights'!C596</f>
        <v>JASP-30-1</v>
      </c>
      <c r="E1004" s="172">
        <f>'Sample Weights'!D596</f>
        <v>2.0899999999999998E-2</v>
      </c>
      <c r="F1004" s="303">
        <v>0.10009999999999999</v>
      </c>
      <c r="G1004" s="303">
        <v>1.1870000000000001</v>
      </c>
      <c r="H1004" s="303" t="s">
        <v>886</v>
      </c>
      <c r="I1004" s="303" t="s">
        <v>886</v>
      </c>
      <c r="J1004" s="303">
        <v>0.16209999999999999</v>
      </c>
      <c r="K1004" s="199">
        <v>126.3156</v>
      </c>
      <c r="L1004" s="199">
        <v>36.4193</v>
      </c>
      <c r="M1004" s="200">
        <f t="shared" si="133"/>
        <v>1.0359172807248369</v>
      </c>
      <c r="N1004" s="248">
        <f t="shared" si="134"/>
        <v>130.85251286512622</v>
      </c>
      <c r="O1004" s="248">
        <f t="shared" si="135"/>
        <v>3.242972593966396</v>
      </c>
      <c r="P1004" s="168">
        <f>AVERAGE(O1004:O1005)</f>
        <v>3.2508767383192279</v>
      </c>
      <c r="Q1004" s="169">
        <f>(MAX(O1004:O1005)-MIN(O1004:O1005))/P1004</f>
        <v>4.862777022372527E-3</v>
      </c>
      <c r="R1004" s="203" t="str">
        <f>IF(Q1004&gt;C$20, "Repeat", "")</f>
        <v/>
      </c>
    </row>
    <row r="1005" spans="2:18" x14ac:dyDescent="0.2">
      <c r="B1005" s="174">
        <f>'Sample Weights'!A597</f>
        <v>596</v>
      </c>
      <c r="C1005" s="172">
        <f>'Sample Weights'!B597</f>
        <v>144</v>
      </c>
      <c r="D1005" s="172" t="str">
        <f>'Sample Weights'!C597</f>
        <v>JASP-30-1</v>
      </c>
      <c r="E1005" s="172">
        <f>'Sample Weights'!D597</f>
        <v>2.1100000000000001E-2</v>
      </c>
      <c r="F1005" s="303">
        <v>9.9699999999999997E-2</v>
      </c>
      <c r="G1005" s="303">
        <v>1.1897</v>
      </c>
      <c r="H1005" s="303" t="s">
        <v>853</v>
      </c>
      <c r="I1005" s="303"/>
      <c r="J1005" s="303">
        <v>0.16209999999999999</v>
      </c>
      <c r="K1005" s="199">
        <v>124.6225</v>
      </c>
      <c r="L1005" s="199">
        <v>35.404699999999998</v>
      </c>
      <c r="M1005" s="200">
        <f t="shared" si="133"/>
        <v>1.0635202165539863</v>
      </c>
      <c r="N1005" s="248">
        <f t="shared" si="134"/>
        <v>132.53854818749917</v>
      </c>
      <c r="O1005" s="248">
        <f t="shared" si="135"/>
        <v>3.2587808826720601</v>
      </c>
      <c r="P1005" s="168"/>
      <c r="Q1005" s="169"/>
      <c r="R1005" s="203"/>
    </row>
    <row r="1006" spans="2:18" x14ac:dyDescent="0.2">
      <c r="B1006" s="174">
        <f>'Sample Weights'!A598</f>
        <v>597</v>
      </c>
      <c r="C1006" s="172">
        <f>'Sample Weights'!B598</f>
        <v>284</v>
      </c>
      <c r="D1006" s="172" t="str">
        <f>'Sample Weights'!C598</f>
        <v>QAUS-16-3</v>
      </c>
      <c r="E1006" s="172">
        <f>'Sample Weights'!D598</f>
        <v>2.06E-2</v>
      </c>
      <c r="F1006" s="303">
        <v>0.1</v>
      </c>
      <c r="G1006" s="303">
        <v>1.1845000000000001</v>
      </c>
      <c r="H1006" s="303" t="s">
        <v>885</v>
      </c>
      <c r="I1006" s="303"/>
      <c r="J1006" s="303">
        <v>0.15909999999999999</v>
      </c>
      <c r="K1006" s="199">
        <v>20.512799999999999</v>
      </c>
      <c r="L1006" s="199">
        <v>42.056899999999999</v>
      </c>
      <c r="M1006" s="200">
        <f t="shared" si="133"/>
        <v>0.89306872857371011</v>
      </c>
      <c r="N1006" s="248">
        <f t="shared" si="134"/>
        <v>18.3193402154868</v>
      </c>
      <c r="O1006" s="248">
        <f t="shared" si="135"/>
        <v>0.56160959806212518</v>
      </c>
      <c r="P1006" s="168">
        <f>AVERAGE(O1006:O1007)</f>
        <v>0.55510489921319839</v>
      </c>
      <c r="Q1006" s="169">
        <f>(MAX(O1006:O1007)-MIN(O1006:O1007))/P1006</f>
        <v>2.3435926644302746E-2</v>
      </c>
      <c r="R1006" s="203" t="str">
        <f>IF(Q1006&gt;C$20, "Repeat", "")</f>
        <v/>
      </c>
    </row>
    <row r="1007" spans="2:18" x14ac:dyDescent="0.2">
      <c r="B1007" s="174">
        <f>'Sample Weights'!A599</f>
        <v>598</v>
      </c>
      <c r="C1007" s="172">
        <f>'Sample Weights'!B599</f>
        <v>284</v>
      </c>
      <c r="D1007" s="172" t="str">
        <f>'Sample Weights'!C599</f>
        <v>QAUS-16-3</v>
      </c>
      <c r="E1007" s="172">
        <f>'Sample Weights'!D599</f>
        <v>2.07E-2</v>
      </c>
      <c r="F1007" s="303">
        <v>9.9599999999999994E-2</v>
      </c>
      <c r="G1007" s="303">
        <v>1.1807000000000001</v>
      </c>
      <c r="H1007" s="303" t="s">
        <v>854</v>
      </c>
      <c r="I1007" s="303"/>
      <c r="J1007" s="303">
        <v>0.16089999999999999</v>
      </c>
      <c r="K1007" s="199">
        <v>17.4328</v>
      </c>
      <c r="L1007" s="199">
        <v>36.283000000000001</v>
      </c>
      <c r="M1007" s="200">
        <f t="shared" si="133"/>
        <v>1.0289473163782248</v>
      </c>
      <c r="N1007" s="248">
        <f t="shared" si="134"/>
        <v>17.937432776958318</v>
      </c>
      <c r="O1007" s="248">
        <f t="shared" si="135"/>
        <v>0.5486002003642716</v>
      </c>
      <c r="P1007" s="168"/>
      <c r="Q1007" s="169"/>
      <c r="R1007" s="203"/>
    </row>
    <row r="1008" spans="2:18" x14ac:dyDescent="0.2">
      <c r="B1008" s="174">
        <f>'Sample Weights'!A600</f>
        <v>599</v>
      </c>
      <c r="C1008" s="172" t="str">
        <f>'Sample Weights'!B600</f>
        <v>Nisqually-1</v>
      </c>
      <c r="D1008" s="172">
        <f>'Sample Weights'!C600</f>
        <v>0</v>
      </c>
      <c r="E1008" s="172">
        <f>'Sample Weights'!D600</f>
        <v>2.1100000000000001E-2</v>
      </c>
      <c r="F1008" s="303">
        <v>9.9599999999999994E-2</v>
      </c>
      <c r="G1008" s="303">
        <v>1.1878</v>
      </c>
      <c r="H1008" s="303" t="s">
        <v>888</v>
      </c>
      <c r="I1008" s="303"/>
      <c r="J1008" s="303">
        <v>0.1585</v>
      </c>
      <c r="K1008" s="199">
        <v>85.486400000000003</v>
      </c>
      <c r="L1008" s="199">
        <v>40.502299999999998</v>
      </c>
      <c r="M1008" s="200">
        <f t="shared" si="133"/>
        <v>0.92568175068489633</v>
      </c>
      <c r="N1008" s="248">
        <f t="shared" si="134"/>
        <v>79.133200411749328</v>
      </c>
      <c r="O1008" s="248">
        <f t="shared" si="135"/>
        <v>1.986310705745068</v>
      </c>
      <c r="P1008" s="168">
        <f>AVERAGE(O1008:O1009)</f>
        <v>1.9668569277938772</v>
      </c>
      <c r="Q1008" s="169">
        <f>(MAX(O1008:O1009)-MIN(O1008:O1009))/P1008</f>
        <v>1.9781589271987528E-2</v>
      </c>
      <c r="R1008" s="203" t="str">
        <f>IF(Q1008&gt;C$20, "Repeat", "")</f>
        <v/>
      </c>
    </row>
    <row r="1009" spans="2:19" ht="16" thickBot="1" x14ac:dyDescent="0.25">
      <c r="B1009" s="176">
        <f>'Sample Weights'!A601</f>
        <v>600</v>
      </c>
      <c r="C1009" s="178" t="str">
        <f>'Sample Weights'!B601</f>
        <v>Nisqually-1</v>
      </c>
      <c r="D1009" s="178">
        <f>'Sample Weights'!C601</f>
        <v>0</v>
      </c>
      <c r="E1009" s="178">
        <f>'Sample Weights'!D601</f>
        <v>2.1700000000000001E-2</v>
      </c>
      <c r="F1009" s="305">
        <v>9.98E-2</v>
      </c>
      <c r="G1009" s="305">
        <v>1.1888000000000001</v>
      </c>
      <c r="H1009" s="305" t="s">
        <v>855</v>
      </c>
      <c r="I1009" s="305" t="s">
        <v>888</v>
      </c>
      <c r="J1009" s="305">
        <v>0.16039999999999999</v>
      </c>
      <c r="K1009" s="204">
        <v>78.272800000000004</v>
      </c>
      <c r="L1009" s="204">
        <v>36.967399999999998</v>
      </c>
      <c r="M1009" s="205">
        <f t="shared" si="133"/>
        <v>1.0180092125902214</v>
      </c>
      <c r="N1009" s="279">
        <f t="shared" si="134"/>
        <v>79.682431495231882</v>
      </c>
      <c r="O1009" s="279">
        <f t="shared" si="135"/>
        <v>1.9474031498426863</v>
      </c>
      <c r="P1009" s="207"/>
      <c r="Q1009" s="208"/>
      <c r="R1009" s="209"/>
    </row>
    <row r="1010" spans="2:19" x14ac:dyDescent="0.2">
      <c r="B1010" s="131"/>
      <c r="C1010" s="45"/>
      <c r="D1010" s="46"/>
      <c r="E1010" s="45"/>
      <c r="F1010" s="46"/>
      <c r="G1010" s="46"/>
      <c r="H1010" s="27"/>
      <c r="I1010" s="46"/>
      <c r="J1010" s="46"/>
      <c r="K1010" s="45"/>
      <c r="L1010" s="67"/>
      <c r="M1010" s="45"/>
      <c r="N1010" s="45"/>
      <c r="O1010" s="45"/>
      <c r="P1010" s="47"/>
      <c r="Q1010" s="47"/>
    </row>
    <row r="1011" spans="2:19" x14ac:dyDescent="0.2">
      <c r="B1011" s="102"/>
      <c r="C1011" s="45"/>
      <c r="D1011" s="46"/>
      <c r="E1011" s="45"/>
      <c r="F1011" s="46"/>
      <c r="G1011" s="46"/>
      <c r="H1011" s="46"/>
      <c r="I1011" s="46"/>
      <c r="J1011" s="46"/>
      <c r="K1011" s="165" t="s">
        <v>1200</v>
      </c>
      <c r="L1011" s="67" t="s">
        <v>642</v>
      </c>
      <c r="M1011" s="45"/>
      <c r="N1011" s="45"/>
      <c r="O1011" s="45"/>
      <c r="P1011" s="47"/>
      <c r="Q1011" s="47"/>
    </row>
    <row r="1012" spans="2:19" x14ac:dyDescent="0.2">
      <c r="B1012" s="131" t="s">
        <v>1132</v>
      </c>
      <c r="C1012" s="45"/>
      <c r="D1012" s="46"/>
      <c r="E1012" s="45"/>
      <c r="F1012" s="46"/>
      <c r="G1012" s="46"/>
      <c r="H1012" s="27"/>
      <c r="I1012" s="46"/>
      <c r="J1012" s="46"/>
      <c r="K1012" s="148">
        <f>MAX(K986:K1009)</f>
        <v>126.3156</v>
      </c>
      <c r="L1012" s="139">
        <f>AVERAGE(L986:L1009)</f>
        <v>37.218179166666673</v>
      </c>
      <c r="M1012" s="45"/>
      <c r="N1012" s="45"/>
      <c r="O1012" s="45"/>
      <c r="P1012" s="47"/>
      <c r="Q1012" s="47"/>
    </row>
    <row r="1013" spans="2:19" x14ac:dyDescent="0.2">
      <c r="B1013" s="77" t="s">
        <v>367</v>
      </c>
      <c r="C1013" s="50"/>
      <c r="D1013" s="46"/>
      <c r="E1013" s="45"/>
      <c r="F1013" s="46"/>
      <c r="G1013" s="46"/>
      <c r="H1013" s="46"/>
      <c r="I1013" s="46"/>
      <c r="J1013" s="46"/>
      <c r="K1013" s="165" t="s">
        <v>1201</v>
      </c>
      <c r="L1013" s="45"/>
      <c r="M1013" s="45"/>
      <c r="N1013" s="45"/>
      <c r="O1013" s="45"/>
      <c r="P1013" s="47"/>
      <c r="Q1013" s="47"/>
    </row>
    <row r="1014" spans="2:19" x14ac:dyDescent="0.2">
      <c r="B1014" s="99" t="s">
        <v>1130</v>
      </c>
      <c r="C1014" s="45"/>
      <c r="D1014" s="46"/>
      <c r="E1014" s="45"/>
      <c r="F1014" s="46"/>
      <c r="G1014" s="46"/>
      <c r="H1014" s="46"/>
      <c r="I1014" s="46"/>
      <c r="J1014" s="46"/>
      <c r="K1014" s="45">
        <f>MIN(K986:K1009)</f>
        <v>3.5428000000000002</v>
      </c>
      <c r="L1014" s="45"/>
      <c r="M1014" s="45"/>
      <c r="N1014" s="45"/>
      <c r="O1014" s="45"/>
      <c r="P1014" s="47"/>
      <c r="Q1014" s="47"/>
    </row>
    <row r="1015" spans="2:19" ht="16" thickBot="1" x14ac:dyDescent="0.25">
      <c r="B1015" s="102"/>
      <c r="C1015" s="45"/>
      <c r="D1015" s="46"/>
      <c r="E1015" s="45"/>
      <c r="F1015" s="52" t="s">
        <v>1131</v>
      </c>
      <c r="G1015" s="46"/>
      <c r="H1015" s="46"/>
      <c r="I1015" s="52" t="s">
        <v>1133</v>
      </c>
      <c r="J1015" s="46"/>
      <c r="K1015" s="45"/>
      <c r="L1015" s="45"/>
      <c r="M1015" s="45"/>
      <c r="N1015" s="45"/>
      <c r="O1015" s="45"/>
      <c r="P1015" s="47"/>
      <c r="Q1015" s="47"/>
      <c r="R1015" s="67"/>
    </row>
    <row r="1016" spans="2:19" ht="16" thickBot="1" x14ac:dyDescent="0.25">
      <c r="B1016" s="217" t="s">
        <v>370</v>
      </c>
      <c r="C1016" s="218" t="s">
        <v>3</v>
      </c>
      <c r="D1016" s="218" t="s">
        <v>4</v>
      </c>
      <c r="E1016" s="218" t="s">
        <v>371</v>
      </c>
      <c r="F1016" s="218" t="s">
        <v>372</v>
      </c>
      <c r="G1016" s="218" t="s">
        <v>373</v>
      </c>
      <c r="H1016" s="218" t="s">
        <v>374</v>
      </c>
      <c r="I1016" s="218" t="s">
        <v>375</v>
      </c>
      <c r="J1016" s="218" t="s">
        <v>376</v>
      </c>
      <c r="K1016" s="218" t="s">
        <v>377</v>
      </c>
      <c r="L1016" s="218" t="s">
        <v>378</v>
      </c>
      <c r="M1016" s="218" t="s">
        <v>379</v>
      </c>
      <c r="N1016" s="218" t="s">
        <v>380</v>
      </c>
      <c r="O1016" s="218" t="s">
        <v>381</v>
      </c>
      <c r="P1016" s="219" t="s">
        <v>382</v>
      </c>
      <c r="Q1016" s="219" t="s">
        <v>383</v>
      </c>
      <c r="R1016" s="299" t="s">
        <v>384</v>
      </c>
    </row>
    <row r="1017" spans="2:19" x14ac:dyDescent="0.2">
      <c r="B1017" s="210">
        <f>'Sample Weights'!A602</f>
        <v>601</v>
      </c>
      <c r="C1017" s="179">
        <f>'Sample Weights'!B602</f>
        <v>240</v>
      </c>
      <c r="D1017" s="179" t="str">
        <f>'Sample Weights'!C602</f>
        <v>NBON-29-4</v>
      </c>
      <c r="E1017" s="179">
        <f>'Sample Weights'!D602</f>
        <v>2.1299999999999999E-2</v>
      </c>
      <c r="F1017" s="306" t="s">
        <v>1060</v>
      </c>
      <c r="G1017" s="306">
        <v>1.1741999999999999</v>
      </c>
      <c r="H1017" s="306" t="s">
        <v>948</v>
      </c>
      <c r="I1017" s="306" t="s">
        <v>951</v>
      </c>
      <c r="J1017" s="306">
        <v>0.1638</v>
      </c>
      <c r="K1017" s="211">
        <v>306.44380000000001</v>
      </c>
      <c r="L1017" s="211">
        <v>35.563099999999999</v>
      </c>
      <c r="M1017" s="212">
        <f>(L$1034/(F$1034/C$15)/(F$1034/C$15+(G$1034-F$1034)/C$16+J$1034/C$17))/(L1017/(F1017/C$15)/(F1017/C$15+(G1017-F1017)/C$16+J1017/C$17))</f>
        <v>1.1187469917792856</v>
      </c>
      <c r="N1017" s="255">
        <f t="shared" ref="N1017:N1040" si="136">K1017*M1017</f>
        <v>342.83307939941307</v>
      </c>
      <c r="O1017" s="255">
        <f t="shared" ref="O1017:O1040" si="137">(N1017-D$1061)/D$1060*(F1017/C$15+(G1017-F1017)/C$16+J1017/C$17)/E1017</f>
        <v>8.0761794432190204</v>
      </c>
      <c r="P1017" s="214">
        <f>AVERAGE(O1017:O1018)</f>
        <v>8.10814108364597</v>
      </c>
      <c r="Q1017" s="215">
        <f>(MAX(O1017:O1018)-MIN(O1017:O1018))/P1017</f>
        <v>7.88383924187404E-3</v>
      </c>
      <c r="R1017" s="216" t="str">
        <f>IF(Q1017&gt;C$20, "Repeat", "")</f>
        <v/>
      </c>
      <c r="S1017" s="16"/>
    </row>
    <row r="1018" spans="2:19" x14ac:dyDescent="0.2">
      <c r="B1018" s="174">
        <f>'Sample Weights'!A603</f>
        <v>602</v>
      </c>
      <c r="C1018" s="172">
        <f>'Sample Weights'!B603</f>
        <v>240</v>
      </c>
      <c r="D1018" s="172" t="str">
        <f>'Sample Weights'!C603</f>
        <v>NBON-29-4</v>
      </c>
      <c r="E1018" s="172">
        <f>'Sample Weights'!D603</f>
        <v>2.0500000000000001E-2</v>
      </c>
      <c r="F1018" s="303" t="s">
        <v>1060</v>
      </c>
      <c r="G1018" s="303">
        <v>1.1828000000000001</v>
      </c>
      <c r="H1018" s="303" t="s">
        <v>951</v>
      </c>
      <c r="I1018" s="303"/>
      <c r="J1018" s="303">
        <v>0.16159999999999999</v>
      </c>
      <c r="K1018" s="199">
        <v>340.64960000000002</v>
      </c>
      <c r="L1018" s="199">
        <v>41.227200000000003</v>
      </c>
      <c r="M1018" s="200">
        <f t="shared" ref="M1018:M1040" si="138">(L$1034/(F$1034/C$15)/(F$1034/C$15+(G$1034-F$1034)/C$16+J$1034/C$17))/(L1018/(F1018/C$15)/(F1018/C$15+(G1018-F1018)/C$16+J1018/C$17))</f>
        <v>0.97038903929840836</v>
      </c>
      <c r="N1018" s="248">
        <f t="shared" si="136"/>
        <v>330.56263808138709</v>
      </c>
      <c r="O1018" s="248">
        <f t="shared" si="137"/>
        <v>8.1401027240729196</v>
      </c>
      <c r="P1018" s="168"/>
      <c r="Q1018" s="169"/>
      <c r="R1018" s="203"/>
    </row>
    <row r="1019" spans="2:19" x14ac:dyDescent="0.2">
      <c r="B1019" s="174">
        <f>'Sample Weights'!A604</f>
        <v>603</v>
      </c>
      <c r="C1019" s="172">
        <f>'Sample Weights'!B604</f>
        <v>317</v>
      </c>
      <c r="D1019" s="172" t="str">
        <f>'Sample Weights'!C604</f>
        <v>SKWF-24-2</v>
      </c>
      <c r="E1019" s="172">
        <f>'Sample Weights'!D604</f>
        <v>2.1499999999999998E-2</v>
      </c>
      <c r="F1019" s="303" t="s">
        <v>1060</v>
      </c>
      <c r="G1019" s="303">
        <v>1.1839999999999999</v>
      </c>
      <c r="H1019" s="303" t="s">
        <v>950</v>
      </c>
      <c r="I1019" s="303"/>
      <c r="J1019" s="303">
        <v>0.16139999999999999</v>
      </c>
      <c r="K1019" s="199">
        <v>28.481999999999999</v>
      </c>
      <c r="L1019" s="199">
        <v>39.858699999999999</v>
      </c>
      <c r="M1019" s="200">
        <f t="shared" si="138"/>
        <v>1.0045321206915727</v>
      </c>
      <c r="N1019" s="248">
        <f t="shared" si="136"/>
        <v>28.611083861537374</v>
      </c>
      <c r="O1019" s="248">
        <f t="shared" si="137"/>
        <v>0.77679498051765283</v>
      </c>
      <c r="P1019" s="168">
        <f>AVERAGE(O1019:O1020)</f>
        <v>0.76178321533653404</v>
      </c>
      <c r="Q1019" s="169">
        <f>(MAX(O1019:O1020)-MIN(O1019:O1020))/P1019</f>
        <v>3.9412171018987266E-2</v>
      </c>
      <c r="R1019" s="203" t="str">
        <f>IF(Q1019&gt;C$20, "Repeat", "")</f>
        <v/>
      </c>
      <c r="S1019" s="16"/>
    </row>
    <row r="1020" spans="2:19" x14ac:dyDescent="0.2">
      <c r="B1020" s="174">
        <f>'Sample Weights'!A605</f>
        <v>604</v>
      </c>
      <c r="C1020" s="172">
        <f>'Sample Weights'!B605</f>
        <v>317</v>
      </c>
      <c r="D1020" s="172" t="str">
        <f>'Sample Weights'!C605</f>
        <v>SKWF-24-2</v>
      </c>
      <c r="E1020" s="172">
        <f>'Sample Weights'!D605</f>
        <v>2.1499999999999998E-2</v>
      </c>
      <c r="F1020" s="303" t="s">
        <v>1134</v>
      </c>
      <c r="G1020" s="303">
        <v>1.1733</v>
      </c>
      <c r="H1020" s="303" t="s">
        <v>952</v>
      </c>
      <c r="I1020" s="303"/>
      <c r="J1020" s="303">
        <v>0.16220000000000001</v>
      </c>
      <c r="K1020" s="199">
        <v>25.608599999999999</v>
      </c>
      <c r="L1020" s="199">
        <v>36.675699999999999</v>
      </c>
      <c r="M1020" s="200">
        <f t="shared" si="138"/>
        <v>1.0765976186652215</v>
      </c>
      <c r="N1020" s="248">
        <f t="shared" si="136"/>
        <v>27.57015777735019</v>
      </c>
      <c r="O1020" s="248">
        <f t="shared" si="137"/>
        <v>0.74677145015541535</v>
      </c>
      <c r="P1020" s="168"/>
      <c r="Q1020" s="169"/>
      <c r="R1020" s="203"/>
    </row>
    <row r="1021" spans="2:19" x14ac:dyDescent="0.2">
      <c r="B1021" s="174">
        <f>'Sample Weights'!A606</f>
        <v>605</v>
      </c>
      <c r="C1021" s="172">
        <f>'Sample Weights'!B606</f>
        <v>226</v>
      </c>
      <c r="D1021" s="172" t="str">
        <f>'Sample Weights'!C606</f>
        <v>MCHB-19-4</v>
      </c>
      <c r="E1021" s="172">
        <f>'Sample Weights'!D606</f>
        <v>2.07E-2</v>
      </c>
      <c r="F1021" s="303" t="s">
        <v>957</v>
      </c>
      <c r="G1021" s="303">
        <v>1.1834</v>
      </c>
      <c r="H1021" s="303" t="s">
        <v>954</v>
      </c>
      <c r="I1021" s="303"/>
      <c r="J1021" s="303">
        <v>0.16400000000000001</v>
      </c>
      <c r="K1021" s="199">
        <v>20.282900000000001</v>
      </c>
      <c r="L1021" s="199">
        <v>41.761200000000002</v>
      </c>
      <c r="M1021" s="200">
        <f t="shared" si="138"/>
        <v>0.96638069042592423</v>
      </c>
      <c r="N1021" s="248">
        <f t="shared" si="136"/>
        <v>19.60100290583998</v>
      </c>
      <c r="O1021" s="248">
        <f t="shared" si="137"/>
        <v>0.59067718101343836</v>
      </c>
      <c r="P1021" s="168">
        <f>AVERAGE(O1021:O1022)</f>
        <v>0.56904747720235227</v>
      </c>
      <c r="Q1021" s="169">
        <f>(MAX(O1021:O1022)-MIN(O1021:O1022))/P1021</f>
        <v>7.6020735273006415E-2</v>
      </c>
      <c r="R1021" s="203" t="str">
        <f>IF(Q1021&gt;C$20, "Repeat", "")</f>
        <v/>
      </c>
    </row>
    <row r="1022" spans="2:19" x14ac:dyDescent="0.2">
      <c r="B1022" s="174">
        <f>'Sample Weights'!A607</f>
        <v>606</v>
      </c>
      <c r="C1022" s="172">
        <f>'Sample Weights'!B607</f>
        <v>226</v>
      </c>
      <c r="D1022" s="172" t="str">
        <f>'Sample Weights'!C607</f>
        <v>MCHB-19-4</v>
      </c>
      <c r="E1022" s="172">
        <f>'Sample Weights'!D607</f>
        <v>2.0299999999999999E-2</v>
      </c>
      <c r="F1022" s="303" t="s">
        <v>965</v>
      </c>
      <c r="G1022" s="303">
        <v>1.1791</v>
      </c>
      <c r="H1022" s="303" t="s">
        <v>956</v>
      </c>
      <c r="I1022" s="303" t="s">
        <v>385</v>
      </c>
      <c r="J1022" s="303">
        <v>0.16300000000000001</v>
      </c>
      <c r="K1022" s="199">
        <v>16.693100000000001</v>
      </c>
      <c r="L1022" s="199">
        <v>38.226700000000001</v>
      </c>
      <c r="M1022" s="200">
        <f t="shared" si="138"/>
        <v>1.0453742574683658</v>
      </c>
      <c r="N1022" s="248">
        <f t="shared" si="136"/>
        <v>17.450537017345177</v>
      </c>
      <c r="O1022" s="248">
        <f t="shared" si="137"/>
        <v>0.54741777339126618</v>
      </c>
      <c r="P1022" s="168"/>
      <c r="Q1022" s="169"/>
      <c r="R1022" s="203"/>
    </row>
    <row r="1023" spans="2:19" x14ac:dyDescent="0.2">
      <c r="B1023" s="174">
        <f>'Sample Weights'!A608</f>
        <v>607</v>
      </c>
      <c r="C1023" s="172">
        <f>'Sample Weights'!B608</f>
        <v>73</v>
      </c>
      <c r="D1023" s="172" t="str">
        <f>'Sample Weights'!C608</f>
        <v>DEND-17-5</v>
      </c>
      <c r="E1023" s="172">
        <f>'Sample Weights'!D608</f>
        <v>2.0199999999999999E-2</v>
      </c>
      <c r="F1023" s="303" t="s">
        <v>964</v>
      </c>
      <c r="G1023" s="303">
        <v>1.1791</v>
      </c>
      <c r="H1023" s="303" t="s">
        <v>385</v>
      </c>
      <c r="I1023" s="303" t="s">
        <v>419</v>
      </c>
      <c r="J1023" s="303">
        <v>0.16289999999999999</v>
      </c>
      <c r="K1023" s="199">
        <v>8.0963999999999992</v>
      </c>
      <c r="L1023" s="199">
        <v>37.317599999999999</v>
      </c>
      <c r="M1023" s="200">
        <f t="shared" si="138"/>
        <v>1.0686248956337727</v>
      </c>
      <c r="N1023" s="248">
        <f t="shared" si="136"/>
        <v>8.6520146050092759</v>
      </c>
      <c r="O1023" s="248">
        <f t="shared" si="137"/>
        <v>0.33392435499504769</v>
      </c>
      <c r="P1023" s="168">
        <f>AVERAGE(O1023:O1024)</f>
        <v>0.33531206151534609</v>
      </c>
      <c r="Q1023" s="169">
        <f>(MAX(O1023:O1024)-MIN(O1023:O1024))/P1023</f>
        <v>8.2771047007797142E-3</v>
      </c>
      <c r="R1023" s="203" t="str">
        <f>IF(Q1023&gt;C$20, "Repeat", "")</f>
        <v/>
      </c>
    </row>
    <row r="1024" spans="2:19" x14ac:dyDescent="0.2">
      <c r="B1024" s="174">
        <f>'Sample Weights'!A609</f>
        <v>608</v>
      </c>
      <c r="C1024" s="172">
        <f>'Sample Weights'!B609</f>
        <v>73</v>
      </c>
      <c r="D1024" s="172" t="str">
        <f>'Sample Weights'!C609</f>
        <v>DEND-17-5</v>
      </c>
      <c r="E1024" s="172">
        <f>'Sample Weights'!D609</f>
        <v>2.0899999999999998E-2</v>
      </c>
      <c r="F1024" s="303" t="s">
        <v>971</v>
      </c>
      <c r="G1024" s="303">
        <v>1.1849000000000001</v>
      </c>
      <c r="H1024" s="303" t="s">
        <v>419</v>
      </c>
      <c r="I1024" s="303"/>
      <c r="J1024" s="303">
        <v>0.16320000000000001</v>
      </c>
      <c r="K1024" s="199">
        <v>8.5343999999999998</v>
      </c>
      <c r="L1024" s="199">
        <v>37.382199999999997</v>
      </c>
      <c r="M1024" s="200">
        <f t="shared" si="138"/>
        <v>1.0749715539291962</v>
      </c>
      <c r="N1024" s="248">
        <f t="shared" si="136"/>
        <v>9.1742372298533326</v>
      </c>
      <c r="O1024" s="248">
        <f t="shared" si="137"/>
        <v>0.3366997680356445</v>
      </c>
      <c r="P1024" s="168"/>
      <c r="Q1024" s="169"/>
      <c r="R1024" s="203"/>
    </row>
    <row r="1025" spans="2:18" x14ac:dyDescent="0.2">
      <c r="B1025" s="174">
        <f>'Sample Weights'!A610</f>
        <v>609</v>
      </c>
      <c r="C1025" s="172">
        <f>'Sample Weights'!B610</f>
        <v>25</v>
      </c>
      <c r="D1025" s="172" t="str">
        <f>'Sample Weights'!C610</f>
        <v>CHIL-14-2</v>
      </c>
      <c r="E1025" s="172">
        <f>'Sample Weights'!D610</f>
        <v>2.1399999999999999E-2</v>
      </c>
      <c r="F1025" s="303" t="s">
        <v>1135</v>
      </c>
      <c r="G1025" s="303">
        <v>1.179</v>
      </c>
      <c r="H1025" s="303" t="s">
        <v>826</v>
      </c>
      <c r="I1025" s="303"/>
      <c r="J1025" s="303">
        <v>0.1618</v>
      </c>
      <c r="K1025" s="199">
        <v>72.010599999999997</v>
      </c>
      <c r="L1025" s="199">
        <v>36.241399999999999</v>
      </c>
      <c r="M1025" s="200">
        <f t="shared" si="138"/>
        <v>1.1052151676008095</v>
      </c>
      <c r="N1025" s="248">
        <f t="shared" si="136"/>
        <v>79.587207348034852</v>
      </c>
      <c r="O1025" s="248">
        <f t="shared" si="137"/>
        <v>1.9590690953889498</v>
      </c>
      <c r="P1025" s="168">
        <f>AVERAGE(O1025:O1026)</f>
        <v>2.0239381444451752</v>
      </c>
      <c r="Q1025" s="169">
        <f>(MAX(O1025:O1026)-MIN(O1025:O1026))/P1025</f>
        <v>6.4101809864360149E-2</v>
      </c>
      <c r="R1025" s="203" t="str">
        <f>IF(Q1025&gt;C$20, "Repeat", "")</f>
        <v/>
      </c>
    </row>
    <row r="1026" spans="2:18" x14ac:dyDescent="0.2">
      <c r="B1026" s="174">
        <f>'Sample Weights'!A611</f>
        <v>610</v>
      </c>
      <c r="C1026" s="172">
        <f>'Sample Weights'!B611</f>
        <v>25</v>
      </c>
      <c r="D1026" s="172" t="str">
        <f>'Sample Weights'!C611</f>
        <v>CHIL-14-2</v>
      </c>
      <c r="E1026" s="172">
        <f>'Sample Weights'!D611</f>
        <v>2.07E-2</v>
      </c>
      <c r="F1026" s="303" t="s">
        <v>965</v>
      </c>
      <c r="G1026" s="303">
        <v>1.1800999999999999</v>
      </c>
      <c r="H1026" s="303" t="s">
        <v>433</v>
      </c>
      <c r="I1026" s="303"/>
      <c r="J1026" s="303">
        <v>0.16439999999999999</v>
      </c>
      <c r="K1026" s="199">
        <v>79.6464</v>
      </c>
      <c r="L1026" s="199">
        <v>38.848700000000001</v>
      </c>
      <c r="M1026" s="200">
        <f t="shared" si="138"/>
        <v>1.0301665652933691</v>
      </c>
      <c r="N1026" s="248">
        <f t="shared" si="136"/>
        <v>82.04905832598179</v>
      </c>
      <c r="O1026" s="248">
        <f t="shared" si="137"/>
        <v>2.0888071935014003</v>
      </c>
      <c r="P1026" s="168"/>
      <c r="Q1026" s="169"/>
      <c r="R1026" s="203"/>
    </row>
    <row r="1027" spans="2:18" x14ac:dyDescent="0.2">
      <c r="B1027" s="174">
        <f>'Sample Weights'!A612</f>
        <v>611</v>
      </c>
      <c r="C1027" s="172">
        <f>'Sample Weights'!B612</f>
        <v>243</v>
      </c>
      <c r="D1027" s="172" t="str">
        <f>'Sample Weights'!C612</f>
        <v>NHTA-27-2</v>
      </c>
      <c r="E1027" s="172">
        <f>'Sample Weights'!D612</f>
        <v>2.0799999999999999E-2</v>
      </c>
      <c r="F1027" s="303" t="s">
        <v>1094</v>
      </c>
      <c r="G1027" s="303">
        <v>1.1821999999999999</v>
      </c>
      <c r="H1027" s="303" t="s">
        <v>827</v>
      </c>
      <c r="I1027" s="303"/>
      <c r="J1027" s="303">
        <v>0.16289999999999999</v>
      </c>
      <c r="K1027" s="199">
        <v>26.989000000000001</v>
      </c>
      <c r="L1027" s="199">
        <v>39.991399999999999</v>
      </c>
      <c r="M1027" s="200">
        <f t="shared" si="138"/>
        <v>1.0046187436628238</v>
      </c>
      <c r="N1027" s="248">
        <f t="shared" si="136"/>
        <v>27.113655272715953</v>
      </c>
      <c r="O1027" s="248">
        <f t="shared" si="137"/>
        <v>0.76664173622844434</v>
      </c>
      <c r="P1027" s="168">
        <f>AVERAGE(O1027:O1028)</f>
        <v>0.74266498304937922</v>
      </c>
      <c r="Q1027" s="169">
        <f>(MAX(O1027:O1028)-MIN(O1027:O1028))/P1027</f>
        <v>6.4569499643342854E-2</v>
      </c>
      <c r="R1027" s="203" t="str">
        <f>IF(Q1027&gt;C$20, "Repeat", "")</f>
        <v/>
      </c>
    </row>
    <row r="1028" spans="2:18" x14ac:dyDescent="0.2">
      <c r="B1028" s="174">
        <f>'Sample Weights'!A613</f>
        <v>612</v>
      </c>
      <c r="C1028" s="172">
        <f>'Sample Weights'!B613</f>
        <v>243</v>
      </c>
      <c r="D1028" s="172" t="str">
        <f>'Sample Weights'!C613</f>
        <v>NHTA-27-2</v>
      </c>
      <c r="E1028" s="172">
        <f>'Sample Weights'!D613</f>
        <v>2.0400000000000001E-2</v>
      </c>
      <c r="F1028" s="303" t="s">
        <v>955</v>
      </c>
      <c r="G1028" s="303">
        <v>1.1797</v>
      </c>
      <c r="H1028" s="303" t="s">
        <v>443</v>
      </c>
      <c r="I1028" s="303" t="s">
        <v>828</v>
      </c>
      <c r="J1028" s="303">
        <v>0.16289999999999999</v>
      </c>
      <c r="K1028" s="199">
        <v>23.294599999999999</v>
      </c>
      <c r="L1028" s="199">
        <v>38.066800000000001</v>
      </c>
      <c r="M1028" s="200">
        <f t="shared" si="138"/>
        <v>1.0554975976818564</v>
      </c>
      <c r="N1028" s="248">
        <f t="shared" si="136"/>
        <v>24.587394338959768</v>
      </c>
      <c r="O1028" s="248">
        <f t="shared" si="137"/>
        <v>0.71868822987031422</v>
      </c>
      <c r="P1028" s="168"/>
      <c r="Q1028" s="169"/>
      <c r="R1028" s="203"/>
    </row>
    <row r="1029" spans="2:18" x14ac:dyDescent="0.2">
      <c r="B1029" s="174">
        <f>'Sample Weights'!A614</f>
        <v>613</v>
      </c>
      <c r="C1029" s="172">
        <f>'Sample Weights'!B614</f>
        <v>326</v>
      </c>
      <c r="D1029" s="172" t="str">
        <f>'Sample Weights'!C614</f>
        <v>SLMC-28-2</v>
      </c>
      <c r="E1029" s="172">
        <f>'Sample Weights'!D614</f>
        <v>2.06E-2</v>
      </c>
      <c r="F1029" s="303" t="s">
        <v>955</v>
      </c>
      <c r="G1029" s="303">
        <v>1.1795</v>
      </c>
      <c r="H1029" s="303" t="s">
        <v>828</v>
      </c>
      <c r="I1029" s="303" t="s">
        <v>449</v>
      </c>
      <c r="J1029" s="303">
        <v>0.16209999999999999</v>
      </c>
      <c r="K1029" s="199">
        <v>89.343199999999996</v>
      </c>
      <c r="L1029" s="199">
        <v>38.389699999999998</v>
      </c>
      <c r="M1029" s="200">
        <f t="shared" si="138"/>
        <v>1.046030832712125</v>
      </c>
      <c r="N1029" s="248">
        <f t="shared" si="136"/>
        <v>93.455741893165921</v>
      </c>
      <c r="O1029" s="248">
        <f t="shared" si="137"/>
        <v>2.3703702557556481</v>
      </c>
      <c r="P1029" s="168">
        <f>AVERAGE(O1029:O1030)</f>
        <v>2.3997655125096706</v>
      </c>
      <c r="Q1029" s="169">
        <f>(MAX(O1029:O1030)-MIN(O1029:O1030))/P1029</f>
        <v>2.4498440869150803E-2</v>
      </c>
      <c r="R1029" s="203" t="str">
        <f>IF(Q1029&gt;C$20, "Repeat", "")</f>
        <v/>
      </c>
    </row>
    <row r="1030" spans="2:18" x14ac:dyDescent="0.2">
      <c r="B1030" s="174">
        <f>'Sample Weights'!A615</f>
        <v>614</v>
      </c>
      <c r="C1030" s="172">
        <f>'Sample Weights'!B615</f>
        <v>326</v>
      </c>
      <c r="D1030" s="172" t="str">
        <f>'Sample Weights'!C615</f>
        <v>SLMC-28-2</v>
      </c>
      <c r="E1030" s="172">
        <f>'Sample Weights'!D615</f>
        <v>2.0400000000000001E-2</v>
      </c>
      <c r="F1030" s="303" t="s">
        <v>957</v>
      </c>
      <c r="G1030" s="303">
        <v>1.1801999999999999</v>
      </c>
      <c r="H1030" s="303" t="s">
        <v>449</v>
      </c>
      <c r="I1030" s="303"/>
      <c r="J1030" s="303">
        <v>0.1656</v>
      </c>
      <c r="K1030" s="199">
        <v>104.3459</v>
      </c>
      <c r="L1030" s="199">
        <v>44.401800000000001</v>
      </c>
      <c r="M1030" s="200">
        <f t="shared" si="138"/>
        <v>0.90741145320050287</v>
      </c>
      <c r="N1030" s="248">
        <f t="shared" si="136"/>
        <v>94.684664754514358</v>
      </c>
      <c r="O1030" s="248">
        <f t="shared" si="137"/>
        <v>2.4291607692636936</v>
      </c>
      <c r="P1030" s="168"/>
      <c r="Q1030" s="169"/>
      <c r="R1030" s="203"/>
    </row>
    <row r="1031" spans="2:18" x14ac:dyDescent="0.2">
      <c r="B1031" s="174">
        <f>'Sample Weights'!A616</f>
        <v>615</v>
      </c>
      <c r="C1031" s="172">
        <f>'Sample Weights'!B616</f>
        <v>146</v>
      </c>
      <c r="D1031" s="172" t="str">
        <f>'Sample Weights'!C616</f>
        <v>JASP-30-4</v>
      </c>
      <c r="E1031" s="172">
        <f>'Sample Weights'!D616</f>
        <v>2.07E-2</v>
      </c>
      <c r="F1031" s="303" t="s">
        <v>1136</v>
      </c>
      <c r="G1031" s="303">
        <v>1.1859999999999999</v>
      </c>
      <c r="H1031" s="303" t="s">
        <v>459</v>
      </c>
      <c r="I1031" s="303"/>
      <c r="J1031" s="303">
        <v>0.16289999999999999</v>
      </c>
      <c r="K1031" s="199">
        <v>84.416700000000006</v>
      </c>
      <c r="L1031" s="199">
        <v>44.172600000000003</v>
      </c>
      <c r="M1031" s="200">
        <f t="shared" si="138"/>
        <v>0.92136704734081931</v>
      </c>
      <c r="N1031" s="248">
        <f t="shared" si="136"/>
        <v>77.778765625255744</v>
      </c>
      <c r="O1031" s="248">
        <f t="shared" si="137"/>
        <v>1.9939446700427941</v>
      </c>
      <c r="P1031" s="168">
        <f>AVERAGE(O1031:O1032)</f>
        <v>1.9723122967396691</v>
      </c>
      <c r="Q1031" s="169">
        <f>(MAX(O1031:O1032)-MIN(O1031:O1032))/P1031</f>
        <v>2.1936052762926386E-2</v>
      </c>
      <c r="R1031" s="203" t="str">
        <f>IF(Q1031&gt;C$20, "Repeat", "")</f>
        <v/>
      </c>
    </row>
    <row r="1032" spans="2:18" x14ac:dyDescent="0.2">
      <c r="B1032" s="174">
        <f>'Sample Weights'!A617</f>
        <v>616</v>
      </c>
      <c r="C1032" s="172">
        <f>'Sample Weights'!B617</f>
        <v>146</v>
      </c>
      <c r="D1032" s="172" t="str">
        <f>'Sample Weights'!C617</f>
        <v>JASP-30-4</v>
      </c>
      <c r="E1032" s="172">
        <f>'Sample Weights'!D617</f>
        <v>2.1100000000000001E-2</v>
      </c>
      <c r="F1032" s="303" t="s">
        <v>955</v>
      </c>
      <c r="G1032" s="303">
        <v>1.1839999999999999</v>
      </c>
      <c r="H1032" s="303" t="s">
        <v>829</v>
      </c>
      <c r="I1032" s="303"/>
      <c r="J1032" s="303">
        <v>0.16320000000000001</v>
      </c>
      <c r="K1032" s="199">
        <v>76.257099999999994</v>
      </c>
      <c r="L1032" s="199">
        <v>39.587499999999999</v>
      </c>
      <c r="M1032" s="200">
        <f t="shared" si="138"/>
        <v>1.0184765436919301</v>
      </c>
      <c r="N1032" s="248">
        <f t="shared" si="136"/>
        <v>77.666067639969881</v>
      </c>
      <c r="O1032" s="248">
        <f t="shared" si="137"/>
        <v>1.9506799234365442</v>
      </c>
      <c r="P1032" s="168"/>
      <c r="Q1032" s="169"/>
      <c r="R1032" s="203"/>
    </row>
    <row r="1033" spans="2:18" x14ac:dyDescent="0.2">
      <c r="B1033" s="174">
        <f>'Sample Weights'!A618</f>
        <v>617</v>
      </c>
      <c r="C1033" s="172">
        <f>'Sample Weights'!B618</f>
        <v>238</v>
      </c>
      <c r="D1033" s="172" t="str">
        <f>'Sample Weights'!C618</f>
        <v>NBON-29-1</v>
      </c>
      <c r="E1033" s="172">
        <f>'Sample Weights'!D618</f>
        <v>2.07E-2</v>
      </c>
      <c r="F1033" s="303" t="s">
        <v>955</v>
      </c>
      <c r="G1033" s="303">
        <v>1.1841999999999999</v>
      </c>
      <c r="H1033" s="303" t="s">
        <v>465</v>
      </c>
      <c r="I1033" s="303"/>
      <c r="J1033" s="303">
        <v>0.16189999999999999</v>
      </c>
      <c r="K1033" s="199">
        <v>122.26130000000001</v>
      </c>
      <c r="L1033" s="199">
        <v>43.820900000000002</v>
      </c>
      <c r="M1033" s="200">
        <f t="shared" si="138"/>
        <v>0.91961801814728494</v>
      </c>
      <c r="N1033" s="248">
        <f t="shared" si="136"/>
        <v>112.43369440211066</v>
      </c>
      <c r="O1033" s="248">
        <f t="shared" si="137"/>
        <v>2.8238232273027606</v>
      </c>
      <c r="P1033" s="168">
        <f>AVERAGE(O1033:O1034)</f>
        <v>2.7699630977883625</v>
      </c>
      <c r="Q1033" s="169">
        <f>(MAX(O1033:O1034)-MIN(O1033:O1034))/P1033</f>
        <v>3.8888698233851542E-2</v>
      </c>
      <c r="R1033" s="203" t="str">
        <f>IF(Q1033&gt;C$20, "Repeat", "")</f>
        <v/>
      </c>
    </row>
    <row r="1034" spans="2:18" x14ac:dyDescent="0.2">
      <c r="B1034" s="174">
        <f>'Sample Weights'!A619</f>
        <v>618</v>
      </c>
      <c r="C1034" s="172">
        <f>'Sample Weights'!B619</f>
        <v>238</v>
      </c>
      <c r="D1034" s="172" t="str">
        <f>'Sample Weights'!C619</f>
        <v>NBON-29-1</v>
      </c>
      <c r="E1034" s="172">
        <f>'Sample Weights'!D619</f>
        <v>2.1000000000000001E-2</v>
      </c>
      <c r="F1034" s="303" t="s">
        <v>942</v>
      </c>
      <c r="G1034" s="303">
        <v>1.1781999999999999</v>
      </c>
      <c r="H1034" s="303" t="s">
        <v>830</v>
      </c>
      <c r="I1034" s="303" t="s">
        <v>476</v>
      </c>
      <c r="J1034" s="303">
        <v>0.1623</v>
      </c>
      <c r="K1034" s="199">
        <v>110.101</v>
      </c>
      <c r="L1034" s="202">
        <v>40.080300000000001</v>
      </c>
      <c r="M1034" s="200">
        <f t="shared" si="138"/>
        <v>1</v>
      </c>
      <c r="N1034" s="248">
        <f t="shared" si="136"/>
        <v>110.101</v>
      </c>
      <c r="O1034" s="248">
        <f t="shared" si="137"/>
        <v>2.7161029682739644</v>
      </c>
      <c r="P1034" s="168"/>
      <c r="Q1034" s="169"/>
      <c r="R1034" s="203"/>
    </row>
    <row r="1035" spans="2:18" x14ac:dyDescent="0.2">
      <c r="B1035" s="174">
        <f>'Sample Weights'!A620</f>
        <v>619</v>
      </c>
      <c r="C1035" s="172">
        <f>'Sample Weights'!B620</f>
        <v>94</v>
      </c>
      <c r="D1035" s="172" t="str">
        <f>'Sample Weights'!C620</f>
        <v>HARB-26-2</v>
      </c>
      <c r="E1035" s="172">
        <f>'Sample Weights'!D620</f>
        <v>2.0500000000000001E-2</v>
      </c>
      <c r="F1035" s="303" t="s">
        <v>958</v>
      </c>
      <c r="G1035" s="303">
        <v>1.1857</v>
      </c>
      <c r="H1035" s="303" t="s">
        <v>476</v>
      </c>
      <c r="I1035" s="303" t="s">
        <v>831</v>
      </c>
      <c r="J1035" s="303">
        <v>0.16189999999999999</v>
      </c>
      <c r="K1035" s="199">
        <v>51.413600000000002</v>
      </c>
      <c r="L1035" s="199">
        <v>40.987000000000002</v>
      </c>
      <c r="M1035" s="200">
        <f t="shared" si="138"/>
        <v>0.98137163281130357</v>
      </c>
      <c r="N1035" s="248">
        <f t="shared" si="136"/>
        <v>50.45584858070724</v>
      </c>
      <c r="O1035" s="248">
        <f t="shared" si="137"/>
        <v>1.3472591624423513</v>
      </c>
      <c r="P1035" s="168">
        <f>AVERAGE(O1035:O1036)</f>
        <v>1.3364948697992687</v>
      </c>
      <c r="Q1035" s="169">
        <f>(MAX(O1035:O1036)-MIN(O1035:O1036))/P1035</f>
        <v>1.6108243864339344E-2</v>
      </c>
      <c r="R1035" s="203" t="str">
        <f>IF(Q1035&gt;C$20, "Repeat", "")</f>
        <v/>
      </c>
    </row>
    <row r="1036" spans="2:18" x14ac:dyDescent="0.2">
      <c r="B1036" s="174">
        <f>'Sample Weights'!A621</f>
        <v>620</v>
      </c>
      <c r="C1036" s="172">
        <f>'Sample Weights'!B621</f>
        <v>94</v>
      </c>
      <c r="D1036" s="172" t="str">
        <f>'Sample Weights'!C621</f>
        <v>HARB-26-2</v>
      </c>
      <c r="E1036" s="172">
        <f>'Sample Weights'!D621</f>
        <v>2.1000000000000001E-2</v>
      </c>
      <c r="F1036" s="303" t="s">
        <v>955</v>
      </c>
      <c r="G1036" s="303">
        <v>1.1813</v>
      </c>
      <c r="H1036" s="303" t="s">
        <v>831</v>
      </c>
      <c r="I1036" s="303"/>
      <c r="J1036" s="303">
        <v>0.1618</v>
      </c>
      <c r="K1036" s="199">
        <v>55.935299999999998</v>
      </c>
      <c r="L1036" s="199">
        <v>44.018300000000004</v>
      </c>
      <c r="M1036" s="200">
        <f t="shared" si="138"/>
        <v>0.91340395922857875</v>
      </c>
      <c r="N1036" s="248">
        <f t="shared" si="136"/>
        <v>51.09152448063832</v>
      </c>
      <c r="O1036" s="248">
        <f t="shared" si="137"/>
        <v>1.3257305771561863</v>
      </c>
      <c r="P1036" s="168"/>
      <c r="Q1036" s="169"/>
      <c r="R1036" s="203"/>
    </row>
    <row r="1037" spans="2:18" x14ac:dyDescent="0.2">
      <c r="B1037" s="174">
        <f>'Sample Weights'!A622</f>
        <v>621</v>
      </c>
      <c r="C1037" s="172">
        <f>'Sample Weights'!B622</f>
        <v>230</v>
      </c>
      <c r="D1037" s="172" t="str">
        <f>'Sample Weights'!C622</f>
        <v>MEMA-28-1</v>
      </c>
      <c r="E1037" s="172">
        <f>'Sample Weights'!D622</f>
        <v>2.0799999999999999E-2</v>
      </c>
      <c r="F1037" s="303" t="s">
        <v>957</v>
      </c>
      <c r="G1037" s="303">
        <v>1.1803999999999999</v>
      </c>
      <c r="H1037" s="303" t="s">
        <v>481</v>
      </c>
      <c r="I1037" s="303"/>
      <c r="J1037" s="303">
        <v>0.16259999999999999</v>
      </c>
      <c r="K1037" s="199">
        <v>38.353400000000001</v>
      </c>
      <c r="L1037" s="199">
        <v>44.881300000000003</v>
      </c>
      <c r="M1037" s="200">
        <f t="shared" si="138"/>
        <v>0.89648339048561343</v>
      </c>
      <c r="N1037" s="248">
        <f t="shared" si="136"/>
        <v>34.383186068650929</v>
      </c>
      <c r="O1037" s="248">
        <f t="shared" si="137"/>
        <v>0.93908282797888998</v>
      </c>
      <c r="P1037" s="168">
        <f>AVERAGE(O1037:O1038)</f>
        <v>0.91229268233562943</v>
      </c>
      <c r="Q1037" s="169">
        <f>(MAX(O1037:O1038)-MIN(O1037:O1038))/P1037</f>
        <v>5.8731471077183406E-2</v>
      </c>
      <c r="R1037" s="203" t="str">
        <f>IF(Q1037&gt;C$20, "Repeat", "")</f>
        <v/>
      </c>
    </row>
    <row r="1038" spans="2:18" x14ac:dyDescent="0.2">
      <c r="B1038" s="174">
        <f>'Sample Weights'!A623</f>
        <v>622</v>
      </c>
      <c r="C1038" s="172">
        <f>'Sample Weights'!B623</f>
        <v>230</v>
      </c>
      <c r="D1038" s="172" t="str">
        <f>'Sample Weights'!C623</f>
        <v>MEMA-28-1</v>
      </c>
      <c r="E1038" s="172">
        <f>'Sample Weights'!D623</f>
        <v>2.1600000000000001E-2</v>
      </c>
      <c r="F1038" s="303" t="s">
        <v>949</v>
      </c>
      <c r="G1038" s="303">
        <v>1.1808000000000001</v>
      </c>
      <c r="H1038" s="303" t="s">
        <v>492</v>
      </c>
      <c r="I1038" s="303"/>
      <c r="J1038" s="303">
        <v>0.15770000000000001</v>
      </c>
      <c r="K1038" s="199">
        <v>35.147599999999997</v>
      </c>
      <c r="L1038" s="199">
        <v>41.975999999999999</v>
      </c>
      <c r="M1038" s="200">
        <f t="shared" si="138"/>
        <v>0.95739156187965324</v>
      </c>
      <c r="N1038" s="248">
        <f t="shared" si="136"/>
        <v>33.650015660321294</v>
      </c>
      <c r="O1038" s="248">
        <f t="shared" si="137"/>
        <v>0.88550253669236889</v>
      </c>
      <c r="P1038" s="168"/>
      <c r="Q1038" s="169"/>
      <c r="R1038" s="203"/>
    </row>
    <row r="1039" spans="2:18" x14ac:dyDescent="0.2">
      <c r="B1039" s="174">
        <f>'Sample Weights'!A624</f>
        <v>623</v>
      </c>
      <c r="C1039" s="172" t="str">
        <f>'Sample Weights'!B624</f>
        <v>Nisqually-1</v>
      </c>
      <c r="D1039" s="172">
        <f>'Sample Weights'!C624</f>
        <v>0</v>
      </c>
      <c r="E1039" s="172">
        <f>'Sample Weights'!D624</f>
        <v>2.1399999999999999E-2</v>
      </c>
      <c r="F1039" s="303" t="s">
        <v>942</v>
      </c>
      <c r="G1039" s="303">
        <v>1.18</v>
      </c>
      <c r="H1039" s="303" t="s">
        <v>832</v>
      </c>
      <c r="I1039" s="303"/>
      <c r="J1039" s="303">
        <v>0.1653</v>
      </c>
      <c r="K1039" s="199">
        <v>86.6053</v>
      </c>
      <c r="L1039" s="199">
        <v>41.191899999999997</v>
      </c>
      <c r="M1039" s="200">
        <f t="shared" si="138"/>
        <v>0.97585990497180808</v>
      </c>
      <c r="N1039" s="248">
        <f t="shared" si="136"/>
        <v>84.514639828054925</v>
      </c>
      <c r="O1039" s="248">
        <f t="shared" si="137"/>
        <v>2.0785940837663688</v>
      </c>
      <c r="P1039" s="168">
        <f>AVERAGE(O1039:O1040)</f>
        <v>2.0175223672093918</v>
      </c>
      <c r="Q1039" s="169">
        <f>(MAX(O1039:O1040)-MIN(O1039:O1040))/P1039</f>
        <v>6.0541303084981894E-2</v>
      </c>
      <c r="R1039" s="203" t="str">
        <f>IF(Q1039&gt;C$20, "Repeat", "")</f>
        <v/>
      </c>
    </row>
    <row r="1040" spans="2:18" ht="16" thickBot="1" x14ac:dyDescent="0.25">
      <c r="B1040" s="176">
        <f>'Sample Weights'!A625</f>
        <v>624</v>
      </c>
      <c r="C1040" s="178" t="str">
        <f>'Sample Weights'!B625</f>
        <v>Nisqually-1</v>
      </c>
      <c r="D1040" s="178">
        <f>'Sample Weights'!C625</f>
        <v>0</v>
      </c>
      <c r="E1040" s="178">
        <f>'Sample Weights'!D625</f>
        <v>2.0899999999999998E-2</v>
      </c>
      <c r="F1040" s="305" t="s">
        <v>949</v>
      </c>
      <c r="G1040" s="305">
        <v>1.1817</v>
      </c>
      <c r="H1040" s="305" t="s">
        <v>386</v>
      </c>
      <c r="I1040" s="305" t="s">
        <v>386</v>
      </c>
      <c r="J1040" s="305">
        <v>0.1613</v>
      </c>
      <c r="K1040" s="204">
        <v>78.585800000000006</v>
      </c>
      <c r="L1040" s="204">
        <v>40.933500000000002</v>
      </c>
      <c r="M1040" s="205">
        <f t="shared" si="138"/>
        <v>0.98426468951104218</v>
      </c>
      <c r="N1040" s="279">
        <f t="shared" si="136"/>
        <v>77.349228036976868</v>
      </c>
      <c r="O1040" s="279">
        <f t="shared" si="137"/>
        <v>1.9564506506524149</v>
      </c>
      <c r="P1040" s="207"/>
      <c r="Q1040" s="208"/>
      <c r="R1040" s="209"/>
    </row>
    <row r="1041" spans="2:17" x14ac:dyDescent="0.2">
      <c r="B1041" s="131"/>
      <c r="C1041" s="45"/>
      <c r="D1041" s="46"/>
      <c r="E1041" s="45"/>
      <c r="F1041" s="46"/>
      <c r="G1041" s="46"/>
      <c r="H1041" s="27"/>
      <c r="I1041" s="46"/>
      <c r="J1041" s="46"/>
      <c r="K1041" s="45"/>
      <c r="L1041" s="67"/>
      <c r="M1041" s="45"/>
      <c r="N1041" s="45"/>
      <c r="O1041" s="45"/>
      <c r="P1041" s="47"/>
      <c r="Q1041" s="47"/>
    </row>
    <row r="1042" spans="2:17" x14ac:dyDescent="0.2">
      <c r="B1042" s="102"/>
      <c r="C1042" s="45"/>
      <c r="D1042" s="46"/>
      <c r="E1042" s="45"/>
      <c r="F1042" s="46"/>
      <c r="G1042" s="46"/>
      <c r="H1042" s="46"/>
      <c r="I1042" s="46"/>
      <c r="J1042" s="46"/>
      <c r="K1042" s="165" t="s">
        <v>1200</v>
      </c>
      <c r="L1042" s="67" t="s">
        <v>642</v>
      </c>
      <c r="M1042" s="45"/>
      <c r="N1042" s="45"/>
      <c r="O1042" s="45"/>
      <c r="P1042" s="47"/>
      <c r="Q1042" s="47"/>
    </row>
    <row r="1043" spans="2:17" x14ac:dyDescent="0.2">
      <c r="B1043" s="114" t="s">
        <v>1137</v>
      </c>
      <c r="C1043" s="45"/>
      <c r="D1043" s="46"/>
      <c r="E1043" s="45"/>
      <c r="F1043" s="46"/>
      <c r="G1043" s="46"/>
      <c r="H1043" s="46"/>
      <c r="I1043" s="46"/>
      <c r="J1043" s="46"/>
      <c r="K1043" s="148">
        <f>MAX(K1017:K1040)</f>
        <v>340.64960000000002</v>
      </c>
      <c r="L1043" s="139">
        <f>AVERAGE(L1017:L1040)</f>
        <v>40.233395833333333</v>
      </c>
      <c r="M1043" s="45"/>
      <c r="N1043" s="45"/>
      <c r="O1043" s="45"/>
      <c r="P1043" s="47"/>
      <c r="Q1043" s="47"/>
    </row>
    <row r="1044" spans="2:17" ht="16" thickBot="1" x14ac:dyDescent="0.25">
      <c r="B1044" s="140"/>
      <c r="C1044" s="50" t="s">
        <v>1133</v>
      </c>
      <c r="D1044" s="46"/>
      <c r="E1044" s="45"/>
      <c r="F1044" s="46"/>
      <c r="G1044" s="46"/>
      <c r="H1044" s="46"/>
      <c r="I1044" s="46"/>
      <c r="J1044" s="46"/>
      <c r="K1044" s="165" t="s">
        <v>1201</v>
      </c>
      <c r="L1044" s="45"/>
      <c r="M1044" s="45"/>
      <c r="N1044" s="45"/>
      <c r="O1044" s="45"/>
      <c r="P1044" s="47"/>
      <c r="Q1044" s="47"/>
    </row>
    <row r="1045" spans="2:17" ht="16" thickBot="1" x14ac:dyDescent="0.25">
      <c r="B1045" s="217" t="s">
        <v>809</v>
      </c>
      <c r="C1045" s="218" t="s">
        <v>898</v>
      </c>
      <c r="D1045" s="218" t="s">
        <v>899</v>
      </c>
      <c r="E1045" s="218" t="s">
        <v>900</v>
      </c>
      <c r="F1045" s="218" t="s">
        <v>377</v>
      </c>
      <c r="G1045" s="218" t="s">
        <v>378</v>
      </c>
      <c r="H1045" s="218" t="s">
        <v>379</v>
      </c>
      <c r="I1045" s="220" t="s">
        <v>380</v>
      </c>
      <c r="J1045" s="46"/>
      <c r="K1045" s="45">
        <f>MIN(K1017:K1040)</f>
        <v>8.0963999999999992</v>
      </c>
      <c r="L1045" s="45"/>
      <c r="M1045" s="45"/>
      <c r="N1045" s="45"/>
      <c r="O1045" s="45"/>
      <c r="P1045" s="47"/>
      <c r="Q1045" s="47"/>
    </row>
    <row r="1046" spans="2:17" x14ac:dyDescent="0.2">
      <c r="B1046" s="210" t="s">
        <v>1138</v>
      </c>
      <c r="C1046" s="307">
        <v>1</v>
      </c>
      <c r="D1046" s="307">
        <v>1.0996999999999999</v>
      </c>
      <c r="E1046" s="308">
        <f t="shared" ref="E1046:E1054" si="139">((C1046/C$14)*E33)/((C1046/C$14)+((D1046-C1046)/C$15))</f>
        <v>0.22733162027935014</v>
      </c>
      <c r="F1046" s="211">
        <v>561.05909999999994</v>
      </c>
      <c r="G1046" s="211">
        <v>51.764499999999998</v>
      </c>
      <c r="H1046" s="183">
        <f t="shared" ref="H1046:H1054" si="140">(G$1051/(D$1051/C$15)/(D$1051/C$15+C$1051/C$14))/(G1046/(D1046/C$15)/(D1046/C$15+C1046/C$14))</f>
        <v>0.98163437399222253</v>
      </c>
      <c r="I1046" s="309">
        <f t="shared" ref="I1046:I1054" si="141">F1046*H1046</f>
        <v>550.75489840113971</v>
      </c>
      <c r="J1046" s="46"/>
      <c r="K1046" s="45"/>
      <c r="L1046" s="45"/>
      <c r="M1046" s="45"/>
      <c r="N1046" s="45"/>
      <c r="O1046" s="45"/>
      <c r="P1046" s="47"/>
      <c r="Q1046" s="47"/>
    </row>
    <row r="1047" spans="2:17" x14ac:dyDescent="0.2">
      <c r="B1047" s="174" t="s">
        <v>1139</v>
      </c>
      <c r="C1047" s="167">
        <v>0.99850000000000005</v>
      </c>
      <c r="D1047" s="167">
        <v>1.0980000000000001</v>
      </c>
      <c r="E1047" s="280">
        <f t="shared" si="139"/>
        <v>0.11352634021520477</v>
      </c>
      <c r="F1047" s="199">
        <v>257.43709999999999</v>
      </c>
      <c r="G1047" s="199">
        <v>50.701099999999997</v>
      </c>
      <c r="H1047" s="185">
        <f t="shared" si="140"/>
        <v>0.99914871220310841</v>
      </c>
      <c r="I1047" s="286">
        <f t="shared" si="141"/>
        <v>257.21794693830282</v>
      </c>
      <c r="J1047" s="46"/>
      <c r="K1047" s="45"/>
      <c r="L1047" s="45"/>
      <c r="M1047" s="45"/>
      <c r="N1047" s="45"/>
      <c r="O1047" s="45"/>
      <c r="P1047" s="47"/>
      <c r="Q1047" s="47"/>
    </row>
    <row r="1048" spans="2:17" x14ac:dyDescent="0.2">
      <c r="B1048" s="174" t="s">
        <v>1140</v>
      </c>
      <c r="C1048" s="167">
        <v>0.99990000000000001</v>
      </c>
      <c r="D1048" s="167">
        <v>1.0995999999999999</v>
      </c>
      <c r="E1048" s="280">
        <f t="shared" si="139"/>
        <v>5.6719219436522847E-2</v>
      </c>
      <c r="F1048" s="199">
        <v>131.1703</v>
      </c>
      <c r="G1048" s="199">
        <v>51.680900000000001</v>
      </c>
      <c r="H1048" s="185">
        <f t="shared" si="140"/>
        <v>0.98303923098847379</v>
      </c>
      <c r="I1048" s="286">
        <f t="shared" si="141"/>
        <v>128.9455508405274</v>
      </c>
      <c r="J1048" s="46"/>
      <c r="K1048" s="45"/>
      <c r="L1048" s="45"/>
      <c r="M1048" s="45"/>
      <c r="N1048" s="45"/>
      <c r="O1048" s="45"/>
      <c r="P1048" s="47"/>
      <c r="Q1048" s="47"/>
    </row>
    <row r="1049" spans="2:17" x14ac:dyDescent="0.2">
      <c r="B1049" s="174" t="s">
        <v>1141</v>
      </c>
      <c r="C1049" s="167">
        <v>0.99919999999999998</v>
      </c>
      <c r="D1049" s="167">
        <v>1.0992</v>
      </c>
      <c r="E1049" s="280">
        <f t="shared" si="139"/>
        <v>2.833604673568085E-2</v>
      </c>
      <c r="F1049" s="199">
        <v>65.557500000000005</v>
      </c>
      <c r="G1049" s="199">
        <v>51.311900000000001</v>
      </c>
      <c r="H1049" s="185">
        <f t="shared" si="140"/>
        <v>0.98922984150250082</v>
      </c>
      <c r="I1049" s="286">
        <f t="shared" si="141"/>
        <v>64.851435334300206</v>
      </c>
      <c r="J1049" s="46"/>
      <c r="K1049" s="45"/>
      <c r="L1049" s="45"/>
      <c r="M1049" s="45"/>
      <c r="N1049" s="45"/>
      <c r="O1049" s="45"/>
      <c r="P1049" s="47"/>
      <c r="Q1049" s="47"/>
    </row>
    <row r="1050" spans="2:17" x14ac:dyDescent="0.2">
      <c r="B1050" s="174" t="s">
        <v>1142</v>
      </c>
      <c r="C1050" s="167">
        <v>0.99970000000000003</v>
      </c>
      <c r="D1050" s="167">
        <v>1.0995999999999999</v>
      </c>
      <c r="E1050" s="280">
        <f t="shared" si="139"/>
        <v>1.4156248742924198E-2</v>
      </c>
      <c r="F1050" s="199">
        <v>30.315999999999999</v>
      </c>
      <c r="G1050" s="199">
        <v>52.798900000000003</v>
      </c>
      <c r="H1050" s="185">
        <f t="shared" si="140"/>
        <v>0.96213202416639521</v>
      </c>
      <c r="I1050" s="286">
        <f t="shared" si="141"/>
        <v>29.167994444628437</v>
      </c>
      <c r="J1050" s="46"/>
      <c r="K1050" s="45"/>
      <c r="L1050" s="45"/>
      <c r="M1050" s="45"/>
      <c r="N1050" s="45"/>
      <c r="O1050" s="45"/>
      <c r="P1050" s="47"/>
      <c r="Q1050" s="47"/>
    </row>
    <row r="1051" spans="2:17" x14ac:dyDescent="0.2">
      <c r="B1051" s="174" t="s">
        <v>1143</v>
      </c>
      <c r="C1051" s="167">
        <v>1.0001</v>
      </c>
      <c r="D1051" s="167">
        <v>1.1001000000000001</v>
      </c>
      <c r="E1051" s="280">
        <f t="shared" si="139"/>
        <v>7.0772079076933843E-3</v>
      </c>
      <c r="F1051" s="199">
        <v>12.775</v>
      </c>
      <c r="G1051" s="199">
        <v>50.8444</v>
      </c>
      <c r="H1051" s="325">
        <f t="shared" si="140"/>
        <v>1</v>
      </c>
      <c r="I1051" s="286">
        <f t="shared" si="141"/>
        <v>12.775</v>
      </c>
      <c r="J1051" s="46"/>
      <c r="K1051" s="45"/>
      <c r="L1051" s="45"/>
      <c r="M1051" s="45"/>
      <c r="N1051" s="45"/>
      <c r="O1051" s="45"/>
      <c r="P1051" s="47"/>
      <c r="Q1051" s="47"/>
    </row>
    <row r="1052" spans="2:17" x14ac:dyDescent="0.2">
      <c r="B1052" s="174" t="s">
        <v>1144</v>
      </c>
      <c r="C1052" s="167">
        <v>1.0002</v>
      </c>
      <c r="D1052" s="167">
        <v>1.1003000000000001</v>
      </c>
      <c r="E1052" s="280">
        <f t="shared" si="139"/>
        <v>3.5402958248602944E-3</v>
      </c>
      <c r="F1052" s="199">
        <v>7.069</v>
      </c>
      <c r="G1052" s="199">
        <v>51.673000000000002</v>
      </c>
      <c r="H1052" s="185">
        <f t="shared" si="140"/>
        <v>0.98428401119432396</v>
      </c>
      <c r="I1052" s="286">
        <f t="shared" si="141"/>
        <v>6.9579036751326759</v>
      </c>
      <c r="J1052" s="46"/>
      <c r="K1052" s="45"/>
      <c r="L1052" s="45"/>
      <c r="M1052" s="45"/>
      <c r="N1052" s="45"/>
      <c r="O1052" s="45"/>
      <c r="P1052" s="47"/>
      <c r="Q1052" s="47"/>
    </row>
    <row r="1053" spans="2:17" x14ac:dyDescent="0.2">
      <c r="B1053" s="174" t="s">
        <v>1145</v>
      </c>
      <c r="C1053" s="167">
        <v>0.99960000000000004</v>
      </c>
      <c r="D1053" s="167">
        <v>1.0998000000000001</v>
      </c>
      <c r="E1053" s="280">
        <f t="shared" si="139"/>
        <v>1.7710647232761134E-3</v>
      </c>
      <c r="F1053" s="199">
        <v>2.7360000000000002</v>
      </c>
      <c r="G1053" s="199">
        <v>50.131700000000002</v>
      </c>
      <c r="H1053" s="185">
        <f t="shared" si="140"/>
        <v>1.0135537481628951</v>
      </c>
      <c r="I1053" s="286">
        <f t="shared" si="141"/>
        <v>2.7730830549736813</v>
      </c>
      <c r="J1053" s="46"/>
      <c r="K1053" s="45"/>
      <c r="L1053" s="45"/>
      <c r="M1053" s="45"/>
      <c r="N1053" s="45"/>
      <c r="O1053" s="45"/>
      <c r="P1053" s="47"/>
      <c r="Q1053" s="47"/>
    </row>
    <row r="1054" spans="2:17" ht="16" thickBot="1" x14ac:dyDescent="0.25">
      <c r="B1054" s="242" t="s">
        <v>1146</v>
      </c>
      <c r="C1054" s="287">
        <v>0.99880000000000002</v>
      </c>
      <c r="D1054" s="287">
        <v>1.099</v>
      </c>
      <c r="E1054" s="288">
        <f t="shared" si="139"/>
        <v>8.8490183317673843E-4</v>
      </c>
      <c r="F1054" s="289">
        <v>1.1294</v>
      </c>
      <c r="G1054" s="289">
        <v>49.559399999999997</v>
      </c>
      <c r="H1054" s="290">
        <f t="shared" si="140"/>
        <v>1.0237314407904792</v>
      </c>
      <c r="I1054" s="291">
        <f t="shared" si="141"/>
        <v>1.1562022892287671</v>
      </c>
      <c r="J1054" s="46"/>
      <c r="K1054" s="45"/>
      <c r="L1054" s="45"/>
      <c r="M1054" s="45"/>
      <c r="N1054" s="45"/>
      <c r="O1054" s="45"/>
      <c r="P1054" s="47"/>
      <c r="Q1054" s="47"/>
    </row>
    <row r="1055" spans="2:17" x14ac:dyDescent="0.2">
      <c r="B1055" s="102"/>
      <c r="C1055" s="45"/>
      <c r="D1055" s="46"/>
      <c r="E1055" s="45"/>
      <c r="F1055" s="46"/>
      <c r="G1055" s="46"/>
      <c r="H1055" s="46"/>
      <c r="I1055" s="46"/>
      <c r="J1055" s="46"/>
      <c r="K1055" s="45"/>
      <c r="L1055" s="45"/>
      <c r="M1055" s="45"/>
      <c r="N1055" s="45"/>
      <c r="O1055" s="45"/>
      <c r="P1055" s="47"/>
      <c r="Q1055" s="47"/>
    </row>
    <row r="1056" spans="2:17" x14ac:dyDescent="0.2">
      <c r="B1056" s="102"/>
      <c r="C1056" s="45"/>
      <c r="D1056" s="46"/>
      <c r="E1056" s="45"/>
      <c r="F1056" s="46"/>
      <c r="G1056" s="1" t="s">
        <v>642</v>
      </c>
      <c r="H1056" s="27"/>
      <c r="I1056" s="46"/>
      <c r="J1056" s="46"/>
      <c r="K1056" s="45"/>
      <c r="L1056" s="45"/>
      <c r="M1056" s="45"/>
      <c r="N1056" s="45"/>
      <c r="O1056" s="45"/>
      <c r="P1056" s="47"/>
      <c r="Q1056" s="47"/>
    </row>
    <row r="1057" spans="2:18" x14ac:dyDescent="0.2">
      <c r="B1057" s="108"/>
      <c r="C1057" s="45"/>
      <c r="D1057" s="46"/>
      <c r="E1057" s="45"/>
      <c r="F1057" s="46"/>
      <c r="G1057" s="27">
        <f>AVERAGE(G1046:G1054)</f>
        <v>51.162866666666666</v>
      </c>
      <c r="H1057" s="27"/>
      <c r="I1057" s="46"/>
      <c r="J1057" s="46"/>
      <c r="K1057" s="45"/>
      <c r="L1057" s="45"/>
      <c r="M1057" s="45"/>
      <c r="N1057" s="45"/>
      <c r="O1057" s="45"/>
      <c r="P1057" s="47"/>
      <c r="Q1057" s="47"/>
    </row>
    <row r="1058" spans="2:18" x14ac:dyDescent="0.2">
      <c r="B1058" s="108"/>
      <c r="C1058" s="45"/>
      <c r="D1058" s="46"/>
      <c r="E1058" s="45"/>
      <c r="F1058" s="46"/>
      <c r="G1058" s="46"/>
      <c r="H1058" s="27"/>
      <c r="I1058" s="46"/>
      <c r="J1058" s="46"/>
      <c r="K1058" s="45"/>
      <c r="L1058" s="45"/>
      <c r="M1058" s="45"/>
      <c r="N1058" s="45"/>
      <c r="O1058" s="45"/>
      <c r="P1058" s="47"/>
      <c r="Q1058" s="47"/>
    </row>
    <row r="1059" spans="2:18" x14ac:dyDescent="0.2">
      <c r="B1059" s="108"/>
      <c r="C1059" s="414" t="s">
        <v>805</v>
      </c>
      <c r="D1059" s="416"/>
      <c r="E1059" s="45"/>
      <c r="F1059" s="46"/>
      <c r="G1059" s="46"/>
      <c r="H1059" s="27"/>
      <c r="I1059" s="46"/>
      <c r="J1059" s="46"/>
      <c r="K1059" s="45"/>
      <c r="L1059" s="45"/>
      <c r="M1059" s="45"/>
      <c r="N1059" s="45"/>
      <c r="O1059" s="45"/>
      <c r="P1059" s="47"/>
      <c r="Q1059" s="47"/>
    </row>
    <row r="1060" spans="2:18" x14ac:dyDescent="0.2">
      <c r="B1060" s="108"/>
      <c r="C1060" s="133" t="s">
        <v>806</v>
      </c>
      <c r="D1060" s="156">
        <f>SLOPE(I1046:I1053,E1046:E1053)</f>
        <v>2415.6034094556217</v>
      </c>
      <c r="E1060" s="45"/>
      <c r="F1060" s="46"/>
      <c r="G1060" s="46"/>
      <c r="H1060" s="27"/>
      <c r="I1060" s="46"/>
      <c r="J1060" s="46"/>
      <c r="K1060" s="45"/>
      <c r="L1060" s="45"/>
      <c r="M1060" s="45"/>
      <c r="N1060" s="45"/>
      <c r="O1060" s="45"/>
      <c r="P1060" s="47"/>
      <c r="Q1060" s="47"/>
    </row>
    <row r="1061" spans="2:18" x14ac:dyDescent="0.2">
      <c r="B1061" s="108"/>
      <c r="C1061" s="122" t="s">
        <v>807</v>
      </c>
      <c r="D1061" s="157">
        <f>INTERCEPT(I1046:I1053,E1046:E1053)</f>
        <v>-4.9394225885185676</v>
      </c>
      <c r="E1061" s="45"/>
      <c r="F1061" s="46"/>
      <c r="G1061" s="46"/>
      <c r="H1061" s="27"/>
      <c r="I1061" s="46"/>
      <c r="J1061" s="46"/>
      <c r="K1061" s="45"/>
      <c r="L1061" s="45"/>
      <c r="M1061" s="45"/>
      <c r="N1061" s="45"/>
      <c r="O1061" s="45"/>
      <c r="P1061" s="47"/>
      <c r="Q1061" s="47"/>
    </row>
    <row r="1062" spans="2:18" x14ac:dyDescent="0.2">
      <c r="B1062" s="108"/>
      <c r="C1062" s="125" t="s">
        <v>808</v>
      </c>
      <c r="D1062" s="158">
        <f>RSQ(I1046:I1053,E1046:E1053)</f>
        <v>0.99911455943957572</v>
      </c>
      <c r="E1062" s="45"/>
      <c r="F1062" s="27"/>
      <c r="G1062" s="46"/>
      <c r="H1062" s="27"/>
      <c r="I1062" s="46"/>
      <c r="J1062" s="46"/>
      <c r="K1062" s="45"/>
      <c r="L1062" s="45"/>
      <c r="M1062" s="45"/>
      <c r="N1062" s="45"/>
      <c r="O1062" s="45"/>
      <c r="P1062" s="47"/>
      <c r="Q1062" s="47"/>
    </row>
    <row r="1063" spans="2:18" x14ac:dyDescent="0.2">
      <c r="B1063" s="108"/>
      <c r="C1063" s="45"/>
      <c r="D1063" s="46"/>
      <c r="E1063" s="45"/>
      <c r="F1063" s="46"/>
      <c r="G1063" s="46"/>
      <c r="H1063" s="27"/>
      <c r="I1063" s="46"/>
      <c r="J1063" s="46"/>
      <c r="K1063" s="45"/>
      <c r="L1063" s="45"/>
      <c r="M1063" s="45"/>
      <c r="N1063" s="45"/>
      <c r="O1063" s="45"/>
      <c r="P1063" s="47"/>
      <c r="Q1063" s="47"/>
    </row>
    <row r="1064" spans="2:18" x14ac:dyDescent="0.2">
      <c r="B1064" s="102"/>
      <c r="C1064" s="45"/>
      <c r="D1064" s="46"/>
      <c r="E1064" s="45"/>
      <c r="F1064" s="46"/>
      <c r="G1064" s="46"/>
      <c r="H1064" s="46"/>
      <c r="I1064" s="46"/>
      <c r="J1064" s="46"/>
      <c r="K1064" s="45"/>
      <c r="L1064" s="139"/>
      <c r="M1064" s="45"/>
      <c r="N1064" s="45"/>
      <c r="O1064" s="45"/>
      <c r="P1064" s="47"/>
      <c r="Q1064" s="47"/>
    </row>
    <row r="1065" spans="2:18" x14ac:dyDescent="0.2">
      <c r="B1065" s="131" t="s">
        <v>1147</v>
      </c>
      <c r="C1065" s="45"/>
      <c r="D1065" s="46"/>
      <c r="E1065" s="45"/>
      <c r="F1065" s="46"/>
      <c r="G1065" s="46"/>
      <c r="H1065" s="27"/>
      <c r="I1065" s="46"/>
      <c r="J1065" s="46"/>
      <c r="K1065" s="45"/>
      <c r="L1065" s="139"/>
      <c r="M1065" s="45"/>
      <c r="N1065" s="45"/>
      <c r="O1065" s="45"/>
      <c r="P1065" s="47"/>
      <c r="Q1065" s="47"/>
    </row>
    <row r="1066" spans="2:18" x14ac:dyDescent="0.2">
      <c r="B1066" s="77" t="s">
        <v>367</v>
      </c>
      <c r="C1066" s="165" t="s">
        <v>1215</v>
      </c>
      <c r="D1066" s="46"/>
      <c r="E1066" s="45"/>
      <c r="F1066" s="46"/>
      <c r="G1066" s="46"/>
      <c r="H1066" s="46"/>
      <c r="I1066" s="46"/>
      <c r="J1066" s="46"/>
      <c r="K1066" s="45"/>
      <c r="L1066" s="45"/>
      <c r="M1066" s="45"/>
      <c r="N1066" s="45"/>
      <c r="O1066" s="45"/>
      <c r="P1066" s="47"/>
      <c r="Q1066" s="47"/>
    </row>
    <row r="1067" spans="2:18" x14ac:dyDescent="0.2">
      <c r="B1067" s="99" t="s">
        <v>1130</v>
      </c>
      <c r="C1067" s="45"/>
      <c r="D1067" s="46"/>
      <c r="E1067" s="45"/>
      <c r="F1067" s="46"/>
      <c r="G1067" s="46"/>
      <c r="H1067" s="46"/>
      <c r="I1067" s="46"/>
      <c r="J1067" s="46"/>
      <c r="K1067" s="45"/>
      <c r="L1067" s="45"/>
      <c r="M1067" s="45"/>
      <c r="N1067" s="45"/>
      <c r="O1067" s="45"/>
      <c r="P1067" s="47"/>
      <c r="Q1067" s="47"/>
    </row>
    <row r="1068" spans="2:18" ht="16" thickBot="1" x14ac:dyDescent="0.25">
      <c r="B1068" s="102"/>
      <c r="C1068" s="45"/>
      <c r="D1068" s="46"/>
      <c r="E1068" s="45"/>
      <c r="F1068" s="52" t="s">
        <v>1133</v>
      </c>
      <c r="G1068" s="46"/>
      <c r="H1068" s="46"/>
      <c r="I1068" s="52" t="s">
        <v>1148</v>
      </c>
      <c r="J1068" s="46"/>
      <c r="K1068" s="45"/>
      <c r="L1068" s="45"/>
      <c r="M1068" s="45"/>
      <c r="N1068" s="45"/>
      <c r="O1068" s="45"/>
      <c r="P1068" s="47"/>
      <c r="Q1068" s="47"/>
      <c r="R1068" s="67"/>
    </row>
    <row r="1069" spans="2:18" ht="16" thickBot="1" x14ac:dyDescent="0.25">
      <c r="B1069" s="217" t="s">
        <v>370</v>
      </c>
      <c r="C1069" s="218" t="s">
        <v>3</v>
      </c>
      <c r="D1069" s="218" t="s">
        <v>4</v>
      </c>
      <c r="E1069" s="218" t="s">
        <v>371</v>
      </c>
      <c r="F1069" s="218" t="s">
        <v>372</v>
      </c>
      <c r="G1069" s="218" t="s">
        <v>373</v>
      </c>
      <c r="H1069" s="218" t="s">
        <v>374</v>
      </c>
      <c r="I1069" s="218" t="s">
        <v>375</v>
      </c>
      <c r="J1069" s="218" t="s">
        <v>376</v>
      </c>
      <c r="K1069" s="218" t="s">
        <v>377</v>
      </c>
      <c r="L1069" s="218" t="s">
        <v>378</v>
      </c>
      <c r="M1069" s="218" t="s">
        <v>379</v>
      </c>
      <c r="N1069" s="218" t="s">
        <v>380</v>
      </c>
      <c r="O1069" s="218" t="s">
        <v>381</v>
      </c>
      <c r="P1069" s="219" t="s">
        <v>382</v>
      </c>
      <c r="Q1069" s="219" t="s">
        <v>383</v>
      </c>
      <c r="R1069" s="299" t="s">
        <v>384</v>
      </c>
    </row>
    <row r="1070" spans="2:18" x14ac:dyDescent="0.2">
      <c r="B1070" s="210">
        <f>'Sample Weights'!A626</f>
        <v>625</v>
      </c>
      <c r="C1070" s="179">
        <f>'Sample Weights'!B626</f>
        <v>132</v>
      </c>
      <c r="D1070" s="179" t="str">
        <f>'Sample Weights'!C626</f>
        <v>HOPG-27-5</v>
      </c>
      <c r="E1070" s="179">
        <f>'Sample Weights'!D626</f>
        <v>2.1000000000000001E-2</v>
      </c>
      <c r="F1070" s="306" t="s">
        <v>1060</v>
      </c>
      <c r="G1070" s="306">
        <v>1.1782999999999999</v>
      </c>
      <c r="H1070" s="306" t="s">
        <v>855</v>
      </c>
      <c r="I1070" s="306" t="s">
        <v>855</v>
      </c>
      <c r="J1070" s="306">
        <v>0.16400000000000001</v>
      </c>
      <c r="K1070" s="211">
        <v>81.680400000000006</v>
      </c>
      <c r="L1070" s="211">
        <v>38.7363</v>
      </c>
      <c r="M1070" s="212">
        <f>(L$1087/(F$1087/C$15)/(F$1087/C$15+(G$1087-F$1087)/C$16+J$1087/C$17))/(L1070/(F1070/C$15)/(F1070/C$15+(G1070-F1070)/C$16+J1070/C$17))</f>
        <v>1.0534899827770925</v>
      </c>
      <c r="N1070" s="255">
        <f t="shared" ref="N1070:N1088" si="142">K1070*M1070</f>
        <v>86.049483189226038</v>
      </c>
      <c r="O1070" s="255">
        <f t="shared" ref="O1070:O1088" si="143">(N1070-D$1061)/D$1060*(F1070/C$15+(G1070-F1070)/C$16+J1070/C$17)/E1070</f>
        <v>2.1502129514590527</v>
      </c>
      <c r="P1070" s="214">
        <f>AVERAGE(O1070:O1071)</f>
        <v>2.1225443983454801</v>
      </c>
      <c r="Q1070" s="215">
        <f>(MAX(O1070:O1071)-MIN(O1070:O1071))/P1070</f>
        <v>2.607111835694944E-2</v>
      </c>
      <c r="R1070" s="216" t="str">
        <f>IF(Q1070&gt;C$20, "Repeat", "")</f>
        <v/>
      </c>
    </row>
    <row r="1071" spans="2:18" x14ac:dyDescent="0.2">
      <c r="B1071" s="174">
        <f>'Sample Weights'!A627</f>
        <v>626</v>
      </c>
      <c r="C1071" s="172">
        <f>'Sample Weights'!B627</f>
        <v>132</v>
      </c>
      <c r="D1071" s="172" t="str">
        <f>'Sample Weights'!C627</f>
        <v>HOPG-27-5</v>
      </c>
      <c r="E1071" s="172">
        <f>'Sample Weights'!D627</f>
        <v>2.06E-2</v>
      </c>
      <c r="F1071" s="303" t="s">
        <v>939</v>
      </c>
      <c r="G1071" s="303">
        <v>1.1813</v>
      </c>
      <c r="H1071" s="303" t="s">
        <v>887</v>
      </c>
      <c r="I1071" s="303"/>
      <c r="J1071" s="303">
        <v>0.15679999999999999</v>
      </c>
      <c r="K1071" s="199">
        <v>76.815299999999993</v>
      </c>
      <c r="L1071" s="199">
        <v>37.995899999999999</v>
      </c>
      <c r="M1071" s="200">
        <f t="shared" ref="M1071:M1093" si="144">(L$1087/(F$1087/C$15)/(F$1087/C$15+(G$1087-F$1087)/C$16+J$1087/C$17))/(L1071/(F1071/C$15)/(F1071/C$15+(G1071-F1071)/C$16+J1071/C$17))</f>
        <v>1.0693085868170056</v>
      </c>
      <c r="N1071" s="248">
        <f t="shared" si="142"/>
        <v>82.139259888924329</v>
      </c>
      <c r="O1071" s="248">
        <f t="shared" si="143"/>
        <v>2.0948758452319076</v>
      </c>
      <c r="P1071" s="168"/>
      <c r="Q1071" s="169"/>
      <c r="R1071" s="203"/>
    </row>
    <row r="1072" spans="2:18" x14ac:dyDescent="0.2">
      <c r="B1072" s="174">
        <f>'Sample Weights'!A628</f>
        <v>627</v>
      </c>
      <c r="C1072" s="172">
        <f>'Sample Weights'!B628</f>
        <v>374</v>
      </c>
      <c r="D1072" s="172" t="str">
        <f>'Sample Weights'!C628</f>
        <v>WHTE-28-5</v>
      </c>
      <c r="E1072" s="172">
        <f>'Sample Weights'!D628</f>
        <v>2.1000000000000001E-2</v>
      </c>
      <c r="F1072" s="303" t="s">
        <v>971</v>
      </c>
      <c r="G1072" s="303">
        <v>1.1777</v>
      </c>
      <c r="H1072" s="303" t="s">
        <v>856</v>
      </c>
      <c r="I1072" s="303"/>
      <c r="J1072" s="303">
        <v>0.1613</v>
      </c>
      <c r="K1072" s="199">
        <v>124.53270000000001</v>
      </c>
      <c r="L1072" s="199">
        <v>37.377000000000002</v>
      </c>
      <c r="M1072" s="200">
        <f t="shared" si="144"/>
        <v>1.0919933090953113</v>
      </c>
      <c r="N1072" s="248">
        <f t="shared" si="142"/>
        <v>135.98887516357368</v>
      </c>
      <c r="O1072" s="248">
        <f t="shared" si="143"/>
        <v>3.3242670611935705</v>
      </c>
      <c r="P1072" s="168">
        <f>AVERAGE(O1072:O1073)</f>
        <v>3.2613596903686464</v>
      </c>
      <c r="Q1072" s="169">
        <f>(MAX(O1072:O1073)-MIN(O1072:O1073))/P1072</f>
        <v>3.8577389063034422E-2</v>
      </c>
      <c r="R1072" s="203" t="str">
        <f>IF(Q1072&gt;C$20, "Repeat", "")</f>
        <v/>
      </c>
    </row>
    <row r="1073" spans="2:19" x14ac:dyDescent="0.2">
      <c r="B1073" s="174">
        <f>'Sample Weights'!A629</f>
        <v>628</v>
      </c>
      <c r="C1073" s="172">
        <f>'Sample Weights'!B629</f>
        <v>374</v>
      </c>
      <c r="D1073" s="172" t="str">
        <f>'Sample Weights'!C629</f>
        <v>WHTE-28-5</v>
      </c>
      <c r="E1073" s="172">
        <f>'Sample Weights'!D629</f>
        <v>2.01E-2</v>
      </c>
      <c r="F1073" s="303" t="s">
        <v>1060</v>
      </c>
      <c r="G1073" s="303">
        <v>1.1816</v>
      </c>
      <c r="H1073" s="303" t="s">
        <v>985</v>
      </c>
      <c r="I1073" s="303"/>
      <c r="J1073" s="303">
        <v>0.16009999999999999</v>
      </c>
      <c r="K1073" s="199">
        <v>115.67019999999999</v>
      </c>
      <c r="L1073" s="199">
        <v>37.924799999999998</v>
      </c>
      <c r="M1073" s="200">
        <f t="shared" si="144"/>
        <v>1.0766321843605107</v>
      </c>
      <c r="N1073" s="248">
        <f t="shared" si="142"/>
        <v>124.53426009141714</v>
      </c>
      <c r="O1073" s="248">
        <f t="shared" si="143"/>
        <v>3.1984523195437218</v>
      </c>
      <c r="P1073" s="168"/>
      <c r="Q1073" s="169"/>
      <c r="R1073" s="203"/>
    </row>
    <row r="1074" spans="2:19" x14ac:dyDescent="0.2">
      <c r="B1074" s="174">
        <f>'Sample Weights'!A630</f>
        <v>629</v>
      </c>
      <c r="C1074" s="172">
        <f>'Sample Weights'!B630</f>
        <v>11</v>
      </c>
      <c r="D1074" s="172" t="str">
        <f>'Sample Weights'!C630</f>
        <v>BELA-18-4</v>
      </c>
      <c r="E1074" s="172">
        <f>'Sample Weights'!D630</f>
        <v>2.1499999999999998E-2</v>
      </c>
      <c r="F1074" s="303" t="s">
        <v>965</v>
      </c>
      <c r="G1074" s="303">
        <v>1.1763999999999999</v>
      </c>
      <c r="H1074" s="303" t="s">
        <v>889</v>
      </c>
      <c r="I1074" s="303"/>
      <c r="J1074" s="303">
        <v>0.16120000000000001</v>
      </c>
      <c r="K1074" s="199">
        <v>32.115299999999998</v>
      </c>
      <c r="L1074" s="199">
        <v>40.5595</v>
      </c>
      <c r="M1074" s="200">
        <f t="shared" si="144"/>
        <v>1.0042328281569302</v>
      </c>
      <c r="N1074" s="248">
        <f t="shared" si="142"/>
        <v>32.251238546108254</v>
      </c>
      <c r="O1074" s="248">
        <f t="shared" si="143"/>
        <v>0.8559539604639459</v>
      </c>
      <c r="P1074" s="168">
        <f>AVERAGE(O1074:O1075)</f>
        <v>0.85481528002208096</v>
      </c>
      <c r="Q1074" s="169">
        <f>(MAX(O1074:O1075)-MIN(O1074:O1075))/P1074</f>
        <v>2.6641555631423037E-3</v>
      </c>
      <c r="R1074" s="203" t="str">
        <f>IF(Q1074&gt;C$20, "Repeat", "")</f>
        <v/>
      </c>
    </row>
    <row r="1075" spans="2:19" x14ac:dyDescent="0.2">
      <c r="B1075" s="174">
        <f>'Sample Weights'!A631</f>
        <v>630</v>
      </c>
      <c r="C1075" s="172">
        <f>'Sample Weights'!B631</f>
        <v>11</v>
      </c>
      <c r="D1075" s="172" t="str">
        <f>'Sample Weights'!C631</f>
        <v>BELA-18-4</v>
      </c>
      <c r="E1075" s="172">
        <f>'Sample Weights'!D631</f>
        <v>2.1299999999999999E-2</v>
      </c>
      <c r="F1075" s="303" t="s">
        <v>1060</v>
      </c>
      <c r="G1075" s="303">
        <v>1.1820999999999999</v>
      </c>
      <c r="H1075" s="303" t="s">
        <v>857</v>
      </c>
      <c r="I1075" s="303" t="s">
        <v>857</v>
      </c>
      <c r="J1075" s="303">
        <v>0.1605</v>
      </c>
      <c r="K1075" s="199">
        <v>33.564300000000003</v>
      </c>
      <c r="L1075" s="199">
        <v>43.313899999999997</v>
      </c>
      <c r="M1075" s="200">
        <f t="shared" si="144"/>
        <v>0.94323426514506159</v>
      </c>
      <c r="N1075" s="248">
        <f t="shared" si="142"/>
        <v>31.658997845608393</v>
      </c>
      <c r="O1075" s="248">
        <f t="shared" si="143"/>
        <v>0.85367659958021602</v>
      </c>
      <c r="P1075" s="168"/>
      <c r="Q1075" s="169"/>
      <c r="R1075" s="203"/>
    </row>
    <row r="1076" spans="2:19" x14ac:dyDescent="0.2">
      <c r="B1076" s="174">
        <f>'Sample Weights'!A632</f>
        <v>631</v>
      </c>
      <c r="C1076" s="172">
        <f>'Sample Weights'!B632</f>
        <v>195</v>
      </c>
      <c r="D1076" s="172" t="str">
        <f>'Sample Weights'!C632</f>
        <v>LILB-26-5</v>
      </c>
      <c r="E1076" s="172">
        <f>'Sample Weights'!D632</f>
        <v>2.0899999999999998E-2</v>
      </c>
      <c r="F1076" s="303" t="s">
        <v>972</v>
      </c>
      <c r="G1076" s="303">
        <v>1.1731</v>
      </c>
      <c r="H1076" s="303" t="s">
        <v>890</v>
      </c>
      <c r="I1076" s="303" t="s">
        <v>890</v>
      </c>
      <c r="J1076" s="303">
        <v>0.1618</v>
      </c>
      <c r="K1076" s="199">
        <v>118.6339</v>
      </c>
      <c r="L1076" s="199">
        <v>41.176900000000003</v>
      </c>
      <c r="M1076" s="200">
        <f t="shared" si="144"/>
        <v>0.98993901888396796</v>
      </c>
      <c r="N1076" s="248">
        <f t="shared" si="142"/>
        <v>117.44032657237877</v>
      </c>
      <c r="O1076" s="248">
        <f t="shared" si="143"/>
        <v>2.8910025921223692</v>
      </c>
      <c r="P1076" s="168">
        <f>AVERAGE(O1076:O1077)</f>
        <v>2.9519431975021853</v>
      </c>
      <c r="Q1076" s="169">
        <f>(MAX(O1076:O1077)-MIN(O1076:O1077))/P1076</f>
        <v>4.1288467495839178E-2</v>
      </c>
      <c r="R1076" s="203" t="str">
        <f>IF(Q1076&gt;C$20, "Repeat", "")</f>
        <v/>
      </c>
    </row>
    <row r="1077" spans="2:19" x14ac:dyDescent="0.2">
      <c r="B1077" s="174">
        <f>'Sample Weights'!A633</f>
        <v>632</v>
      </c>
      <c r="C1077" s="172">
        <f>'Sample Weights'!B633</f>
        <v>195</v>
      </c>
      <c r="D1077" s="172" t="str">
        <f>'Sample Weights'!C633</f>
        <v>LILB-26-5</v>
      </c>
      <c r="E1077" s="172">
        <f>'Sample Weights'!D633</f>
        <v>2.0500000000000001E-2</v>
      </c>
      <c r="F1077" s="303" t="s">
        <v>971</v>
      </c>
      <c r="G1077" s="303">
        <v>1.1803999999999999</v>
      </c>
      <c r="H1077" s="303" t="s">
        <v>858</v>
      </c>
      <c r="I1077" s="303"/>
      <c r="J1077" s="303">
        <v>0.16209999999999999</v>
      </c>
      <c r="K1077" s="199">
        <v>117.3702</v>
      </c>
      <c r="L1077" s="199">
        <v>40.209600000000002</v>
      </c>
      <c r="M1077" s="200">
        <f t="shared" si="144"/>
        <v>1.0176030375119955</v>
      </c>
      <c r="N1077" s="248">
        <f t="shared" si="142"/>
        <v>119.43627203339042</v>
      </c>
      <c r="O1077" s="248">
        <f t="shared" si="143"/>
        <v>3.0128838028820017</v>
      </c>
      <c r="P1077" s="168"/>
      <c r="Q1077" s="169"/>
      <c r="R1077" s="203"/>
    </row>
    <row r="1078" spans="2:19" x14ac:dyDescent="0.2">
      <c r="B1078" s="174">
        <f>'Sample Weights'!A634</f>
        <v>633</v>
      </c>
      <c r="C1078" s="172">
        <f>'Sample Weights'!B634</f>
        <v>327</v>
      </c>
      <c r="D1078" s="172" t="str">
        <f>'Sample Weights'!C634</f>
        <v>SLMC-28-3</v>
      </c>
      <c r="E1078" s="172">
        <f>'Sample Weights'!D634</f>
        <v>2.1000000000000001E-2</v>
      </c>
      <c r="F1078" s="303" t="s">
        <v>964</v>
      </c>
      <c r="G1078" s="303">
        <v>1.1821999999999999</v>
      </c>
      <c r="H1078" s="303" t="s">
        <v>891</v>
      </c>
      <c r="I1078" s="303"/>
      <c r="J1078" s="303">
        <v>0.16089999999999999</v>
      </c>
      <c r="K1078" s="199">
        <v>195.68530000000001</v>
      </c>
      <c r="L1078" s="199">
        <v>44.6539</v>
      </c>
      <c r="M1078" s="200">
        <f t="shared" si="144"/>
        <v>0.91426187453746244</v>
      </c>
      <c r="N1078" s="248">
        <f t="shared" si="142"/>
        <v>178.9076091974257</v>
      </c>
      <c r="O1078" s="248">
        <f t="shared" si="143"/>
        <v>4.3507824754298134</v>
      </c>
      <c r="P1078" s="168">
        <f>AVERAGE(O1078:O1079)</f>
        <v>4.2925344516630819</v>
      </c>
      <c r="Q1078" s="169">
        <f>(MAX(O1078:O1079)-MIN(O1078:O1079))/P1078</f>
        <v>2.7139222490882596E-2</v>
      </c>
      <c r="R1078" s="203" t="str">
        <f>IF(Q1078&gt;C$20, "Repeat", "")</f>
        <v/>
      </c>
    </row>
    <row r="1079" spans="2:19" x14ac:dyDescent="0.2">
      <c r="B1079" s="174">
        <f>'Sample Weights'!A635</f>
        <v>634</v>
      </c>
      <c r="C1079" s="172">
        <f>'Sample Weights'!B635</f>
        <v>327</v>
      </c>
      <c r="D1079" s="172" t="str">
        <f>'Sample Weights'!C635</f>
        <v>SLMC-28-3</v>
      </c>
      <c r="E1079" s="172">
        <f>'Sample Weights'!D635</f>
        <v>2.0899999999999998E-2</v>
      </c>
      <c r="F1079" s="303" t="s">
        <v>945</v>
      </c>
      <c r="G1079" s="303">
        <v>1.1759999999999999</v>
      </c>
      <c r="H1079" s="303" t="s">
        <v>859</v>
      </c>
      <c r="I1079" s="303"/>
      <c r="J1079" s="303">
        <v>0.1608</v>
      </c>
      <c r="K1079" s="199">
        <v>181.53649999999999</v>
      </c>
      <c r="L1079" s="199">
        <v>42.345199999999998</v>
      </c>
      <c r="M1079" s="200">
        <f t="shared" si="144"/>
        <v>0.95847852624500662</v>
      </c>
      <c r="N1079" s="248">
        <f t="shared" si="142"/>
        <v>173.99883697967664</v>
      </c>
      <c r="O1079" s="248">
        <f t="shared" si="143"/>
        <v>4.2342864278963503</v>
      </c>
      <c r="P1079" s="168"/>
      <c r="Q1079" s="169"/>
      <c r="R1079" s="203"/>
    </row>
    <row r="1080" spans="2:19" x14ac:dyDescent="0.2">
      <c r="B1080" s="174">
        <f>'Sample Weights'!A636</f>
        <v>635</v>
      </c>
      <c r="C1080" s="172">
        <f>'Sample Weights'!B636</f>
        <v>51</v>
      </c>
      <c r="D1080" s="172" t="str">
        <f>'Sample Weights'!C636</f>
        <v>CNYH-28-1</v>
      </c>
      <c r="E1080" s="172">
        <f>'Sample Weights'!D636</f>
        <v>2.0899999999999998E-2</v>
      </c>
      <c r="F1080" s="303" t="s">
        <v>1060</v>
      </c>
      <c r="G1080" s="303">
        <v>1.1801999999999999</v>
      </c>
      <c r="H1080" s="303" t="s">
        <v>892</v>
      </c>
      <c r="I1080" s="303"/>
      <c r="J1080" s="303">
        <v>0.16070000000000001</v>
      </c>
      <c r="K1080" s="199">
        <v>67.844700000000003</v>
      </c>
      <c r="L1080" s="199">
        <v>39.501199999999997</v>
      </c>
      <c r="M1080" s="200">
        <f t="shared" si="144"/>
        <v>1.0328656781525294</v>
      </c>
      <c r="N1080" s="248">
        <f t="shared" si="142"/>
        <v>70.074462074554916</v>
      </c>
      <c r="O1080" s="248">
        <f t="shared" si="143"/>
        <v>1.7807923671039296</v>
      </c>
      <c r="P1080" s="168">
        <f>AVERAGE(O1080:O1081)</f>
        <v>1.7356549294506456</v>
      </c>
      <c r="Q1080" s="169">
        <f>(MAX(O1080:O1081)-MIN(O1080:O1081))/P1080</f>
        <v>5.2011994881460036E-2</v>
      </c>
      <c r="R1080" s="203" t="str">
        <f>IF(Q1080&gt;C$20, "Repeat", "")</f>
        <v/>
      </c>
    </row>
    <row r="1081" spans="2:19" x14ac:dyDescent="0.2">
      <c r="B1081" s="174">
        <f>'Sample Weights'!A637</f>
        <v>636</v>
      </c>
      <c r="C1081" s="172">
        <f>'Sample Weights'!B637</f>
        <v>51</v>
      </c>
      <c r="D1081" s="172" t="str">
        <f>'Sample Weights'!C637</f>
        <v>CNYH-28-1</v>
      </c>
      <c r="E1081" s="172">
        <f>'Sample Weights'!D637</f>
        <v>2.1100000000000001E-2</v>
      </c>
      <c r="F1081" s="303" t="s">
        <v>971</v>
      </c>
      <c r="G1081" s="303">
        <v>1.1717</v>
      </c>
      <c r="H1081" s="303" t="s">
        <v>860</v>
      </c>
      <c r="I1081" s="303" t="s">
        <v>860</v>
      </c>
      <c r="J1081" s="303">
        <v>0.16089999999999999</v>
      </c>
      <c r="K1081" s="199">
        <v>73.575900000000004</v>
      </c>
      <c r="L1081" s="199">
        <v>44.3262</v>
      </c>
      <c r="M1081" s="200">
        <f t="shared" si="144"/>
        <v>0.91633351830187459</v>
      </c>
      <c r="N1081" s="248">
        <f t="shared" si="142"/>
        <v>67.420063309226904</v>
      </c>
      <c r="O1081" s="248">
        <f t="shared" si="143"/>
        <v>1.6905174917973618</v>
      </c>
      <c r="P1081" s="168"/>
      <c r="Q1081" s="169"/>
      <c r="R1081" s="203"/>
    </row>
    <row r="1082" spans="2:19" x14ac:dyDescent="0.2">
      <c r="B1082" s="174">
        <f>'Sample Weights'!A638</f>
        <v>699</v>
      </c>
      <c r="C1082" s="172">
        <f>'Sample Weights'!B638</f>
        <v>82</v>
      </c>
      <c r="D1082" s="172" t="str">
        <f>'Sample Weights'!C638</f>
        <v>FNYI-28-4</v>
      </c>
      <c r="E1082" s="172">
        <f>'Sample Weights'!D638</f>
        <v>2.0899999999999998E-2</v>
      </c>
      <c r="F1082" s="303" t="s">
        <v>945</v>
      </c>
      <c r="G1082" s="303">
        <v>1.1744000000000001</v>
      </c>
      <c r="H1082" s="303" t="s">
        <v>894</v>
      </c>
      <c r="I1082" s="303" t="s">
        <v>894</v>
      </c>
      <c r="J1082" s="303">
        <v>0.16159999999999999</v>
      </c>
      <c r="K1082" s="199">
        <v>176.56870000000001</v>
      </c>
      <c r="L1082" s="199">
        <v>39.208199999999998</v>
      </c>
      <c r="M1082" s="200">
        <f t="shared" si="144"/>
        <v>1.0343058164719967</v>
      </c>
      <c r="N1082" s="248">
        <f t="shared" si="142"/>
        <v>182.62603341689905</v>
      </c>
      <c r="O1082" s="248">
        <f t="shared" si="143"/>
        <v>4.4347503517359659</v>
      </c>
      <c r="P1082" s="168">
        <f>AVERAGE(O1082:O1083)</f>
        <v>4.4265449931728416</v>
      </c>
      <c r="Q1082" s="169">
        <f>(MAX(O1082:O1083)-MIN(O1082:O1083))/P1082</f>
        <v>3.707342216460048E-3</v>
      </c>
      <c r="R1082" s="203" t="str">
        <f>IF(Q1082&gt;C$20, "Repeat", "")</f>
        <v/>
      </c>
    </row>
    <row r="1083" spans="2:19" x14ac:dyDescent="0.2">
      <c r="B1083" s="174">
        <f>'Sample Weights'!A639</f>
        <v>700</v>
      </c>
      <c r="C1083" s="172">
        <f>'Sample Weights'!B639</f>
        <v>82</v>
      </c>
      <c r="D1083" s="172" t="str">
        <f>'Sample Weights'!C639</f>
        <v>FNYI-28-4</v>
      </c>
      <c r="E1083" s="172">
        <f>'Sample Weights'!D639</f>
        <v>2.0799999999999999E-2</v>
      </c>
      <c r="F1083" s="303" t="s">
        <v>971</v>
      </c>
      <c r="G1083" s="303">
        <v>1.1797</v>
      </c>
      <c r="H1083" s="303" t="s">
        <v>861</v>
      </c>
      <c r="I1083" s="303"/>
      <c r="J1083" s="303">
        <v>0.1608</v>
      </c>
      <c r="K1083" s="199">
        <v>190.8142</v>
      </c>
      <c r="L1083" s="199">
        <v>43.24</v>
      </c>
      <c r="M1083" s="200">
        <f t="shared" si="144"/>
        <v>0.94514712615577501</v>
      </c>
      <c r="N1083" s="248">
        <f t="shared" si="142"/>
        <v>180.34749275971328</v>
      </c>
      <c r="O1083" s="248">
        <f t="shared" si="143"/>
        <v>4.4183396346097163</v>
      </c>
      <c r="P1083" s="168"/>
      <c r="Q1083" s="169"/>
      <c r="R1083" s="203"/>
    </row>
    <row r="1084" spans="2:19" x14ac:dyDescent="0.2">
      <c r="B1084" s="174">
        <f>'Sample Weights'!A640</f>
        <v>639</v>
      </c>
      <c r="C1084" s="172">
        <f>'Sample Weights'!B640</f>
        <v>254</v>
      </c>
      <c r="D1084" s="172" t="str">
        <f>'Sample Weights'!C640</f>
        <v>PHLA-22-1</v>
      </c>
      <c r="E1084" s="172">
        <f>'Sample Weights'!D640</f>
        <v>2.0500000000000001E-2</v>
      </c>
      <c r="F1084" s="303" t="s">
        <v>939</v>
      </c>
      <c r="G1084" s="303">
        <v>1.1745000000000001</v>
      </c>
      <c r="H1084" s="303" t="s">
        <v>893</v>
      </c>
      <c r="I1084" s="303"/>
      <c r="J1084" s="303">
        <v>0.15959999999999999</v>
      </c>
      <c r="K1084" s="199">
        <v>42.572600000000001</v>
      </c>
      <c r="L1084" s="199">
        <v>39.733400000000003</v>
      </c>
      <c r="M1084" s="200">
        <f t="shared" si="144"/>
        <v>1.018634603064696</v>
      </c>
      <c r="N1084" s="248">
        <f t="shared" si="142"/>
        <v>43.365923502432075</v>
      </c>
      <c r="O1084" s="248">
        <f t="shared" si="143"/>
        <v>1.1632936601504364</v>
      </c>
      <c r="P1084" s="168">
        <f>AVERAGE(O1084:O1085)</f>
        <v>1.1332670233128939</v>
      </c>
      <c r="Q1084" s="169">
        <f>(MAX(O1084:O1085)-MIN(O1084:O1085))/P1084</f>
        <v>5.2991283113074668E-2</v>
      </c>
      <c r="R1084" s="203" t="str">
        <f>IF(Q1084&gt;C$20, "Repeat", "")</f>
        <v/>
      </c>
    </row>
    <row r="1085" spans="2:19" x14ac:dyDescent="0.2">
      <c r="B1085" s="174">
        <f>'Sample Weights'!A641</f>
        <v>640</v>
      </c>
      <c r="C1085" s="172">
        <f>'Sample Weights'!B641</f>
        <v>254</v>
      </c>
      <c r="D1085" s="172" t="str">
        <f>'Sample Weights'!C641</f>
        <v>PHLA-22-1</v>
      </c>
      <c r="E1085" s="172">
        <f>'Sample Weights'!D641</f>
        <v>2.12E-2</v>
      </c>
      <c r="F1085" s="303" t="s">
        <v>965</v>
      </c>
      <c r="G1085" s="303">
        <v>1.1825000000000001</v>
      </c>
      <c r="H1085" s="303" t="s">
        <v>863</v>
      </c>
      <c r="I1085" s="303"/>
      <c r="J1085" s="303">
        <v>0.15970000000000001</v>
      </c>
      <c r="K1085" s="199">
        <v>39.8902</v>
      </c>
      <c r="L1085" s="199">
        <v>38.7087</v>
      </c>
      <c r="M1085" s="200">
        <f t="shared" si="144"/>
        <v>1.0564126804853928</v>
      </c>
      <c r="N1085" s="248">
        <f t="shared" si="142"/>
        <v>42.140513107098414</v>
      </c>
      <c r="O1085" s="248">
        <f t="shared" si="143"/>
        <v>1.1032403864753515</v>
      </c>
      <c r="P1085" s="168"/>
      <c r="Q1085" s="169"/>
      <c r="R1085" s="203"/>
    </row>
    <row r="1086" spans="2:19" x14ac:dyDescent="0.2">
      <c r="B1086" s="174">
        <f>'Sample Weights'!A642</f>
        <v>641</v>
      </c>
      <c r="C1086" s="172">
        <f>'Sample Weights'!B642</f>
        <v>197</v>
      </c>
      <c r="D1086" s="172" t="str">
        <f>'Sample Weights'!C642</f>
        <v>LILC-26-2</v>
      </c>
      <c r="E1086" s="172">
        <f>'Sample Weights'!D642</f>
        <v>2.12E-2</v>
      </c>
      <c r="F1086" s="303" t="s">
        <v>965</v>
      </c>
      <c r="G1086" s="303">
        <v>1.1789000000000001</v>
      </c>
      <c r="H1086" s="303" t="s">
        <v>862</v>
      </c>
      <c r="I1086" s="303"/>
      <c r="J1086" s="303">
        <v>0.16139999999999999</v>
      </c>
      <c r="K1086" s="199">
        <v>31.104399999999998</v>
      </c>
      <c r="L1086" s="199">
        <v>42.9636</v>
      </c>
      <c r="M1086" s="200">
        <f t="shared" si="144"/>
        <v>0.94997234825510868</v>
      </c>
      <c r="N1086" s="248">
        <f t="shared" si="142"/>
        <v>29.548319909066201</v>
      </c>
      <c r="O1086" s="248">
        <f t="shared" si="143"/>
        <v>0.80661908770974589</v>
      </c>
      <c r="P1086" s="168">
        <f>AVERAGE(O1086:O1087)</f>
        <v>0.77939613407086072</v>
      </c>
      <c r="Q1086" s="169">
        <f>(MAX(O1086:O1087)-MIN(O1086:O1087))/P1086</f>
        <v>6.9856527249364364E-2</v>
      </c>
      <c r="R1086" s="203" t="str">
        <f>IF(Q1086&gt;C$20, "Repeat", "")</f>
        <v/>
      </c>
    </row>
    <row r="1087" spans="2:19" x14ac:dyDescent="0.2">
      <c r="B1087" s="174">
        <f>'Sample Weights'!A643</f>
        <v>642</v>
      </c>
      <c r="C1087" s="172">
        <f>'Sample Weights'!B643</f>
        <v>197</v>
      </c>
      <c r="D1087" s="172" t="str">
        <f>'Sample Weights'!C643</f>
        <v>LILC-26-2</v>
      </c>
      <c r="E1087" s="172">
        <f>'Sample Weights'!D643</f>
        <v>2.0500000000000001E-2</v>
      </c>
      <c r="F1087" s="303" t="s">
        <v>965</v>
      </c>
      <c r="G1087" s="303">
        <v>1.1819999999999999</v>
      </c>
      <c r="H1087" s="303" t="s">
        <v>895</v>
      </c>
      <c r="I1087" s="303" t="s">
        <v>862</v>
      </c>
      <c r="J1087" s="303">
        <v>0.15959999999999999</v>
      </c>
      <c r="K1087" s="199">
        <v>26.1127</v>
      </c>
      <c r="L1087" s="202">
        <v>40.874499999999998</v>
      </c>
      <c r="M1087" s="200">
        <f t="shared" si="144"/>
        <v>1</v>
      </c>
      <c r="N1087" s="248">
        <f t="shared" si="142"/>
        <v>26.1127</v>
      </c>
      <c r="O1087" s="248">
        <f t="shared" si="143"/>
        <v>0.75217318043197556</v>
      </c>
      <c r="P1087" s="168"/>
      <c r="Q1087" s="169"/>
      <c r="R1087" s="203"/>
    </row>
    <row r="1088" spans="2:19" x14ac:dyDescent="0.2">
      <c r="B1088" s="341">
        <f>'Sample Weights'!A644</f>
        <v>643</v>
      </c>
      <c r="C1088" s="342">
        <f>'Sample Weights'!B644</f>
        <v>209</v>
      </c>
      <c r="D1088" s="342" t="str">
        <f>'Sample Weights'!C644</f>
        <v>LONG-29-4</v>
      </c>
      <c r="E1088" s="342">
        <f>'Sample Weights'!D644</f>
        <v>2.01E-2</v>
      </c>
      <c r="F1088" s="342" t="s">
        <v>964</v>
      </c>
      <c r="G1088" s="342">
        <v>1.1816</v>
      </c>
      <c r="H1088" s="342" t="s">
        <v>864</v>
      </c>
      <c r="I1088" s="342" t="s">
        <v>895</v>
      </c>
      <c r="J1088" s="342">
        <v>0.1613</v>
      </c>
      <c r="K1088" s="343">
        <v>303.1164</v>
      </c>
      <c r="L1088" s="343">
        <v>38.919199999999996</v>
      </c>
      <c r="M1088" s="344">
        <f t="shared" si="144"/>
        <v>1.0487058125950184</v>
      </c>
      <c r="N1088" s="349">
        <f t="shared" si="142"/>
        <v>317.87993057287662</v>
      </c>
      <c r="O1088" s="349">
        <f t="shared" si="143"/>
        <v>7.9796000217529564</v>
      </c>
      <c r="P1088" s="346">
        <f>AVERAGE(O1088:O1089)</f>
        <v>7.9796000217529564</v>
      </c>
      <c r="Q1088" s="347"/>
      <c r="R1088" s="351" t="s">
        <v>1149</v>
      </c>
      <c r="S1088" s="111" t="s">
        <v>774</v>
      </c>
    </row>
    <row r="1089" spans="2:19" x14ac:dyDescent="0.2">
      <c r="B1089" s="341">
        <f>'Sample Weights'!A645</f>
        <v>644</v>
      </c>
      <c r="C1089" s="342">
        <f>'Sample Weights'!B645</f>
        <v>209</v>
      </c>
      <c r="D1089" s="342" t="str">
        <f>'Sample Weights'!C645</f>
        <v>LONG-29-4</v>
      </c>
      <c r="E1089" s="342">
        <f>'Sample Weights'!D645</f>
        <v>0.02</v>
      </c>
      <c r="F1089" s="342" t="s">
        <v>971</v>
      </c>
      <c r="G1089" s="342">
        <v>1.0939000000000001</v>
      </c>
      <c r="H1089" s="342" t="s">
        <v>896</v>
      </c>
      <c r="I1089" s="342"/>
      <c r="J1089" s="342">
        <v>0.16039999999999999</v>
      </c>
      <c r="K1089" s="343">
        <v>12.5289</v>
      </c>
      <c r="L1089" s="343">
        <v>592.76229999999998</v>
      </c>
      <c r="M1089" s="344"/>
      <c r="N1089" s="349"/>
      <c r="O1089" s="349"/>
      <c r="P1089" s="346"/>
      <c r="Q1089" s="347"/>
      <c r="R1089" s="348"/>
    </row>
    <row r="1090" spans="2:19" x14ac:dyDescent="0.2">
      <c r="B1090" s="174">
        <f>'Sample Weights'!A646</f>
        <v>645</v>
      </c>
      <c r="C1090" s="172">
        <f>'Sample Weights'!B646</f>
        <v>310</v>
      </c>
      <c r="D1090" s="172" t="str">
        <f>'Sample Weights'!C646</f>
        <v>SKWD-24-4</v>
      </c>
      <c r="E1090" s="172">
        <f>'Sample Weights'!D646</f>
        <v>2.0799999999999999E-2</v>
      </c>
      <c r="F1090" s="303" t="s">
        <v>964</v>
      </c>
      <c r="G1090" s="303">
        <v>1.1767000000000001</v>
      </c>
      <c r="H1090" s="303" t="s">
        <v>865</v>
      </c>
      <c r="I1090" s="303"/>
      <c r="J1090" s="303">
        <v>0.1618</v>
      </c>
      <c r="K1090" s="199">
        <v>16.6767</v>
      </c>
      <c r="L1090" s="199">
        <v>42.701599999999999</v>
      </c>
      <c r="M1090" s="200">
        <f t="shared" si="144"/>
        <v>0.95244453569485166</v>
      </c>
      <c r="N1090" s="248">
        <f t="shared" ref="N1090:N1093" si="145">K1090*M1090</f>
        <v>15.883631788422333</v>
      </c>
      <c r="O1090" s="248">
        <f t="shared" ref="O1090:O1093" si="146">(N1090-D$1061)/D$1060*(F1090/C$15+(G1090-F1090)/C$16+J1090/C$17)/E1090</f>
        <v>0.4956384366044212</v>
      </c>
      <c r="P1090" s="168">
        <f>AVERAGE(O1090:O1091)</f>
        <v>0.50055614607504628</v>
      </c>
      <c r="Q1090" s="169">
        <f>(MAX(O1090:O1091)-MIN(O1090:O1091))/P1090</f>
        <v>1.9648982473537947E-2</v>
      </c>
      <c r="R1090" s="203" t="str">
        <f>IF(Q1090&gt;C$20, "Repeat", "")</f>
        <v/>
      </c>
    </row>
    <row r="1091" spans="2:19" x14ac:dyDescent="0.2">
      <c r="B1091" s="174">
        <f>'Sample Weights'!A647</f>
        <v>646</v>
      </c>
      <c r="C1091" s="172">
        <f>'Sample Weights'!B647</f>
        <v>310</v>
      </c>
      <c r="D1091" s="172" t="str">
        <f>'Sample Weights'!C647</f>
        <v>SKWD-24-4</v>
      </c>
      <c r="E1091" s="172">
        <f>'Sample Weights'!D647</f>
        <v>2.07E-2</v>
      </c>
      <c r="F1091" s="303" t="s">
        <v>1060</v>
      </c>
      <c r="G1091" s="303">
        <v>1.18</v>
      </c>
      <c r="H1091" s="303" t="s">
        <v>1081</v>
      </c>
      <c r="I1091" s="303"/>
      <c r="J1091" s="303">
        <v>0.161</v>
      </c>
      <c r="K1091" s="199">
        <v>15.3491</v>
      </c>
      <c r="L1091" s="199">
        <v>38.7776</v>
      </c>
      <c r="M1091" s="200">
        <f t="shared" si="144"/>
        <v>1.0521378444929177</v>
      </c>
      <c r="N1091" s="248">
        <f t="shared" si="145"/>
        <v>16.149368988906243</v>
      </c>
      <c r="O1091" s="248">
        <f t="shared" si="146"/>
        <v>0.50547385554567148</v>
      </c>
      <c r="P1091" s="168"/>
      <c r="Q1091" s="169"/>
      <c r="R1091" s="203"/>
    </row>
    <row r="1092" spans="2:19" x14ac:dyDescent="0.2">
      <c r="B1092" s="174">
        <f>'Sample Weights'!A648</f>
        <v>647</v>
      </c>
      <c r="C1092" s="172" t="str">
        <f>'Sample Weights'!B648</f>
        <v>Nisqually-1</v>
      </c>
      <c r="D1092" s="172">
        <f>'Sample Weights'!C648</f>
        <v>0</v>
      </c>
      <c r="E1092" s="172">
        <f>'Sample Weights'!D648</f>
        <v>2.1700000000000001E-2</v>
      </c>
      <c r="F1092" s="303" t="s">
        <v>965</v>
      </c>
      <c r="G1092" s="303">
        <v>1.1779999999999999</v>
      </c>
      <c r="H1092" s="303" t="s">
        <v>1082</v>
      </c>
      <c r="I1092" s="303"/>
      <c r="J1092" s="303">
        <v>0.16020000000000001</v>
      </c>
      <c r="K1092" s="199">
        <v>84.959900000000005</v>
      </c>
      <c r="L1092" s="199">
        <v>40.176099999999998</v>
      </c>
      <c r="M1092" s="200">
        <f t="shared" si="144"/>
        <v>1.0145536104363544</v>
      </c>
      <c r="N1092" s="248">
        <f t="shared" si="145"/>
        <v>86.19637328731163</v>
      </c>
      <c r="O1092" s="248">
        <f t="shared" si="146"/>
        <v>2.0796966571856323</v>
      </c>
      <c r="P1092" s="168">
        <f>AVERAGE(O1092:O1093)</f>
        <v>2.1017581678072723</v>
      </c>
      <c r="Q1092" s="169">
        <f>(MAX(O1092:O1093)-MIN(O1092:O1093))/P1092</f>
        <v>2.0993386355820504E-2</v>
      </c>
      <c r="R1092" s="203" t="str">
        <f>IF(Q1092&gt;C$20, "Repeat", "")</f>
        <v/>
      </c>
    </row>
    <row r="1093" spans="2:19" ht="16" thickBot="1" x14ac:dyDescent="0.25">
      <c r="B1093" s="176">
        <f>'Sample Weights'!A649</f>
        <v>648</v>
      </c>
      <c r="C1093" s="178" t="str">
        <f>'Sample Weights'!B649</f>
        <v>Nisqually-1</v>
      </c>
      <c r="D1093" s="178">
        <f>'Sample Weights'!C649</f>
        <v>0</v>
      </c>
      <c r="E1093" s="178">
        <f>'Sample Weights'!D649</f>
        <v>2.0400000000000001E-2</v>
      </c>
      <c r="F1093" s="305" t="s">
        <v>965</v>
      </c>
      <c r="G1093" s="305">
        <v>1.1780999999999999</v>
      </c>
      <c r="H1093" s="305" t="s">
        <v>1084</v>
      </c>
      <c r="I1093" s="305" t="s">
        <v>1085</v>
      </c>
      <c r="J1093" s="305">
        <v>0.1605</v>
      </c>
      <c r="K1093" s="204">
        <v>89.120800000000003</v>
      </c>
      <c r="L1093" s="204">
        <v>44.023899999999998</v>
      </c>
      <c r="M1093" s="205">
        <f t="shared" si="144"/>
        <v>0.92609286126606849</v>
      </c>
      <c r="N1093" s="279">
        <f t="shared" si="145"/>
        <v>82.534136670321033</v>
      </c>
      <c r="O1093" s="279">
        <f t="shared" si="146"/>
        <v>2.1238196784289118</v>
      </c>
      <c r="P1093" s="207"/>
      <c r="Q1093" s="208"/>
      <c r="R1093" s="209"/>
    </row>
    <row r="1094" spans="2:19" x14ac:dyDescent="0.2">
      <c r="B1094" s="131"/>
      <c r="C1094" s="45"/>
      <c r="D1094" s="46"/>
      <c r="E1094" s="45"/>
      <c r="F1094" s="46"/>
      <c r="G1094" s="46"/>
      <c r="H1094" s="27"/>
      <c r="I1094" s="46"/>
      <c r="J1094" s="46"/>
      <c r="K1094" s="45"/>
      <c r="L1094" s="67"/>
      <c r="M1094" s="45"/>
      <c r="N1094" s="45"/>
      <c r="O1094" s="45"/>
      <c r="P1094" s="47"/>
      <c r="Q1094" s="47"/>
    </row>
    <row r="1095" spans="2:19" x14ac:dyDescent="0.2">
      <c r="B1095" s="114"/>
      <c r="C1095" s="45"/>
      <c r="D1095" s="46"/>
      <c r="E1095" s="45"/>
      <c r="F1095" s="46"/>
      <c r="G1095" s="46"/>
      <c r="H1095" s="46"/>
      <c r="I1095" s="46"/>
      <c r="J1095" s="46"/>
      <c r="K1095" s="165" t="s">
        <v>1200</v>
      </c>
      <c r="L1095" s="67" t="s">
        <v>642</v>
      </c>
      <c r="M1095" s="45"/>
      <c r="N1095" s="45"/>
      <c r="O1095" s="45"/>
      <c r="P1095" s="47"/>
      <c r="Q1095" s="47"/>
    </row>
    <row r="1096" spans="2:19" x14ac:dyDescent="0.2">
      <c r="B1096" s="131" t="s">
        <v>1150</v>
      </c>
      <c r="C1096" s="45"/>
      <c r="D1096" s="46"/>
      <c r="E1096" s="45"/>
      <c r="F1096" s="46"/>
      <c r="G1096" s="46"/>
      <c r="H1096" s="27"/>
      <c r="I1096" s="46"/>
      <c r="J1096" s="46"/>
      <c r="K1096" s="148">
        <f>MAX(K1070:K1093)</f>
        <v>303.1164</v>
      </c>
      <c r="L1096" s="139">
        <f>AVERAGE(L1070:L1088,L1090:L1093)</f>
        <v>40.758573913043485</v>
      </c>
      <c r="M1096" s="45"/>
      <c r="N1096" s="45"/>
      <c r="O1096" s="45"/>
      <c r="P1096" s="47"/>
      <c r="Q1096" s="47"/>
    </row>
    <row r="1097" spans="2:19" x14ac:dyDescent="0.2">
      <c r="B1097" s="77" t="s">
        <v>367</v>
      </c>
      <c r="C1097" s="50"/>
      <c r="D1097" s="46"/>
      <c r="E1097" s="45"/>
      <c r="F1097" s="46"/>
      <c r="G1097" s="46"/>
      <c r="H1097" s="46"/>
      <c r="I1097" s="46"/>
      <c r="J1097" s="46"/>
      <c r="K1097" s="165" t="s">
        <v>1201</v>
      </c>
      <c r="L1097" s="45"/>
      <c r="M1097" s="45"/>
      <c r="N1097" s="45"/>
      <c r="O1097" s="45"/>
      <c r="P1097" s="47"/>
      <c r="Q1097" s="47"/>
    </row>
    <row r="1098" spans="2:19" x14ac:dyDescent="0.2">
      <c r="B1098" s="99" t="s">
        <v>1130</v>
      </c>
      <c r="C1098" s="45"/>
      <c r="D1098" s="46"/>
      <c r="E1098" s="45"/>
      <c r="F1098" s="46"/>
      <c r="G1098" s="46"/>
      <c r="H1098" s="46"/>
      <c r="I1098" s="46"/>
      <c r="J1098" s="46"/>
      <c r="K1098" s="45">
        <f>MIN(K1070:K1093)</f>
        <v>12.5289</v>
      </c>
      <c r="L1098" s="45"/>
      <c r="M1098" s="45"/>
      <c r="N1098" s="45"/>
      <c r="O1098" s="45"/>
      <c r="P1098" s="47"/>
      <c r="Q1098" s="47"/>
    </row>
    <row r="1099" spans="2:19" ht="16" thickBot="1" x14ac:dyDescent="0.25">
      <c r="B1099" s="102"/>
      <c r="C1099" s="45"/>
      <c r="D1099" s="46"/>
      <c r="E1099" s="45"/>
      <c r="F1099" s="52" t="s">
        <v>1148</v>
      </c>
      <c r="G1099" s="46"/>
      <c r="H1099" s="46"/>
      <c r="I1099" s="52" t="s">
        <v>1151</v>
      </c>
      <c r="J1099" s="46"/>
      <c r="K1099" s="45"/>
      <c r="L1099" s="45"/>
      <c r="M1099" s="45"/>
      <c r="N1099" s="45"/>
      <c r="O1099" s="45"/>
      <c r="P1099" s="47"/>
      <c r="Q1099" s="47"/>
      <c r="R1099" s="67"/>
    </row>
    <row r="1100" spans="2:19" ht="16" thickBot="1" x14ac:dyDescent="0.25">
      <c r="B1100" s="217" t="s">
        <v>370</v>
      </c>
      <c r="C1100" s="218" t="s">
        <v>3</v>
      </c>
      <c r="D1100" s="218" t="s">
        <v>4</v>
      </c>
      <c r="E1100" s="218" t="s">
        <v>371</v>
      </c>
      <c r="F1100" s="218" t="s">
        <v>372</v>
      </c>
      <c r="G1100" s="218" t="s">
        <v>373</v>
      </c>
      <c r="H1100" s="218" t="s">
        <v>374</v>
      </c>
      <c r="I1100" s="218" t="s">
        <v>375</v>
      </c>
      <c r="J1100" s="218" t="s">
        <v>376</v>
      </c>
      <c r="K1100" s="218" t="s">
        <v>377</v>
      </c>
      <c r="L1100" s="218" t="s">
        <v>378</v>
      </c>
      <c r="M1100" s="218" t="s">
        <v>379</v>
      </c>
      <c r="N1100" s="218" t="s">
        <v>380</v>
      </c>
      <c r="O1100" s="218" t="s">
        <v>381</v>
      </c>
      <c r="P1100" s="219" t="s">
        <v>382</v>
      </c>
      <c r="Q1100" s="219" t="s">
        <v>383</v>
      </c>
      <c r="R1100" s="299" t="s">
        <v>384</v>
      </c>
    </row>
    <row r="1101" spans="2:19" x14ac:dyDescent="0.2">
      <c r="B1101" s="352">
        <f>'Sample Weights'!A650</f>
        <v>697</v>
      </c>
      <c r="C1101" s="353">
        <f>'Sample Weights'!B650</f>
        <v>30</v>
      </c>
      <c r="D1101" s="353" t="str">
        <f>'Sample Weights'!C650</f>
        <v>CHKD-19-1</v>
      </c>
      <c r="E1101" s="353">
        <f>'Sample Weights'!D650</f>
        <v>2.0299999999999999E-2</v>
      </c>
      <c r="F1101" s="353" t="s">
        <v>1060</v>
      </c>
      <c r="G1101" s="353">
        <v>1.177</v>
      </c>
      <c r="H1101" s="353" t="s">
        <v>832</v>
      </c>
      <c r="I1101" s="354">
        <v>0.7270833333333333</v>
      </c>
      <c r="J1101" s="353" t="s">
        <v>1152</v>
      </c>
      <c r="K1101" s="355">
        <v>16.177800000000001</v>
      </c>
      <c r="L1101" s="355">
        <v>37.959000000000003</v>
      </c>
      <c r="M1101" s="356">
        <f t="shared" ref="M1101:M1124" si="147">(L$1120/(F$1120/C$15)/(F$1120/C$15+(G$1120-F$1120)/C$16+J$1120/C$17))/(L1101/(F1101/C$15)/(F1101/C$15+(G1101-F1101)/C$16+J1101/C$17))</f>
        <v>1.0771426996547471</v>
      </c>
      <c r="N1101" s="357">
        <f t="shared" ref="N1101:N1124" si="148">K1101*M1101</f>
        <v>17.425799166474569</v>
      </c>
      <c r="O1101" s="357">
        <f t="shared" ref="O1101:O1124" si="149">(N1101-D$1061)/D$1060*(F1101/C$15+(G1101-F1101)/C$16+J1101/C$17)/E1101</f>
        <v>0.54583898140335108</v>
      </c>
      <c r="P1101" s="358">
        <f>AVERAGE(O1101:O1102)</f>
        <v>0.57409431670375766</v>
      </c>
      <c r="Q1101" s="359">
        <f>(MAX(O1101:O1102)-MIN(O1101:O1102))/P1101</f>
        <v>9.8434471404066554E-2</v>
      </c>
      <c r="R1101" s="360" t="str">
        <f>IF(Q1101&gt;C$20, "Repeat", "")</f>
        <v/>
      </c>
      <c r="S1101" s="111" t="s">
        <v>774</v>
      </c>
    </row>
    <row r="1102" spans="2:19" x14ac:dyDescent="0.2">
      <c r="B1102" s="341">
        <f>'Sample Weights'!A651</f>
        <v>698</v>
      </c>
      <c r="C1102" s="342">
        <f>'Sample Weights'!B651</f>
        <v>30</v>
      </c>
      <c r="D1102" s="342" t="str">
        <f>'Sample Weights'!C651</f>
        <v>CHKD-19-1</v>
      </c>
      <c r="E1102" s="342">
        <f>'Sample Weights'!D651</f>
        <v>0.02</v>
      </c>
      <c r="F1102" s="342" t="s">
        <v>964</v>
      </c>
      <c r="G1102" s="342">
        <v>1.1805000000000001</v>
      </c>
      <c r="H1102" s="342" t="s">
        <v>833</v>
      </c>
      <c r="I1102" s="342"/>
      <c r="J1102" s="342" t="s">
        <v>1153</v>
      </c>
      <c r="K1102" s="343">
        <v>18.085100000000001</v>
      </c>
      <c r="L1102" s="343">
        <v>38.303600000000003</v>
      </c>
      <c r="M1102" s="344">
        <f t="shared" si="147"/>
        <v>1.068606984154262</v>
      </c>
      <c r="N1102" s="349">
        <f t="shared" si="148"/>
        <v>19.325864169128245</v>
      </c>
      <c r="O1102" s="349">
        <f t="shared" si="149"/>
        <v>0.60234965200416424</v>
      </c>
      <c r="P1102" s="346"/>
      <c r="Q1102" s="347"/>
      <c r="R1102" s="348"/>
    </row>
    <row r="1103" spans="2:19" x14ac:dyDescent="0.2">
      <c r="B1103" s="174">
        <f>'Sample Weights'!A652</f>
        <v>651</v>
      </c>
      <c r="C1103" s="172">
        <f>'Sample Weights'!B652</f>
        <v>369</v>
      </c>
      <c r="D1103" s="172" t="str">
        <f>'Sample Weights'!C652</f>
        <v>WELC-27-5</v>
      </c>
      <c r="E1103" s="172">
        <f>'Sample Weights'!D652</f>
        <v>2.1100000000000001E-2</v>
      </c>
      <c r="F1103" s="303" t="s">
        <v>957</v>
      </c>
      <c r="G1103" s="303">
        <v>1.1785000000000001</v>
      </c>
      <c r="H1103" s="303" t="s">
        <v>386</v>
      </c>
      <c r="I1103" s="304"/>
      <c r="J1103" s="303" t="s">
        <v>1154</v>
      </c>
      <c r="K1103" s="199">
        <v>150.6669</v>
      </c>
      <c r="L1103" s="199">
        <v>44.711300000000001</v>
      </c>
      <c r="M1103" s="200">
        <f t="shared" si="147"/>
        <v>0.92097211334752371</v>
      </c>
      <c r="N1103" s="248">
        <f t="shared" si="148"/>
        <v>138.76001330452002</v>
      </c>
      <c r="O1103" s="248">
        <f t="shared" si="149"/>
        <v>3.3743813560021896</v>
      </c>
      <c r="P1103" s="168">
        <f>AVERAGE(O1103:O1104)</f>
        <v>3.3779205535806245</v>
      </c>
      <c r="Q1103" s="169">
        <f>(MAX(O1103:O1104)-MIN(O1103:O1104))/P1103</f>
        <v>2.0954889390063054E-3</v>
      </c>
      <c r="R1103" s="203" t="str">
        <f>IF(Q1103&gt;C$20, "Repeat", "")</f>
        <v/>
      </c>
      <c r="S1103" s="111"/>
    </row>
    <row r="1104" spans="2:19" x14ac:dyDescent="0.2">
      <c r="B1104" s="174">
        <f>'Sample Weights'!A653</f>
        <v>652</v>
      </c>
      <c r="C1104" s="172">
        <f>'Sample Weights'!B653</f>
        <v>369</v>
      </c>
      <c r="D1104" s="172" t="str">
        <f>'Sample Weights'!C653</f>
        <v>WELC-27-5</v>
      </c>
      <c r="E1104" s="172">
        <f>'Sample Weights'!D653</f>
        <v>2.1600000000000001E-2</v>
      </c>
      <c r="F1104" s="303" t="s">
        <v>1060</v>
      </c>
      <c r="G1104" s="303">
        <v>1.1801999999999999</v>
      </c>
      <c r="H1104" s="303" t="s">
        <v>509</v>
      </c>
      <c r="I1104" s="304"/>
      <c r="J1104" s="303" t="s">
        <v>1155</v>
      </c>
      <c r="K1104" s="199">
        <v>129.75960000000001</v>
      </c>
      <c r="L1104" s="199">
        <v>37.357300000000002</v>
      </c>
      <c r="M1104" s="200">
        <f t="shared" si="147"/>
        <v>1.0962499715023353</v>
      </c>
      <c r="N1104" s="248">
        <f t="shared" si="148"/>
        <v>142.24895780215442</v>
      </c>
      <c r="O1104" s="248">
        <f t="shared" si="149"/>
        <v>3.3814597511590598</v>
      </c>
      <c r="P1104" s="168"/>
      <c r="Q1104" s="169"/>
      <c r="R1104" s="203"/>
    </row>
    <row r="1105" spans="2:18" x14ac:dyDescent="0.2">
      <c r="B1105" s="174">
        <f>'Sample Weights'!A654</f>
        <v>653</v>
      </c>
      <c r="C1105" s="172">
        <f>'Sample Weights'!B654</f>
        <v>249</v>
      </c>
      <c r="D1105" s="172" t="str">
        <f>'Sample Weights'!C654</f>
        <v>NHTB-27-4</v>
      </c>
      <c r="E1105" s="172">
        <f>'Sample Weights'!D654</f>
        <v>2.0400000000000001E-2</v>
      </c>
      <c r="F1105" s="303" t="s">
        <v>965</v>
      </c>
      <c r="G1105" s="303">
        <v>1.1825000000000001</v>
      </c>
      <c r="H1105" s="303" t="s">
        <v>834</v>
      </c>
      <c r="I1105" s="304"/>
      <c r="J1105" s="303" t="s">
        <v>1156</v>
      </c>
      <c r="K1105" s="199">
        <v>23.833100000000002</v>
      </c>
      <c r="L1105" s="199">
        <v>46.720999999999997</v>
      </c>
      <c r="M1105" s="200">
        <f t="shared" si="147"/>
        <v>0.87988280810860675</v>
      </c>
      <c r="N1105" s="248">
        <f t="shared" si="148"/>
        <v>20.970334953933236</v>
      </c>
      <c r="O1105" s="248">
        <f t="shared" si="149"/>
        <v>0.63202418242676572</v>
      </c>
      <c r="P1105" s="168">
        <f>AVERAGE(O1105:O1106)</f>
        <v>0.64050741124149113</v>
      </c>
      <c r="Q1105" s="169">
        <f>(MAX(O1105:O1106)-MIN(O1105:O1106))/P1105</f>
        <v>2.6489088700105509E-2</v>
      </c>
      <c r="R1105" s="203" t="str">
        <f>IF(Q1105&gt;C$20, "Repeat", "")</f>
        <v/>
      </c>
    </row>
    <row r="1106" spans="2:18" x14ac:dyDescent="0.2">
      <c r="B1106" s="174">
        <f>'Sample Weights'!A655</f>
        <v>654</v>
      </c>
      <c r="C1106" s="172">
        <f>'Sample Weights'!B655</f>
        <v>249</v>
      </c>
      <c r="D1106" s="172" t="str">
        <f>'Sample Weights'!C655</f>
        <v>NHTB-27-4</v>
      </c>
      <c r="E1106" s="172">
        <f>'Sample Weights'!D655</f>
        <v>0.02</v>
      </c>
      <c r="F1106" s="303" t="s">
        <v>972</v>
      </c>
      <c r="G1106" s="303">
        <v>1.1825000000000001</v>
      </c>
      <c r="H1106" s="303" t="s">
        <v>518</v>
      </c>
      <c r="I1106" s="328">
        <v>0.73055555555555551</v>
      </c>
      <c r="J1106" s="303" t="s">
        <v>1157</v>
      </c>
      <c r="K1106" s="199">
        <v>23.847799999999999</v>
      </c>
      <c r="L1106" s="199">
        <v>46.38</v>
      </c>
      <c r="M1106" s="200">
        <f t="shared" si="147"/>
        <v>0.88794905009364211</v>
      </c>
      <c r="N1106" s="248">
        <f t="shared" si="148"/>
        <v>21.175631356823157</v>
      </c>
      <c r="O1106" s="248">
        <f t="shared" si="149"/>
        <v>0.64899064005621654</v>
      </c>
      <c r="P1106" s="168"/>
      <c r="Q1106" s="169"/>
      <c r="R1106" s="203"/>
    </row>
    <row r="1107" spans="2:18" x14ac:dyDescent="0.2">
      <c r="B1107" s="174">
        <f>'Sample Weights'!A656</f>
        <v>655</v>
      </c>
      <c r="C1107" s="172">
        <f>'Sample Weights'!B656</f>
        <v>322</v>
      </c>
      <c r="D1107" s="172" t="str">
        <f>'Sample Weights'!C656</f>
        <v>SLMB-28-2</v>
      </c>
      <c r="E1107" s="172">
        <f>'Sample Weights'!D656</f>
        <v>2.1100000000000001E-2</v>
      </c>
      <c r="F1107" s="303" t="s">
        <v>965</v>
      </c>
      <c r="G1107" s="303">
        <v>1.1823999999999999</v>
      </c>
      <c r="H1107" s="303" t="s">
        <v>835</v>
      </c>
      <c r="I1107" s="303" t="s">
        <v>466</v>
      </c>
      <c r="J1107" s="303">
        <v>0.1638</v>
      </c>
      <c r="K1107" s="199">
        <v>36.464300000000001</v>
      </c>
      <c r="L1107" s="199">
        <v>39.0062</v>
      </c>
      <c r="M1107" s="200">
        <f t="shared" si="147"/>
        <v>1.0542576249057594</v>
      </c>
      <c r="N1107" s="248">
        <f t="shared" si="148"/>
        <v>38.442766311851081</v>
      </c>
      <c r="O1107" s="248">
        <f t="shared" si="149"/>
        <v>1.0234648972458629</v>
      </c>
      <c r="P1107" s="168">
        <f>AVERAGE(O1107:O1108)</f>
        <v>1.0036261620610576</v>
      </c>
      <c r="Q1107" s="169">
        <f>(MAX(O1107:O1108)-MIN(O1107:O1108))/P1107</f>
        <v>3.9534113267960837E-2</v>
      </c>
      <c r="R1107" s="203" t="str">
        <f>IF(Q1107&gt;C$20, "Repeat", "")</f>
        <v/>
      </c>
    </row>
    <row r="1108" spans="2:18" x14ac:dyDescent="0.2">
      <c r="B1108" s="174">
        <f>'Sample Weights'!A657</f>
        <v>656</v>
      </c>
      <c r="C1108" s="172">
        <f>'Sample Weights'!B657</f>
        <v>322</v>
      </c>
      <c r="D1108" s="172" t="str">
        <f>'Sample Weights'!C657</f>
        <v>SLMB-28-2</v>
      </c>
      <c r="E1108" s="172">
        <f>'Sample Weights'!D657</f>
        <v>2.0500000000000001E-2</v>
      </c>
      <c r="F1108" s="303" t="s">
        <v>965</v>
      </c>
      <c r="G1108" s="303">
        <v>1.1812</v>
      </c>
      <c r="H1108" s="303" t="s">
        <v>466</v>
      </c>
      <c r="I1108" s="303"/>
      <c r="J1108" s="303">
        <v>0.16039999999999999</v>
      </c>
      <c r="K1108" s="199">
        <v>33.083399999999997</v>
      </c>
      <c r="L1108" s="199">
        <v>38.025500000000001</v>
      </c>
      <c r="M1108" s="200">
        <f t="shared" si="147"/>
        <v>1.078576642268535</v>
      </c>
      <c r="N1108" s="248">
        <f t="shared" si="148"/>
        <v>35.682982486826852</v>
      </c>
      <c r="O1108" s="248">
        <f t="shared" si="149"/>
        <v>0.9837874268762522</v>
      </c>
      <c r="P1108" s="168"/>
      <c r="Q1108" s="169"/>
      <c r="R1108" s="203"/>
    </row>
    <row r="1109" spans="2:18" x14ac:dyDescent="0.2">
      <c r="B1109" s="174">
        <f>'Sample Weights'!A658</f>
        <v>657</v>
      </c>
      <c r="C1109" s="172">
        <f>'Sample Weights'!B658</f>
        <v>239</v>
      </c>
      <c r="D1109" s="172" t="str">
        <f>'Sample Weights'!C658</f>
        <v>NBON-29-2</v>
      </c>
      <c r="E1109" s="172">
        <f>'Sample Weights'!D658</f>
        <v>2.0500000000000001E-2</v>
      </c>
      <c r="F1109" s="303" t="s">
        <v>972</v>
      </c>
      <c r="G1109" s="303">
        <v>1.1712</v>
      </c>
      <c r="H1109" s="303" t="s">
        <v>541</v>
      </c>
      <c r="I1109" s="303"/>
      <c r="J1109" s="303">
        <v>0.16200000000000001</v>
      </c>
      <c r="K1109" s="199">
        <v>84.687200000000004</v>
      </c>
      <c r="L1109" s="199">
        <v>37.821199999999997</v>
      </c>
      <c r="M1109" s="200">
        <f t="shared" si="147"/>
        <v>1.0801765300197257</v>
      </c>
      <c r="N1109" s="248">
        <f t="shared" si="148"/>
        <v>91.477125833086518</v>
      </c>
      <c r="O1109" s="248">
        <f t="shared" si="149"/>
        <v>2.3189237603993647</v>
      </c>
      <c r="P1109" s="168">
        <f>AVERAGE(O1109:O1110)</f>
        <v>2.2712604674261825</v>
      </c>
      <c r="Q1109" s="169">
        <f>(MAX(O1109:O1110)-MIN(O1109:O1110))/P1109</f>
        <v>4.1970785523506901E-2</v>
      </c>
      <c r="R1109" s="203" t="str">
        <f>IF(Q1109&gt;C$20, "Repeat", "")</f>
        <v/>
      </c>
    </row>
    <row r="1110" spans="2:18" x14ac:dyDescent="0.2">
      <c r="B1110" s="174">
        <f>'Sample Weights'!A659</f>
        <v>658</v>
      </c>
      <c r="C1110" s="172">
        <f>'Sample Weights'!B659</f>
        <v>239</v>
      </c>
      <c r="D1110" s="172" t="str">
        <f>'Sample Weights'!C659</f>
        <v>NBON-29-2</v>
      </c>
      <c r="E1110" s="172">
        <f>'Sample Weights'!D659</f>
        <v>2.12E-2</v>
      </c>
      <c r="F1110" s="303" t="s">
        <v>958</v>
      </c>
      <c r="G1110" s="303">
        <v>1.181</v>
      </c>
      <c r="H1110" s="303" t="s">
        <v>836</v>
      </c>
      <c r="I1110" s="303"/>
      <c r="J1110" s="303">
        <v>0.16270000000000001</v>
      </c>
      <c r="K1110" s="199">
        <v>98.518699999999995</v>
      </c>
      <c r="L1110" s="199">
        <v>45.074800000000003</v>
      </c>
      <c r="M1110" s="200">
        <f t="shared" si="147"/>
        <v>0.9126627721935664</v>
      </c>
      <c r="N1110" s="248">
        <f t="shared" si="148"/>
        <v>89.914349854906305</v>
      </c>
      <c r="O1110" s="248">
        <f t="shared" si="149"/>
        <v>2.2235971744530003</v>
      </c>
      <c r="P1110" s="168"/>
      <c r="Q1110" s="169"/>
      <c r="R1110" s="203"/>
    </row>
    <row r="1111" spans="2:18" x14ac:dyDescent="0.2">
      <c r="B1111" s="174">
        <f>'Sample Weights'!A660</f>
        <v>659</v>
      </c>
      <c r="C1111" s="172">
        <f>'Sample Weights'!B660</f>
        <v>181</v>
      </c>
      <c r="D1111" s="172" t="str">
        <f>'Sample Weights'!C660</f>
        <v>KTMC-12-3</v>
      </c>
      <c r="E1111" s="172">
        <f>'Sample Weights'!D660</f>
        <v>2.0799999999999999E-2</v>
      </c>
      <c r="F1111" s="303" t="s">
        <v>958</v>
      </c>
      <c r="G1111" s="303">
        <v>1.1863999999999999</v>
      </c>
      <c r="H1111" s="303" t="s">
        <v>555</v>
      </c>
      <c r="I1111" s="303"/>
      <c r="J1111" s="303">
        <v>0.16220000000000001</v>
      </c>
      <c r="K1111" s="199">
        <v>98.381600000000006</v>
      </c>
      <c r="L1111" s="199">
        <v>42.411099999999998</v>
      </c>
      <c r="M1111" s="200">
        <f t="shared" si="147"/>
        <v>0.9737767210985655</v>
      </c>
      <c r="N1111" s="248">
        <f t="shared" si="148"/>
        <v>95.801711864430644</v>
      </c>
      <c r="O1111" s="248">
        <f t="shared" si="149"/>
        <v>2.4164379590808234</v>
      </c>
      <c r="P1111" s="168">
        <f>AVERAGE(O1111:O1112)</f>
        <v>2.4533583824511851</v>
      </c>
      <c r="Q1111" s="169">
        <f>(MAX(O1111:O1112)-MIN(O1111:O1112))/P1111</f>
        <v>3.0097863919476602E-2</v>
      </c>
      <c r="R1111" s="203" t="str">
        <f>IF(Q1111&gt;C$20, "Repeat", "")</f>
        <v/>
      </c>
    </row>
    <row r="1112" spans="2:18" x14ac:dyDescent="0.2">
      <c r="B1112" s="174">
        <f>'Sample Weights'!A661</f>
        <v>660</v>
      </c>
      <c r="C1112" s="172">
        <f>'Sample Weights'!B661</f>
        <v>181</v>
      </c>
      <c r="D1112" s="172" t="str">
        <f>'Sample Weights'!C661</f>
        <v>KTMC-12-3</v>
      </c>
      <c r="E1112" s="172">
        <f>'Sample Weights'!D661</f>
        <v>2.0899999999999998E-2</v>
      </c>
      <c r="F1112" s="303" t="s">
        <v>964</v>
      </c>
      <c r="G1112" s="303">
        <v>1.1807000000000001</v>
      </c>
      <c r="H1112" s="303" t="s">
        <v>837</v>
      </c>
      <c r="I1112" s="303" t="s">
        <v>872</v>
      </c>
      <c r="J1112" s="303">
        <v>0.16159999999999999</v>
      </c>
      <c r="K1112" s="199">
        <v>95.941999999999993</v>
      </c>
      <c r="L1112" s="199">
        <v>39.328600000000002</v>
      </c>
      <c r="M1112" s="200">
        <f t="shared" si="147"/>
        <v>1.0409702834834367</v>
      </c>
      <c r="N1112" s="248">
        <f t="shared" si="148"/>
        <v>99.872770937967871</v>
      </c>
      <c r="O1112" s="248">
        <f t="shared" si="149"/>
        <v>2.4902788058215464</v>
      </c>
      <c r="P1112" s="168"/>
      <c r="Q1112" s="169"/>
      <c r="R1112" s="203"/>
    </row>
    <row r="1113" spans="2:18" x14ac:dyDescent="0.2">
      <c r="B1113" s="174">
        <f>'Sample Weights'!A662</f>
        <v>661</v>
      </c>
      <c r="C1113" s="172">
        <f>'Sample Weights'!B662</f>
        <v>201</v>
      </c>
      <c r="D1113" s="172" t="str">
        <f>'Sample Weights'!C662</f>
        <v>LILD-26-3</v>
      </c>
      <c r="E1113" s="172">
        <f>'Sample Weights'!D662</f>
        <v>2.0299999999999999E-2</v>
      </c>
      <c r="F1113" s="303" t="s">
        <v>972</v>
      </c>
      <c r="G1113" s="303">
        <v>1.1837</v>
      </c>
      <c r="H1113" s="303" t="s">
        <v>872</v>
      </c>
      <c r="I1113" s="303" t="s">
        <v>520</v>
      </c>
      <c r="J1113" s="303">
        <v>0.1608</v>
      </c>
      <c r="K1113" s="199">
        <v>88.022999999999996</v>
      </c>
      <c r="L1113" s="199">
        <v>43.686</v>
      </c>
      <c r="M1113" s="200">
        <f t="shared" si="147"/>
        <v>0.9436750664491288</v>
      </c>
      <c r="N1113" s="248">
        <f t="shared" si="148"/>
        <v>83.065110374051656</v>
      </c>
      <c r="O1113" s="248">
        <f t="shared" si="149"/>
        <v>2.1569122490826995</v>
      </c>
      <c r="P1113" s="168">
        <f>AVERAGE(O1113:O1114)</f>
        <v>2.1302284094022337</v>
      </c>
      <c r="Q1113" s="169">
        <f>(MAX(O1113:O1114)-MIN(O1113:O1114))/P1113</f>
        <v>2.505256202826945E-2</v>
      </c>
      <c r="R1113" s="203" t="str">
        <f>IF(Q1113&gt;C$20, "Repeat", "")</f>
        <v/>
      </c>
    </row>
    <row r="1114" spans="2:18" x14ac:dyDescent="0.2">
      <c r="B1114" s="174">
        <f>'Sample Weights'!A663</f>
        <v>662</v>
      </c>
      <c r="C1114" s="172">
        <f>'Sample Weights'!B663</f>
        <v>201</v>
      </c>
      <c r="D1114" s="172" t="str">
        <f>'Sample Weights'!C663</f>
        <v>LILD-26-3</v>
      </c>
      <c r="E1114" s="172">
        <f>'Sample Weights'!D663</f>
        <v>2.12E-2</v>
      </c>
      <c r="F1114" s="303" t="s">
        <v>942</v>
      </c>
      <c r="G1114" s="303">
        <v>1.1816</v>
      </c>
      <c r="H1114" s="303" t="s">
        <v>520</v>
      </c>
      <c r="I1114" s="303"/>
      <c r="J1114" s="303">
        <v>0.15989999999999999</v>
      </c>
      <c r="K1114" s="199">
        <v>92.797499999999999</v>
      </c>
      <c r="L1114" s="199">
        <v>45.023200000000003</v>
      </c>
      <c r="M1114" s="200">
        <f t="shared" si="147"/>
        <v>0.9146659899578542</v>
      </c>
      <c r="N1114" s="248">
        <f t="shared" si="148"/>
        <v>84.878717203113979</v>
      </c>
      <c r="O1114" s="248">
        <f t="shared" si="149"/>
        <v>2.1035445697217683</v>
      </c>
      <c r="P1114" s="168"/>
      <c r="Q1114" s="169"/>
      <c r="R1114" s="203"/>
    </row>
    <row r="1115" spans="2:18" x14ac:dyDescent="0.2">
      <c r="B1115" s="174">
        <f>'Sample Weights'!A664</f>
        <v>663</v>
      </c>
      <c r="C1115" s="172">
        <f>'Sample Weights'!B664</f>
        <v>47</v>
      </c>
      <c r="D1115" s="172" t="str">
        <f>'Sample Weights'!C664</f>
        <v>CMBF-28-2</v>
      </c>
      <c r="E1115" s="172">
        <f>'Sample Weights'!D664</f>
        <v>2.1399999999999999E-2</v>
      </c>
      <c r="F1115" s="303" t="s">
        <v>942</v>
      </c>
      <c r="G1115" s="303">
        <v>1.1843999999999999</v>
      </c>
      <c r="H1115" s="303" t="s">
        <v>573</v>
      </c>
      <c r="I1115" s="303"/>
      <c r="J1115" s="303">
        <v>0.15989999999999999</v>
      </c>
      <c r="K1115" s="199">
        <v>63.351900000000001</v>
      </c>
      <c r="L1115" s="199">
        <v>38.913400000000003</v>
      </c>
      <c r="M1115" s="200">
        <f t="shared" si="147"/>
        <v>1.0605654881111906</v>
      </c>
      <c r="N1115" s="248">
        <f t="shared" si="148"/>
        <v>67.18883874627133</v>
      </c>
      <c r="O1115" s="248">
        <f t="shared" si="149"/>
        <v>1.6770769580993088</v>
      </c>
      <c r="P1115" s="168">
        <f>AVERAGE(O1115:O1116)</f>
        <v>1.6459009684229158</v>
      </c>
      <c r="Q1115" s="169">
        <f>(MAX(O1115:O1116)-MIN(O1115:O1116))/P1115</f>
        <v>3.7883190148755429E-2</v>
      </c>
      <c r="R1115" s="203" t="str">
        <f>IF(Q1115&gt;C$20, "Repeat", "")</f>
        <v/>
      </c>
    </row>
    <row r="1116" spans="2:18" x14ac:dyDescent="0.2">
      <c r="B1116" s="174">
        <f>'Sample Weights'!A665</f>
        <v>664</v>
      </c>
      <c r="C1116" s="172">
        <f>'Sample Weights'!B665</f>
        <v>47</v>
      </c>
      <c r="D1116" s="172" t="str">
        <f>'Sample Weights'!C665</f>
        <v>CMBF-28-2</v>
      </c>
      <c r="E1116" s="172">
        <f>'Sample Weights'!D665</f>
        <v>2.0799999999999999E-2</v>
      </c>
      <c r="F1116" s="303" t="s">
        <v>958</v>
      </c>
      <c r="G1116" s="303">
        <v>1.1765000000000001</v>
      </c>
      <c r="H1116" s="303" t="s">
        <v>581</v>
      </c>
      <c r="I1116" s="303"/>
      <c r="J1116" s="303">
        <v>0.1598</v>
      </c>
      <c r="K1116" s="199">
        <v>67.034599999999998</v>
      </c>
      <c r="L1116" s="199">
        <v>43.571399999999997</v>
      </c>
      <c r="M1116" s="200">
        <f t="shared" si="147"/>
        <v>0.93948063077250621</v>
      </c>
      <c r="N1116" s="248">
        <f t="shared" si="148"/>
        <v>62.977708291582644</v>
      </c>
      <c r="O1116" s="248">
        <f t="shared" si="149"/>
        <v>1.6147249787465228</v>
      </c>
      <c r="P1116" s="168"/>
      <c r="Q1116" s="169"/>
      <c r="R1116" s="203"/>
    </row>
    <row r="1117" spans="2:18" x14ac:dyDescent="0.2">
      <c r="B1117" s="174">
        <f>'Sample Weights'!A666</f>
        <v>665</v>
      </c>
      <c r="C1117" s="172" t="str">
        <f>'Sample Weights'!B666</f>
        <v>Lombardy</v>
      </c>
      <c r="D1117" s="172">
        <f>'Sample Weights'!C666</f>
        <v>0</v>
      </c>
      <c r="E1117" s="172">
        <f>'Sample Weights'!D666</f>
        <v>2.07E-2</v>
      </c>
      <c r="F1117" s="303" t="s">
        <v>958</v>
      </c>
      <c r="G1117" s="303">
        <v>1.1852</v>
      </c>
      <c r="H1117" s="303" t="s">
        <v>838</v>
      </c>
      <c r="I1117" s="303"/>
      <c r="J1117" s="303">
        <v>0.1613</v>
      </c>
      <c r="K1117" s="199">
        <v>349.91239999999999</v>
      </c>
      <c r="L1117" s="199">
        <v>38.113</v>
      </c>
      <c r="M1117" s="200">
        <f t="shared" si="147"/>
        <v>1.0820977190255787</v>
      </c>
      <c r="N1117" s="248">
        <f t="shared" si="148"/>
        <v>378.6394098987659</v>
      </c>
      <c r="O1117" s="248">
        <f t="shared" si="149"/>
        <v>9.2324534395576716</v>
      </c>
      <c r="P1117" s="168">
        <f>AVERAGE(O1117:O1118)</f>
        <v>9.2606692596478766</v>
      </c>
      <c r="Q1117" s="169">
        <f>(MAX(O1117:O1118)-MIN(O1117:O1118))/P1117</f>
        <v>6.0936891922383201E-3</v>
      </c>
      <c r="R1117" s="203" t="str">
        <f>IF(Q1117&gt;C$20, "Repeat", "")</f>
        <v/>
      </c>
    </row>
    <row r="1118" spans="2:18" x14ac:dyDescent="0.2">
      <c r="B1118" s="174">
        <f>'Sample Weights'!A667</f>
        <v>666</v>
      </c>
      <c r="C1118" s="172" t="str">
        <f>'Sample Weights'!B667</f>
        <v>Lombardy</v>
      </c>
      <c r="D1118" s="172">
        <f>'Sample Weights'!C667</f>
        <v>0</v>
      </c>
      <c r="E1118" s="172">
        <f>'Sample Weights'!D667</f>
        <v>2.0899999999999998E-2</v>
      </c>
      <c r="F1118" s="303" t="s">
        <v>958</v>
      </c>
      <c r="G1118" s="303">
        <v>1.1823999999999999</v>
      </c>
      <c r="H1118" s="303" t="s">
        <v>593</v>
      </c>
      <c r="I1118" s="303" t="s">
        <v>839</v>
      </c>
      <c r="J1118" s="303">
        <v>0.16109999999999999</v>
      </c>
      <c r="K1118" s="199">
        <v>392.90980000000002</v>
      </c>
      <c r="L1118" s="199">
        <v>41.929699999999997</v>
      </c>
      <c r="M1118" s="200">
        <f t="shared" si="147"/>
        <v>0.98137964617800233</v>
      </c>
      <c r="N1118" s="248">
        <f t="shared" si="148"/>
        <v>385.59368050386968</v>
      </c>
      <c r="O1118" s="248">
        <f t="shared" si="149"/>
        <v>9.2888850797380815</v>
      </c>
      <c r="P1118" s="168"/>
      <c r="Q1118" s="169"/>
      <c r="R1118" s="203"/>
    </row>
    <row r="1119" spans="2:18" x14ac:dyDescent="0.2">
      <c r="B1119" s="174">
        <f>'Sample Weights'!A668</f>
        <v>667</v>
      </c>
      <c r="C1119" s="172">
        <f>'Sample Weights'!B668</f>
        <v>111</v>
      </c>
      <c r="D1119" s="172" t="str">
        <f>'Sample Weights'!C668</f>
        <v>HOMB-21-3</v>
      </c>
      <c r="E1119" s="172">
        <f>'Sample Weights'!D668</f>
        <v>2.1100000000000001E-2</v>
      </c>
      <c r="F1119" s="303" t="s">
        <v>972</v>
      </c>
      <c r="G1119" s="303">
        <v>1.1849000000000001</v>
      </c>
      <c r="H1119" s="303" t="s">
        <v>839</v>
      </c>
      <c r="I1119" s="303" t="s">
        <v>582</v>
      </c>
      <c r="J1119" s="303">
        <v>0.16070000000000001</v>
      </c>
      <c r="K1119" s="199">
        <v>85.148099999999999</v>
      </c>
      <c r="L1119" s="199">
        <v>42.091099999999997</v>
      </c>
      <c r="M1119" s="200">
        <f t="shared" si="147"/>
        <v>0.98028805257205298</v>
      </c>
      <c r="N1119" s="248">
        <f t="shared" si="148"/>
        <v>83.469665129210426</v>
      </c>
      <c r="O1119" s="248">
        <f t="shared" si="149"/>
        <v>2.0864940451344953</v>
      </c>
      <c r="P1119" s="168">
        <f>AVERAGE(O1119:O1120)</f>
        <v>2.0698106468415789</v>
      </c>
      <c r="Q1119" s="169">
        <f>(MAX(O1119:O1120)-MIN(O1119:O1120))/P1119</f>
        <v>1.6120700044107112E-2</v>
      </c>
      <c r="R1119" s="203" t="str">
        <f>IF(Q1119&gt;C$20, "Repeat", "")</f>
        <v/>
      </c>
    </row>
    <row r="1120" spans="2:18" x14ac:dyDescent="0.2">
      <c r="B1120" s="174">
        <f>'Sample Weights'!A669</f>
        <v>668</v>
      </c>
      <c r="C1120" s="172">
        <f>'Sample Weights'!B669</f>
        <v>111</v>
      </c>
      <c r="D1120" s="172" t="str">
        <f>'Sample Weights'!C669</f>
        <v>HOMB-21-3</v>
      </c>
      <c r="E1120" s="172">
        <f>'Sample Weights'!D669</f>
        <v>2.07E-2</v>
      </c>
      <c r="F1120" s="303" t="s">
        <v>971</v>
      </c>
      <c r="G1120" s="303">
        <v>1.1779999999999999</v>
      </c>
      <c r="H1120" s="303" t="s">
        <v>582</v>
      </c>
      <c r="I1120" s="303"/>
      <c r="J1120" s="303">
        <v>0.16200000000000001</v>
      </c>
      <c r="K1120" s="199">
        <v>80.806399999999996</v>
      </c>
      <c r="L1120" s="202">
        <v>40.986899999999999</v>
      </c>
      <c r="M1120" s="272">
        <f t="shared" si="147"/>
        <v>1</v>
      </c>
      <c r="N1120" s="248">
        <f t="shared" si="148"/>
        <v>80.806399999999996</v>
      </c>
      <c r="O1120" s="248">
        <f t="shared" si="149"/>
        <v>2.0531272485486629</v>
      </c>
      <c r="P1120" s="168"/>
      <c r="Q1120" s="169"/>
      <c r="R1120" s="203"/>
    </row>
    <row r="1121" spans="2:18" x14ac:dyDescent="0.2">
      <c r="B1121" s="174">
        <f>'Sample Weights'!A670</f>
        <v>669</v>
      </c>
      <c r="C1121" s="172">
        <f>'Sample Weights'!B670</f>
        <v>34</v>
      </c>
      <c r="D1121" s="172" t="str">
        <f>'Sample Weights'!C670</f>
        <v>CHKD-19-5</v>
      </c>
      <c r="E1121" s="172">
        <f>'Sample Weights'!D670</f>
        <v>2.0799999999999999E-2</v>
      </c>
      <c r="F1121" s="303" t="s">
        <v>971</v>
      </c>
      <c r="G1121" s="303">
        <v>1.1852</v>
      </c>
      <c r="H1121" s="303" t="s">
        <v>610</v>
      </c>
      <c r="I1121" s="303"/>
      <c r="J1121" s="303">
        <v>0.16209999999999999</v>
      </c>
      <c r="K1121" s="199">
        <v>25.2563</v>
      </c>
      <c r="L1121" s="199">
        <v>39.073599999999999</v>
      </c>
      <c r="M1121" s="200">
        <f t="shared" si="147"/>
        <v>1.0548609791583137</v>
      </c>
      <c r="N1121" s="248">
        <f t="shared" si="148"/>
        <v>26.641885347916116</v>
      </c>
      <c r="O1121" s="248">
        <f t="shared" si="149"/>
        <v>0.75678689020353263</v>
      </c>
      <c r="P1121" s="168">
        <f>AVERAGE(O1121:O1122)</f>
        <v>0.74619618169745361</v>
      </c>
      <c r="Q1121" s="169">
        <f>(MAX(O1121:O1122)-MIN(O1121:O1122))/P1121</f>
        <v>2.8385855531951731E-2</v>
      </c>
      <c r="R1121" s="203" t="str">
        <f>IF(Q1121&gt;C$20, "Repeat", "")</f>
        <v/>
      </c>
    </row>
    <row r="1122" spans="2:18" x14ac:dyDescent="0.2">
      <c r="B1122" s="174">
        <f>'Sample Weights'!A671</f>
        <v>670</v>
      </c>
      <c r="C1122" s="172">
        <f>'Sample Weights'!B671</f>
        <v>34</v>
      </c>
      <c r="D1122" s="172" t="str">
        <f>'Sample Weights'!C671</f>
        <v>CHKD-19-5</v>
      </c>
      <c r="E1122" s="172">
        <f>'Sample Weights'!D671</f>
        <v>2.0199999999999999E-2</v>
      </c>
      <c r="F1122" s="303" t="s">
        <v>965</v>
      </c>
      <c r="G1122" s="303">
        <v>1.1851</v>
      </c>
      <c r="H1122" s="303" t="s">
        <v>873</v>
      </c>
      <c r="I1122" s="303"/>
      <c r="J1122" s="303">
        <v>0.16020000000000001</v>
      </c>
      <c r="K1122" s="199">
        <v>22.599900000000002</v>
      </c>
      <c r="L1122" s="199">
        <v>37.327500000000001</v>
      </c>
      <c r="M1122" s="200">
        <f t="shared" si="147"/>
        <v>1.1019416074082724</v>
      </c>
      <c r="N1122" s="248">
        <f t="shared" si="148"/>
        <v>24.903770133266217</v>
      </c>
      <c r="O1122" s="248">
        <f t="shared" si="149"/>
        <v>0.7356054731913747</v>
      </c>
      <c r="P1122" s="168"/>
      <c r="Q1122" s="169"/>
      <c r="R1122" s="203"/>
    </row>
    <row r="1123" spans="2:18" x14ac:dyDescent="0.2">
      <c r="B1123" s="174">
        <f>'Sample Weights'!A672</f>
        <v>671</v>
      </c>
      <c r="C1123" s="172" t="str">
        <f>'Sample Weights'!B672</f>
        <v>Nisqually-1</v>
      </c>
      <c r="D1123" s="172">
        <f>'Sample Weights'!C672</f>
        <v>0</v>
      </c>
      <c r="E1123" s="172">
        <f>'Sample Weights'!D672</f>
        <v>2.0799999999999999E-2</v>
      </c>
      <c r="F1123" s="303" t="s">
        <v>1060</v>
      </c>
      <c r="G1123" s="303">
        <v>1.1846000000000001</v>
      </c>
      <c r="H1123" s="303" t="s">
        <v>616</v>
      </c>
      <c r="I1123" s="303"/>
      <c r="J1123" s="303">
        <v>0.16370000000000001</v>
      </c>
      <c r="K1123" s="199">
        <v>87.857600000000005</v>
      </c>
      <c r="L1123" s="199">
        <v>42.930100000000003</v>
      </c>
      <c r="M1123" s="200">
        <f t="shared" si="147"/>
        <v>0.95850202093857695</v>
      </c>
      <c r="N1123" s="248">
        <f t="shared" si="148"/>
        <v>84.21168715481312</v>
      </c>
      <c r="O1123" s="248">
        <f t="shared" si="149"/>
        <v>2.1370649604622853</v>
      </c>
      <c r="P1123" s="168">
        <f>AVERAGE(O1123:O1124)</f>
        <v>2.1274903063871102</v>
      </c>
      <c r="Q1123" s="169">
        <f>(MAX(O1123:O1124)-MIN(O1123:O1124))/P1123</f>
        <v>9.0008909055237906E-3</v>
      </c>
      <c r="R1123" s="203" t="str">
        <f>IF(Q1123&gt;C$20, "Repeat", "")</f>
        <v/>
      </c>
    </row>
    <row r="1124" spans="2:18" ht="16" thickBot="1" x14ac:dyDescent="0.25">
      <c r="B1124" s="176">
        <f>'Sample Weights'!A673</f>
        <v>672</v>
      </c>
      <c r="C1124" s="178" t="str">
        <f>'Sample Weights'!B673</f>
        <v>Nisqually-1</v>
      </c>
      <c r="D1124" s="178">
        <f>'Sample Weights'!C673</f>
        <v>0</v>
      </c>
      <c r="E1124" s="178">
        <f>'Sample Weights'!D673</f>
        <v>2.1700000000000001E-2</v>
      </c>
      <c r="F1124" s="305" t="s">
        <v>958</v>
      </c>
      <c r="G1124" s="305">
        <v>1.1859999999999999</v>
      </c>
      <c r="H1124" s="305" t="s">
        <v>874</v>
      </c>
      <c r="I1124" s="305" t="s">
        <v>630</v>
      </c>
      <c r="J1124" s="305">
        <v>0.16089999999999999</v>
      </c>
      <c r="K1124" s="204">
        <v>88.939099999999996</v>
      </c>
      <c r="L1124" s="204">
        <v>42.05</v>
      </c>
      <c r="M1124" s="205">
        <f t="shared" si="147"/>
        <v>0.98118868025660477</v>
      </c>
      <c r="N1124" s="279">
        <f t="shared" si="148"/>
        <v>87.2660381522102</v>
      </c>
      <c r="O1124" s="279">
        <f t="shared" si="149"/>
        <v>2.1179156523119356</v>
      </c>
      <c r="P1124" s="207"/>
      <c r="Q1124" s="208"/>
      <c r="R1124" s="209"/>
    </row>
    <row r="1125" spans="2:18" x14ac:dyDescent="0.2">
      <c r="B1125" s="131"/>
      <c r="C1125" s="45"/>
      <c r="D1125" s="46"/>
      <c r="E1125" s="45"/>
      <c r="F1125" s="46"/>
      <c r="G1125" s="46"/>
      <c r="H1125" s="27"/>
      <c r="I1125" s="46"/>
      <c r="J1125" s="46"/>
      <c r="K1125" s="45"/>
      <c r="L1125" s="67"/>
      <c r="M1125" s="45"/>
      <c r="N1125" s="45"/>
      <c r="O1125" s="45"/>
      <c r="P1125" s="47"/>
      <c r="Q1125" s="47"/>
    </row>
    <row r="1126" spans="2:18" x14ac:dyDescent="0.2">
      <c r="B1126" s="114"/>
      <c r="C1126" s="45"/>
      <c r="D1126" s="46"/>
      <c r="E1126" s="45"/>
      <c r="F1126" s="46"/>
      <c r="G1126" s="46"/>
      <c r="H1126" s="46"/>
      <c r="I1126" s="46"/>
      <c r="J1126" s="46"/>
      <c r="K1126" s="165" t="s">
        <v>1200</v>
      </c>
      <c r="L1126" s="67" t="s">
        <v>642</v>
      </c>
      <c r="M1126" s="45"/>
      <c r="N1126" s="45"/>
      <c r="O1126" s="45"/>
      <c r="P1126" s="47"/>
      <c r="Q1126" s="47"/>
    </row>
    <row r="1127" spans="2:18" x14ac:dyDescent="0.2">
      <c r="B1127" s="131" t="s">
        <v>1158</v>
      </c>
      <c r="C1127" s="45"/>
      <c r="D1127" s="46"/>
      <c r="E1127" s="45"/>
      <c r="F1127" s="46"/>
      <c r="G1127" s="46"/>
      <c r="H1127" s="27"/>
      <c r="I1127" s="46"/>
      <c r="J1127" s="46"/>
      <c r="K1127" s="148">
        <f>MAX(K1101:K1124)</f>
        <v>392.90980000000002</v>
      </c>
      <c r="L1127" s="139">
        <f>AVERAGE(L1101:L1124)</f>
        <v>41.1998125</v>
      </c>
      <c r="M1127" s="45"/>
      <c r="N1127" s="45"/>
      <c r="O1127" s="45"/>
      <c r="P1127" s="47"/>
      <c r="Q1127" s="47"/>
    </row>
    <row r="1128" spans="2:18" x14ac:dyDescent="0.2">
      <c r="B1128" s="77" t="s">
        <v>367</v>
      </c>
      <c r="C1128" s="165" t="s">
        <v>1223</v>
      </c>
      <c r="D1128" s="46"/>
      <c r="E1128" s="45"/>
      <c r="F1128" s="46"/>
      <c r="G1128" s="46"/>
      <c r="H1128" s="46"/>
      <c r="I1128" s="46"/>
      <c r="J1128" s="46"/>
      <c r="K1128" s="165" t="s">
        <v>1201</v>
      </c>
      <c r="M1128" s="45"/>
      <c r="N1128" s="45"/>
      <c r="O1128" s="45"/>
      <c r="P1128" s="47"/>
      <c r="Q1128" s="47"/>
    </row>
    <row r="1129" spans="2:18" x14ac:dyDescent="0.2">
      <c r="B1129" s="99" t="s">
        <v>1130</v>
      </c>
      <c r="C1129" s="45"/>
      <c r="D1129" s="46"/>
      <c r="E1129" s="45"/>
      <c r="F1129" s="46"/>
      <c r="G1129" s="46"/>
      <c r="H1129" s="46"/>
      <c r="I1129" s="46"/>
      <c r="J1129" s="46"/>
      <c r="K1129" s="45">
        <f>MIN(K1101:K1124)</f>
        <v>16.177800000000001</v>
      </c>
      <c r="L1129" s="45"/>
      <c r="M1129" s="45"/>
      <c r="N1129" s="45"/>
      <c r="O1129" s="45"/>
      <c r="P1129" s="47"/>
      <c r="Q1129" s="47"/>
    </row>
    <row r="1130" spans="2:18" ht="16" thickBot="1" x14ac:dyDescent="0.25">
      <c r="B1130" s="102"/>
      <c r="C1130" s="45"/>
      <c r="D1130" s="46"/>
      <c r="E1130" s="45"/>
      <c r="F1130" s="100"/>
      <c r="G1130" s="46"/>
      <c r="H1130" s="46"/>
      <c r="I1130" s="100"/>
      <c r="J1130" s="46"/>
      <c r="K1130" s="45"/>
      <c r="L1130" s="45"/>
      <c r="M1130" s="45"/>
      <c r="N1130" s="45"/>
      <c r="O1130" s="45"/>
      <c r="P1130" s="47"/>
      <c r="Q1130" s="47"/>
      <c r="R1130" s="67"/>
    </row>
    <row r="1131" spans="2:18" ht="16" thickBot="1" x14ac:dyDescent="0.25">
      <c r="B1131" s="217" t="s">
        <v>370</v>
      </c>
      <c r="C1131" s="218" t="s">
        <v>3</v>
      </c>
      <c r="D1131" s="218" t="s">
        <v>4</v>
      </c>
      <c r="E1131" s="218" t="s">
        <v>371</v>
      </c>
      <c r="F1131" s="218" t="s">
        <v>372</v>
      </c>
      <c r="G1131" s="218" t="s">
        <v>373</v>
      </c>
      <c r="H1131" s="218" t="s">
        <v>374</v>
      </c>
      <c r="I1131" s="218" t="s">
        <v>375</v>
      </c>
      <c r="J1131" s="218" t="s">
        <v>376</v>
      </c>
      <c r="K1131" s="218" t="s">
        <v>377</v>
      </c>
      <c r="L1131" s="218" t="s">
        <v>378</v>
      </c>
      <c r="M1131" s="218" t="s">
        <v>379</v>
      </c>
      <c r="N1131" s="218" t="s">
        <v>380</v>
      </c>
      <c r="O1131" s="218" t="s">
        <v>381</v>
      </c>
      <c r="P1131" s="219" t="s">
        <v>382</v>
      </c>
      <c r="Q1131" s="219" t="s">
        <v>383</v>
      </c>
      <c r="R1131" s="299" t="s">
        <v>384</v>
      </c>
    </row>
    <row r="1132" spans="2:18" x14ac:dyDescent="0.2">
      <c r="B1132" s="210">
        <f>'Sample Weights'!A362</f>
        <v>361</v>
      </c>
      <c r="C1132" s="179">
        <f>'Sample Weights'!B362</f>
        <v>248</v>
      </c>
      <c r="D1132" s="179" t="str">
        <f>'Sample Weights'!C362</f>
        <v>NHTB-27-3</v>
      </c>
      <c r="E1132" s="179">
        <f>'Sample Weights'!D362</f>
        <v>2.1000000000000001E-2</v>
      </c>
      <c r="F1132" s="179" t="str">
        <f t="shared" ref="F1132:G1132" si="150">F663</f>
        <v>.1003</v>
      </c>
      <c r="G1132" s="179">
        <f t="shared" si="150"/>
        <v>1.1819999999999999</v>
      </c>
      <c r="H1132" s="179"/>
      <c r="I1132" s="179"/>
      <c r="J1132" s="179">
        <f t="shared" ref="J1132:J1153" si="151">J663</f>
        <v>0.16400000000000001</v>
      </c>
      <c r="K1132" s="211">
        <v>22.473099999999999</v>
      </c>
      <c r="L1132" s="211">
        <v>37.488399999999999</v>
      </c>
      <c r="M1132" s="212">
        <f>(L$1140/(F$1140/C$15)/(F$1140/C$15+(G$1140-F$1140)/C$16+J$1140/C$17))/(L1132/(F1132/C$15)/(F1132/C$15+(G1132-F1132)/C$16+J1132/C$17))</f>
        <v>1.0327117235743621</v>
      </c>
      <c r="N1132" s="255">
        <f t="shared" ref="N1132:N1155" si="152">K1132*M1132</f>
        <v>23.208233835058998</v>
      </c>
      <c r="O1132" s="255">
        <f t="shared" ref="O1132:O1155" si="153">(N1132-D$1061)/D$1060*(F1132/C$15+(G1132-F1132)/C$16+J1132/C$17)/E1132</f>
        <v>0.6671037523260287</v>
      </c>
      <c r="P1132" s="214">
        <f>AVERAGE(O1132:O1133)</f>
        <v>0.65077672842786161</v>
      </c>
      <c r="Q1132" s="215">
        <f>(MAX(O1132:O1133)-MIN(O1132:O1133))/P1132</f>
        <v>5.0177036716140024E-2</v>
      </c>
      <c r="R1132" s="216" t="str">
        <f>IF(Q1132&gt;C$20, "Repeat", "")</f>
        <v/>
      </c>
    </row>
    <row r="1133" spans="2:18" x14ac:dyDescent="0.2">
      <c r="B1133" s="174">
        <f>'Sample Weights'!A363</f>
        <v>362</v>
      </c>
      <c r="C1133" s="172">
        <f>'Sample Weights'!B363</f>
        <v>248</v>
      </c>
      <c r="D1133" s="172" t="str">
        <f>'Sample Weights'!C363</f>
        <v>NHTB-27-3</v>
      </c>
      <c r="E1133" s="172">
        <f>'Sample Weights'!D363</f>
        <v>2.1000000000000001E-2</v>
      </c>
      <c r="F1133" s="172" t="str">
        <f t="shared" ref="F1133:G1133" si="154">F664</f>
        <v>.1000</v>
      </c>
      <c r="G1133" s="172">
        <f t="shared" si="154"/>
        <v>1.1812</v>
      </c>
      <c r="H1133" s="172"/>
      <c r="I1133" s="172"/>
      <c r="J1133" s="172">
        <f t="shared" si="151"/>
        <v>0.1618</v>
      </c>
      <c r="K1133" s="199">
        <v>22.391400000000001</v>
      </c>
      <c r="L1133" s="199">
        <v>39.436300000000003</v>
      </c>
      <c r="M1133" s="200">
        <f t="shared" ref="M1133:M1155" si="155">(L$1140/(F$1140/C$15)/(F$1140/C$15+(G$1140-F$1140)/C$16+J$1140/C$17))/(L1133/(F1133/C$15)/(F1133/C$15+(G1133-F1133)/C$16+J1133/C$17))</f>
        <v>0.97704871923458314</v>
      </c>
      <c r="N1133" s="248">
        <f t="shared" si="152"/>
        <v>21.877488691869246</v>
      </c>
      <c r="O1133" s="248">
        <f t="shared" si="153"/>
        <v>0.6344497045296944</v>
      </c>
      <c r="P1133" s="168"/>
      <c r="Q1133" s="169"/>
      <c r="R1133" s="203"/>
    </row>
    <row r="1134" spans="2:18" x14ac:dyDescent="0.2">
      <c r="B1134" s="174">
        <f>'Sample Weights'!A364</f>
        <v>705</v>
      </c>
      <c r="C1134" s="172">
        <f>'Sample Weights'!B364</f>
        <v>64</v>
      </c>
      <c r="D1134" s="172" t="str">
        <f>'Sample Weights'!C364</f>
        <v>DENB-17-2</v>
      </c>
      <c r="E1134" s="172">
        <f>'Sample Weights'!D364</f>
        <v>2.0899999999999998E-2</v>
      </c>
      <c r="F1134" s="172" t="str">
        <f t="shared" ref="F1134:G1134" si="156">F665</f>
        <v>.1002</v>
      </c>
      <c r="G1134" s="172">
        <f t="shared" si="156"/>
        <v>1.1828000000000001</v>
      </c>
      <c r="H1134" s="172"/>
      <c r="I1134" s="172"/>
      <c r="J1134" s="172">
        <f t="shared" si="151"/>
        <v>0.16120000000000001</v>
      </c>
      <c r="K1134" s="199">
        <v>47.459600000000002</v>
      </c>
      <c r="L1134" s="199">
        <v>44.1905</v>
      </c>
      <c r="M1134" s="200">
        <f t="shared" si="155"/>
        <v>0.87449949860888765</v>
      </c>
      <c r="N1134" s="248">
        <f t="shared" si="152"/>
        <v>41.503396404178368</v>
      </c>
      <c r="O1134" s="248">
        <f t="shared" si="153"/>
        <v>1.1050664729580848</v>
      </c>
      <c r="P1134" s="168">
        <f>AVERAGE(O1134:O1135)</f>
        <v>1.1192103389906856</v>
      </c>
      <c r="Q1134" s="169">
        <f>(MAX(O1134:O1135)-MIN(O1134:O1135))/P1134</f>
        <v>2.5274723686623451E-2</v>
      </c>
      <c r="R1134" s="203" t="str">
        <f>IF(Q1134&gt;C$20, "Repeat", "")</f>
        <v/>
      </c>
    </row>
    <row r="1135" spans="2:18" x14ac:dyDescent="0.2">
      <c r="B1135" s="174">
        <f>'Sample Weights'!A365</f>
        <v>706</v>
      </c>
      <c r="C1135" s="172">
        <f>'Sample Weights'!B365</f>
        <v>64</v>
      </c>
      <c r="D1135" s="172" t="str">
        <f>'Sample Weights'!C365</f>
        <v>DENB-17-2</v>
      </c>
      <c r="E1135" s="172">
        <f>'Sample Weights'!D365</f>
        <v>2.1000000000000001E-2</v>
      </c>
      <c r="F1135" s="172" t="str">
        <f t="shared" ref="F1135:G1135" si="157">F666</f>
        <v>.1001</v>
      </c>
      <c r="G1135" s="172">
        <f t="shared" si="157"/>
        <v>1.1832</v>
      </c>
      <c r="H1135" s="172"/>
      <c r="I1135" s="172"/>
      <c r="J1135" s="172">
        <f t="shared" si="151"/>
        <v>0.16250000000000001</v>
      </c>
      <c r="K1135" s="199">
        <v>42.474800000000002</v>
      </c>
      <c r="L1135" s="199">
        <v>38.2834</v>
      </c>
      <c r="M1135" s="200">
        <f t="shared" si="155"/>
        <v>1.0093993476569483</v>
      </c>
      <c r="N1135" s="248">
        <f t="shared" si="152"/>
        <v>42.874035411859346</v>
      </c>
      <c r="O1135" s="248">
        <f t="shared" si="153"/>
        <v>1.1333542050232865</v>
      </c>
      <c r="P1135" s="168"/>
      <c r="Q1135" s="169"/>
      <c r="R1135" s="203"/>
    </row>
    <row r="1136" spans="2:18" x14ac:dyDescent="0.2">
      <c r="B1136" s="174">
        <f>'Sample Weights'!A366</f>
        <v>365</v>
      </c>
      <c r="C1136" s="172">
        <f>'Sample Weights'!B366</f>
        <v>351</v>
      </c>
      <c r="D1136" s="172" t="str">
        <f>'Sample Weights'!C366</f>
        <v>TLKH-11-5</v>
      </c>
      <c r="E1136" s="172">
        <f>'Sample Weights'!D366</f>
        <v>2.0799999999999999E-2</v>
      </c>
      <c r="F1136" s="172" t="str">
        <f t="shared" ref="F1136:G1136" si="158">F667</f>
        <v>.1004</v>
      </c>
      <c r="G1136" s="172">
        <f t="shared" si="158"/>
        <v>1.1888000000000001</v>
      </c>
      <c r="H1136" s="172"/>
      <c r="I1136" s="172"/>
      <c r="J1136" s="172">
        <f t="shared" si="151"/>
        <v>0.16220000000000001</v>
      </c>
      <c r="K1136" s="199">
        <v>65.652900000000002</v>
      </c>
      <c r="L1136" s="199">
        <v>41.967300000000002</v>
      </c>
      <c r="M1136" s="200">
        <f t="shared" si="155"/>
        <v>0.92741227260469683</v>
      </c>
      <c r="N1136" s="248">
        <f t="shared" si="152"/>
        <v>60.887305192088903</v>
      </c>
      <c r="O1136" s="248">
        <f t="shared" si="153"/>
        <v>1.5819197379538574</v>
      </c>
      <c r="P1136" s="168">
        <f>AVERAGE(O1136:O1137)</f>
        <v>1.6572712064825987</v>
      </c>
      <c r="Q1136" s="169">
        <f>(MAX(O1136:O1137)-MIN(O1136:O1137))/P1136</f>
        <v>9.0934384467666912E-2</v>
      </c>
      <c r="R1136" s="203" t="str">
        <f>IF(Q1136&gt;C$20, "Repeat", "")</f>
        <v/>
      </c>
    </row>
    <row r="1137" spans="2:18" x14ac:dyDescent="0.2">
      <c r="B1137" s="174">
        <f>'Sample Weights'!A367</f>
        <v>366</v>
      </c>
      <c r="C1137" s="172">
        <f>'Sample Weights'!B367</f>
        <v>251</v>
      </c>
      <c r="D1137" s="172" t="str">
        <f>'Sample Weights'!C367</f>
        <v>NPLN-30-3</v>
      </c>
      <c r="E1137" s="172">
        <f>'Sample Weights'!D367</f>
        <v>2.1000000000000001E-2</v>
      </c>
      <c r="F1137" s="172" t="str">
        <f t="shared" ref="F1137:G1137" si="159">F668</f>
        <v>.1003</v>
      </c>
      <c r="G1137" s="172">
        <f t="shared" si="159"/>
        <v>1.1825000000000001</v>
      </c>
      <c r="H1137" s="172"/>
      <c r="I1137" s="172"/>
      <c r="J1137" s="172">
        <f t="shared" si="151"/>
        <v>0.16270000000000001</v>
      </c>
      <c r="K1137" s="199">
        <v>63.168799999999997</v>
      </c>
      <c r="L1137" s="199">
        <v>35.855699999999999</v>
      </c>
      <c r="M1137" s="200">
        <f t="shared" si="155"/>
        <v>1.0794377390643972</v>
      </c>
      <c r="N1137" s="248">
        <f t="shared" si="152"/>
        <v>68.186786651411097</v>
      </c>
      <c r="O1137" s="248">
        <f t="shared" si="153"/>
        <v>1.7326226750113403</v>
      </c>
      <c r="P1137" s="168"/>
      <c r="Q1137" s="169"/>
      <c r="R1137" s="203"/>
    </row>
    <row r="1138" spans="2:18" x14ac:dyDescent="0.2">
      <c r="B1138" s="174">
        <f>'Sample Weights'!A368</f>
        <v>367</v>
      </c>
      <c r="C1138" s="172">
        <f>'Sample Weights'!B368</f>
        <v>153</v>
      </c>
      <c r="D1138" s="172" t="str">
        <f>'Sample Weights'!C368</f>
        <v>KIMB-16-3</v>
      </c>
      <c r="E1138" s="172">
        <f>'Sample Weights'!D368</f>
        <v>2.1399999999999999E-2</v>
      </c>
      <c r="F1138" s="172" t="str">
        <f t="shared" ref="F1138:G1138" si="160">F669</f>
        <v>.1005</v>
      </c>
      <c r="G1138" s="172">
        <f t="shared" si="160"/>
        <v>1.1820999999999999</v>
      </c>
      <c r="H1138" s="172"/>
      <c r="I1138" s="172"/>
      <c r="J1138" s="172">
        <f t="shared" si="151"/>
        <v>0.16320000000000001</v>
      </c>
      <c r="K1138" s="199">
        <v>94.125500000000002</v>
      </c>
      <c r="L1138" s="199">
        <v>41.9114</v>
      </c>
      <c r="M1138" s="200">
        <f t="shared" si="155"/>
        <v>0.92527508918752088</v>
      </c>
      <c r="N1138" s="248">
        <f t="shared" si="152"/>
        <v>87.091980407319994</v>
      </c>
      <c r="O1138" s="248">
        <f t="shared" si="153"/>
        <v>2.139708457686734</v>
      </c>
      <c r="P1138" s="168">
        <f>AVERAGE(O1138:O1139)</f>
        <v>2.1579678426977718</v>
      </c>
      <c r="Q1138" s="169">
        <f>(MAX(O1138:O1139)-MIN(O1138:O1139))/P1138</f>
        <v>1.692275913454843E-2</v>
      </c>
      <c r="R1138" s="203" t="str">
        <f>IF(Q1138&gt;C$20, "Repeat", "")</f>
        <v/>
      </c>
    </row>
    <row r="1139" spans="2:18" x14ac:dyDescent="0.2">
      <c r="B1139" s="174">
        <f>'Sample Weights'!A369</f>
        <v>368</v>
      </c>
      <c r="C1139" s="172">
        <f>'Sample Weights'!B369</f>
        <v>153</v>
      </c>
      <c r="D1139" s="172" t="str">
        <f>'Sample Weights'!C369</f>
        <v>KIMB-16-3</v>
      </c>
      <c r="E1139" s="172">
        <f>'Sample Weights'!D369</f>
        <v>2.1100000000000001E-2</v>
      </c>
      <c r="F1139" s="172" t="str">
        <f t="shared" ref="F1139:G1139" si="161">F670</f>
        <v>.0999</v>
      </c>
      <c r="G1139" s="172">
        <f t="shared" si="161"/>
        <v>1.1855</v>
      </c>
      <c r="H1139" s="172"/>
      <c r="I1139" s="172"/>
      <c r="J1139" s="172">
        <f t="shared" si="151"/>
        <v>0.16669999999999999</v>
      </c>
      <c r="K1139" s="199">
        <v>93.442499999999995</v>
      </c>
      <c r="L1139" s="199">
        <v>41.607500000000002</v>
      </c>
      <c r="M1139" s="200">
        <f t="shared" si="155"/>
        <v>0.93051276198521826</v>
      </c>
      <c r="N1139" s="248">
        <f t="shared" si="152"/>
        <v>86.949438761803748</v>
      </c>
      <c r="O1139" s="248">
        <f t="shared" si="153"/>
        <v>2.1762272277088095</v>
      </c>
      <c r="P1139" s="168"/>
      <c r="Q1139" s="169"/>
      <c r="R1139" s="203"/>
    </row>
    <row r="1140" spans="2:18" x14ac:dyDescent="0.2">
      <c r="B1140" s="174">
        <f>'Sample Weights'!A370</f>
        <v>369</v>
      </c>
      <c r="C1140" s="172">
        <f>'Sample Weights'!B370</f>
        <v>305</v>
      </c>
      <c r="D1140" s="172" t="str">
        <f>'Sample Weights'!C370</f>
        <v>SKWC-24-1</v>
      </c>
      <c r="E1140" s="172">
        <f>'Sample Weights'!D370</f>
        <v>2.1299999999999999E-2</v>
      </c>
      <c r="F1140" s="172" t="str">
        <f t="shared" ref="F1140:G1140" si="162">F671</f>
        <v>.1007</v>
      </c>
      <c r="G1140" s="172">
        <f t="shared" si="162"/>
        <v>1.1832</v>
      </c>
      <c r="H1140" s="172"/>
      <c r="I1140" s="172"/>
      <c r="J1140" s="172">
        <f t="shared" si="151"/>
        <v>0.16109999999999999</v>
      </c>
      <c r="K1140" s="199">
        <v>16.380199999999999</v>
      </c>
      <c r="L1140" s="202">
        <v>38.848599999999998</v>
      </c>
      <c r="M1140" s="200">
        <f t="shared" si="155"/>
        <v>1</v>
      </c>
      <c r="N1140" s="248">
        <f t="shared" si="152"/>
        <v>16.380199999999999</v>
      </c>
      <c r="O1140" s="248">
        <f t="shared" si="153"/>
        <v>0.49789890185492819</v>
      </c>
      <c r="P1140" s="168">
        <f>AVERAGE(O1140:O1141)</f>
        <v>0.48126736935170578</v>
      </c>
      <c r="Q1140" s="169">
        <f>(MAX(O1140:O1141)-MIN(O1140:O1141))/P1140</f>
        <v>6.9115562626346438E-2</v>
      </c>
      <c r="R1140" s="203" t="str">
        <f>IF(Q1140&gt;C$20, "Repeat", "")</f>
        <v/>
      </c>
    </row>
    <row r="1141" spans="2:18" x14ac:dyDescent="0.2">
      <c r="B1141" s="174">
        <f>'Sample Weights'!A371</f>
        <v>370</v>
      </c>
      <c r="C1141" s="172">
        <f>'Sample Weights'!B371</f>
        <v>305</v>
      </c>
      <c r="D1141" s="172" t="str">
        <f>'Sample Weights'!C371</f>
        <v>SKWC-24-1</v>
      </c>
      <c r="E1141" s="172">
        <f>'Sample Weights'!D371</f>
        <v>2.12E-2</v>
      </c>
      <c r="F1141" s="172" t="str">
        <f t="shared" ref="F1141:G1141" si="163">F672</f>
        <v>.1005</v>
      </c>
      <c r="G1141" s="172">
        <f t="shared" si="163"/>
        <v>1.1879999999999999</v>
      </c>
      <c r="H1141" s="172"/>
      <c r="I1141" s="172"/>
      <c r="J1141" s="172">
        <f t="shared" si="151"/>
        <v>0.16159999999999999</v>
      </c>
      <c r="K1141" s="199">
        <v>14.923500000000001</v>
      </c>
      <c r="L1141" s="199">
        <v>39.289499999999997</v>
      </c>
      <c r="M1141" s="200">
        <f t="shared" si="155"/>
        <v>0.99070346617228089</v>
      </c>
      <c r="N1141" s="248">
        <f t="shared" si="152"/>
        <v>14.784763177422034</v>
      </c>
      <c r="O1141" s="248">
        <f t="shared" si="153"/>
        <v>0.46463583684848336</v>
      </c>
      <c r="P1141" s="168"/>
      <c r="Q1141" s="169"/>
      <c r="R1141" s="203"/>
    </row>
    <row r="1142" spans="2:18" x14ac:dyDescent="0.2">
      <c r="B1142" s="174">
        <f>'Sample Weights'!A372</f>
        <v>371</v>
      </c>
      <c r="C1142" s="172">
        <f>'Sample Weights'!B372</f>
        <v>358</v>
      </c>
      <c r="D1142" s="172" t="str">
        <f>'Sample Weights'!C372</f>
        <v>TOBB-23-2</v>
      </c>
      <c r="E1142" s="172">
        <f>'Sample Weights'!D372</f>
        <v>2.07E-2</v>
      </c>
      <c r="F1142" s="172" t="str">
        <f t="shared" ref="F1142:G1142" si="164">F673</f>
        <v>.1005</v>
      </c>
      <c r="G1142" s="172">
        <f t="shared" si="164"/>
        <v>1.1880999999999999</v>
      </c>
      <c r="H1142" s="172"/>
      <c r="I1142" s="172"/>
      <c r="J1142" s="172">
        <f t="shared" si="151"/>
        <v>0.16220000000000001</v>
      </c>
      <c r="K1142" s="199">
        <v>61.9985</v>
      </c>
      <c r="L1142" s="199">
        <v>36.449100000000001</v>
      </c>
      <c r="M1142" s="200">
        <f t="shared" si="155"/>
        <v>1.0683139187393778</v>
      </c>
      <c r="N1142" s="248">
        <f t="shared" si="152"/>
        <v>66.233860490963309</v>
      </c>
      <c r="O1142" s="248">
        <f t="shared" si="153"/>
        <v>1.7177566781158451</v>
      </c>
      <c r="P1142" s="168">
        <f>AVERAGE(O1142:O1143)</f>
        <v>1.6795896389417209</v>
      </c>
      <c r="Q1142" s="169">
        <f>(MAX(O1142:O1143)-MIN(O1142:O1143))/P1142</f>
        <v>4.5448052654305002E-2</v>
      </c>
      <c r="R1142" s="203" t="str">
        <f>IF(Q1142&gt;C$20, "Repeat", "")</f>
        <v/>
      </c>
    </row>
    <row r="1143" spans="2:18" x14ac:dyDescent="0.2">
      <c r="B1143" s="174">
        <f>'Sample Weights'!A373</f>
        <v>372</v>
      </c>
      <c r="C1143" s="172">
        <f>'Sample Weights'!B373</f>
        <v>358</v>
      </c>
      <c r="D1143" s="172" t="str">
        <f>'Sample Weights'!C373</f>
        <v>TOBB-23-2</v>
      </c>
      <c r="E1143" s="172">
        <f>'Sample Weights'!D373</f>
        <v>2.07E-2</v>
      </c>
      <c r="F1143" s="172" t="str">
        <f t="shared" ref="F1143:G1143" si="165">F674</f>
        <v>.1002</v>
      </c>
      <c r="G1143" s="172">
        <f t="shared" si="165"/>
        <v>1.1868000000000001</v>
      </c>
      <c r="H1143" s="172"/>
      <c r="I1143" s="172"/>
      <c r="J1143" s="172">
        <f t="shared" si="151"/>
        <v>0.16331000000000001</v>
      </c>
      <c r="K1143" s="199">
        <v>62.090800000000002</v>
      </c>
      <c r="L1143" s="199">
        <v>38.183500000000002</v>
      </c>
      <c r="M1143" s="200">
        <f t="shared" si="155"/>
        <v>1.0162835558895342</v>
      </c>
      <c r="N1143" s="248">
        <f t="shared" si="152"/>
        <v>63.101859012025891</v>
      </c>
      <c r="O1143" s="248">
        <f t="shared" si="153"/>
        <v>1.6414225997675966</v>
      </c>
      <c r="P1143" s="168"/>
      <c r="Q1143" s="169"/>
      <c r="R1143" s="203"/>
    </row>
    <row r="1144" spans="2:18" x14ac:dyDescent="0.2">
      <c r="B1144" s="174">
        <f>'Sample Weights'!A374</f>
        <v>373</v>
      </c>
      <c r="C1144" s="172">
        <f>'Sample Weights'!B374</f>
        <v>21</v>
      </c>
      <c r="D1144" s="172" t="str">
        <f>'Sample Weights'!C374</f>
        <v>CARS-29-2</v>
      </c>
      <c r="E1144" s="172">
        <f>'Sample Weights'!D374</f>
        <v>2.0799999999999999E-2</v>
      </c>
      <c r="F1144" s="172" t="str">
        <f t="shared" ref="F1144:G1144" si="166">F675</f>
        <v>.1004</v>
      </c>
      <c r="G1144" s="172">
        <f t="shared" si="166"/>
        <v>1.1858</v>
      </c>
      <c r="H1144" s="172"/>
      <c r="I1144" s="172"/>
      <c r="J1144" s="172">
        <f t="shared" si="151"/>
        <v>0.16250000000000001</v>
      </c>
      <c r="K1144" s="199">
        <v>226.75069999999999</v>
      </c>
      <c r="L1144" s="199">
        <v>38.556100000000001</v>
      </c>
      <c r="M1144" s="200">
        <f t="shared" si="155"/>
        <v>1.0072950662464726</v>
      </c>
      <c r="N1144" s="248">
        <f t="shared" si="152"/>
        <v>228.40486137793403</v>
      </c>
      <c r="O1144" s="248">
        <f t="shared" si="153"/>
        <v>5.5955822171353251</v>
      </c>
      <c r="P1144" s="168">
        <f>AVERAGE(O1144:O1145)</f>
        <v>5.6924778180984248</v>
      </c>
      <c r="Q1144" s="169">
        <f>(MAX(O1144:O1145)-MIN(O1144:O1145))/P1144</f>
        <v>3.4043382885053791E-2</v>
      </c>
      <c r="R1144" s="203" t="str">
        <f>IF(Q1144&gt;C$20, "Repeat", "")</f>
        <v/>
      </c>
    </row>
    <row r="1145" spans="2:18" x14ac:dyDescent="0.2">
      <c r="B1145" s="174">
        <f>'Sample Weights'!A375</f>
        <v>374</v>
      </c>
      <c r="C1145" s="172">
        <f>'Sample Weights'!B375</f>
        <v>21</v>
      </c>
      <c r="D1145" s="172" t="str">
        <f>'Sample Weights'!C375</f>
        <v>CARS-29-2</v>
      </c>
      <c r="E1145" s="172">
        <f>'Sample Weights'!D375</f>
        <v>2.1000000000000001E-2</v>
      </c>
      <c r="F1145" s="172" t="str">
        <f t="shared" ref="F1145:G1145" si="167">F676</f>
        <v>.1</v>
      </c>
      <c r="G1145" s="172">
        <f t="shared" si="167"/>
        <v>1.1837</v>
      </c>
      <c r="H1145" s="172"/>
      <c r="I1145" s="172"/>
      <c r="J1145" s="172">
        <f t="shared" si="151"/>
        <v>0.16120000000000001</v>
      </c>
      <c r="K1145" s="199">
        <v>235.01580000000001</v>
      </c>
      <c r="L1145" s="199">
        <v>37.891800000000003</v>
      </c>
      <c r="M1145" s="200">
        <f t="shared" si="155"/>
        <v>1.018524169956347</v>
      </c>
      <c r="N1145" s="248">
        <f t="shared" si="152"/>
        <v>239.36927262162686</v>
      </c>
      <c r="O1145" s="248">
        <f t="shared" si="153"/>
        <v>5.7893734190615254</v>
      </c>
      <c r="P1145" s="168"/>
      <c r="Q1145" s="169"/>
      <c r="R1145" s="203"/>
    </row>
    <row r="1146" spans="2:18" x14ac:dyDescent="0.2">
      <c r="B1146" s="174">
        <f>'Sample Weights'!A376</f>
        <v>375</v>
      </c>
      <c r="C1146" s="172">
        <f>'Sample Weights'!B376</f>
        <v>241</v>
      </c>
      <c r="D1146" s="172" t="str">
        <f>'Sample Weights'!C376</f>
        <v>NECA-14-1</v>
      </c>
      <c r="E1146" s="172">
        <f>'Sample Weights'!D376</f>
        <v>2.12E-2</v>
      </c>
      <c r="F1146" s="172" t="str">
        <f t="shared" ref="F1146:G1146" si="168">F677</f>
        <v>.1003</v>
      </c>
      <c r="G1146" s="172">
        <f t="shared" si="168"/>
        <v>1.1866000000000001</v>
      </c>
      <c r="H1146" s="172"/>
      <c r="I1146" s="172"/>
      <c r="J1146" s="172">
        <f t="shared" si="151"/>
        <v>0.16120000000000001</v>
      </c>
      <c r="K1146" s="199">
        <v>176.48699999999999</v>
      </c>
      <c r="L1146" s="199">
        <v>39.353299999999997</v>
      </c>
      <c r="M1146" s="200">
        <f t="shared" si="155"/>
        <v>0.9858557893729667</v>
      </c>
      <c r="N1146" s="248">
        <f t="shared" si="152"/>
        <v>173.99073069906677</v>
      </c>
      <c r="O1146" s="248">
        <f t="shared" si="153"/>
        <v>4.2095594278608504</v>
      </c>
      <c r="P1146" s="168">
        <f>AVERAGE(O1146:O1147)</f>
        <v>4.3437697970310349</v>
      </c>
      <c r="Q1146" s="169">
        <f>(MAX(O1146:O1147)-MIN(O1146:O1147))/P1146</f>
        <v>6.1794420718113252E-2</v>
      </c>
      <c r="R1146" s="203" t="str">
        <f>IF(Q1146&gt;C$20, "Repeat", "")</f>
        <v/>
      </c>
    </row>
    <row r="1147" spans="2:18" x14ac:dyDescent="0.2">
      <c r="B1147" s="174">
        <f>'Sample Weights'!A377</f>
        <v>376</v>
      </c>
      <c r="C1147" s="172">
        <f>'Sample Weights'!B377</f>
        <v>241</v>
      </c>
      <c r="D1147" s="172" t="str">
        <f>'Sample Weights'!C377</f>
        <v>NECA-14-1</v>
      </c>
      <c r="E1147" s="172">
        <f>'Sample Weights'!D377</f>
        <v>2.1999999999999999E-2</v>
      </c>
      <c r="F1147" s="172" t="str">
        <f t="shared" ref="F1147:G1147" si="169">F678</f>
        <v>.1003</v>
      </c>
      <c r="G1147" s="172">
        <f t="shared" si="169"/>
        <v>1.1840999999999999</v>
      </c>
      <c r="H1147" s="172"/>
      <c r="I1147" s="172"/>
      <c r="J1147" s="172">
        <f t="shared" si="151"/>
        <v>0.1628</v>
      </c>
      <c r="K1147" s="199">
        <v>190.06630000000001</v>
      </c>
      <c r="L1147" s="199">
        <v>38.203800000000001</v>
      </c>
      <c r="M1147" s="200">
        <f t="shared" si="155"/>
        <v>1.0143931510198798</v>
      </c>
      <c r="N1147" s="248">
        <f t="shared" si="152"/>
        <v>192.8019529596898</v>
      </c>
      <c r="O1147" s="248">
        <f t="shared" si="153"/>
        <v>4.4779801662012195</v>
      </c>
      <c r="P1147" s="168"/>
      <c r="Q1147" s="169"/>
      <c r="R1147" s="203"/>
    </row>
    <row r="1148" spans="2:18" x14ac:dyDescent="0.2">
      <c r="B1148" s="174">
        <f>'Sample Weights'!A378</f>
        <v>377</v>
      </c>
      <c r="C1148" s="172">
        <f>'Sample Weights'!B378</f>
        <v>76</v>
      </c>
      <c r="D1148" s="172" t="str">
        <f>'Sample Weights'!C378</f>
        <v>ELAD-25-3</v>
      </c>
      <c r="E1148" s="172">
        <f>'Sample Weights'!D378</f>
        <v>2.12E-2</v>
      </c>
      <c r="F1148" s="172" t="str">
        <f t="shared" ref="F1148:G1148" si="170">F679</f>
        <v>.1004</v>
      </c>
      <c r="G1148" s="172">
        <f t="shared" si="170"/>
        <v>1.1857</v>
      </c>
      <c r="H1148" s="172"/>
      <c r="I1148" s="172"/>
      <c r="J1148" s="172">
        <f t="shared" si="151"/>
        <v>0.1623</v>
      </c>
      <c r="K1148" s="199">
        <v>70.635599999999997</v>
      </c>
      <c r="L1148" s="199">
        <v>39.657400000000003</v>
      </c>
      <c r="M1148" s="200">
        <f t="shared" si="155"/>
        <v>0.9791473673182467</v>
      </c>
      <c r="N1148" s="248">
        <f t="shared" si="152"/>
        <v>69.162661778944738</v>
      </c>
      <c r="O1148" s="248">
        <f t="shared" si="153"/>
        <v>1.7431248980896494</v>
      </c>
      <c r="P1148" s="168">
        <f>AVERAGE(O1148:O1149)</f>
        <v>1.6991895119120652</v>
      </c>
      <c r="Q1148" s="169">
        <f>(MAX(O1148:O1149)-MIN(O1148:O1149))/P1148</f>
        <v>5.1713344355738676E-2</v>
      </c>
      <c r="R1148" s="203" t="str">
        <f>IF(Q1148&gt;C$20, "Repeat", "")</f>
        <v/>
      </c>
    </row>
    <row r="1149" spans="2:18" x14ac:dyDescent="0.2">
      <c r="B1149" s="174">
        <f>'Sample Weights'!A379</f>
        <v>378</v>
      </c>
      <c r="C1149" s="172">
        <f>'Sample Weights'!B379</f>
        <v>76</v>
      </c>
      <c r="D1149" s="172" t="str">
        <f>'Sample Weights'!C379</f>
        <v>ELAD-25-3</v>
      </c>
      <c r="E1149" s="172">
        <f>'Sample Weights'!D379</f>
        <v>2.1700000000000001E-2</v>
      </c>
      <c r="F1149" s="172" t="str">
        <f t="shared" ref="F1149:G1149" si="171">F680</f>
        <v>.1003</v>
      </c>
      <c r="G1149" s="172">
        <f t="shared" si="171"/>
        <v>1.1846000000000001</v>
      </c>
      <c r="H1149" s="172"/>
      <c r="I1149" s="172"/>
      <c r="J1149" s="172">
        <f t="shared" si="151"/>
        <v>0.15629999999999999</v>
      </c>
      <c r="K1149" s="199">
        <v>67.206699999999998</v>
      </c>
      <c r="L1149" s="199">
        <v>38.547499999999999</v>
      </c>
      <c r="M1149" s="200">
        <f t="shared" si="155"/>
        <v>1.002411776146013</v>
      </c>
      <c r="N1149" s="248">
        <f t="shared" si="152"/>
        <v>67.368787515912246</v>
      </c>
      <c r="O1149" s="248">
        <f t="shared" si="153"/>
        <v>1.6552541257344813</v>
      </c>
      <c r="P1149" s="168"/>
      <c r="Q1149" s="169"/>
      <c r="R1149" s="203"/>
    </row>
    <row r="1150" spans="2:18" x14ac:dyDescent="0.2">
      <c r="B1150" s="174">
        <f>'Sample Weights'!A380</f>
        <v>379</v>
      </c>
      <c r="C1150" s="172">
        <f>'Sample Weights'!B380</f>
        <v>44</v>
      </c>
      <c r="D1150" s="172" t="str">
        <f>'Sample Weights'!C380</f>
        <v>CHWK-27-3</v>
      </c>
      <c r="E1150" s="172">
        <f>'Sample Weights'!D380</f>
        <v>2.0899999999999998E-2</v>
      </c>
      <c r="F1150" s="172" t="str">
        <f t="shared" ref="F1150:G1150" si="172">F681</f>
        <v>.1001</v>
      </c>
      <c r="G1150" s="172">
        <f t="shared" si="172"/>
        <v>1.1823999999999999</v>
      </c>
      <c r="H1150" s="172"/>
      <c r="I1150" s="172"/>
      <c r="J1150" s="172">
        <f t="shared" si="151"/>
        <v>0.16350000000000001</v>
      </c>
      <c r="K1150" s="199">
        <v>43.7239</v>
      </c>
      <c r="L1150" s="199">
        <v>39.268999999999998</v>
      </c>
      <c r="M1150" s="200">
        <f t="shared" si="155"/>
        <v>0.98395945456570788</v>
      </c>
      <c r="N1150" s="248">
        <f t="shared" si="152"/>
        <v>43.022544795485558</v>
      </c>
      <c r="O1150" s="248">
        <f t="shared" si="153"/>
        <v>1.1421917746845334</v>
      </c>
      <c r="P1150" s="168">
        <f>AVERAGE(O1150:O1151)</f>
        <v>1.1224408386607878</v>
      </c>
      <c r="Q1150" s="169">
        <f>(MAX(O1150:O1151)-MIN(O1150:O1151))/P1150</f>
        <v>3.5192832162648131E-2</v>
      </c>
      <c r="R1150" s="203" t="str">
        <f>IF(Q1150&gt;C$20, "Repeat", "")</f>
        <v/>
      </c>
    </row>
    <row r="1151" spans="2:18" x14ac:dyDescent="0.2">
      <c r="B1151" s="174">
        <f>'Sample Weights'!A381</f>
        <v>380</v>
      </c>
      <c r="C1151" s="172">
        <f>'Sample Weights'!B381</f>
        <v>44</v>
      </c>
      <c r="D1151" s="172" t="str">
        <f>'Sample Weights'!C381</f>
        <v>CHWK-27-3</v>
      </c>
      <c r="E1151" s="172">
        <f>'Sample Weights'!D381</f>
        <v>2.1299999999999999E-2</v>
      </c>
      <c r="F1151" s="172" t="str">
        <f t="shared" ref="F1151:G1151" si="173">F682</f>
        <v>.1003</v>
      </c>
      <c r="G1151" s="172">
        <f t="shared" si="173"/>
        <v>1.1839999999999999</v>
      </c>
      <c r="H1151" s="172"/>
      <c r="I1151" s="172"/>
      <c r="J1151" s="172">
        <f t="shared" si="151"/>
        <v>0.16059999999999999</v>
      </c>
      <c r="K1151" s="199">
        <v>41.883800000000001</v>
      </c>
      <c r="L1151" s="199">
        <v>38.361899999999999</v>
      </c>
      <c r="M1151" s="200">
        <f t="shared" si="155"/>
        <v>1.0090045063663282</v>
      </c>
      <c r="N1151" s="248">
        <f t="shared" si="152"/>
        <v>42.260942943746016</v>
      </c>
      <c r="O1151" s="248">
        <f t="shared" si="153"/>
        <v>1.1026899026370423</v>
      </c>
      <c r="P1151" s="168"/>
      <c r="Q1151" s="169"/>
      <c r="R1151" s="203"/>
    </row>
    <row r="1152" spans="2:18" x14ac:dyDescent="0.2">
      <c r="B1152" s="341">
        <f>'Sample Weights'!A382</f>
        <v>381</v>
      </c>
      <c r="C1152" s="342">
        <f>'Sample Weights'!B382</f>
        <v>366</v>
      </c>
      <c r="D1152" s="342" t="str">
        <f>'Sample Weights'!C382</f>
        <v>WELC-27-2</v>
      </c>
      <c r="E1152" s="342">
        <f>'Sample Weights'!D382</f>
        <v>2.0500000000000001E-2</v>
      </c>
      <c r="F1152" s="342" t="str">
        <f t="shared" ref="F1152:G1152" si="174">F683</f>
        <v>.1006</v>
      </c>
      <c r="G1152" s="342">
        <f t="shared" si="174"/>
        <v>1.1832</v>
      </c>
      <c r="H1152" s="342"/>
      <c r="I1152" s="342"/>
      <c r="J1152" s="342">
        <f t="shared" si="151"/>
        <v>0.1618</v>
      </c>
      <c r="K1152" s="343">
        <v>22.049299999999999</v>
      </c>
      <c r="L1152" s="343">
        <v>37.391300000000001</v>
      </c>
      <c r="M1152" s="344">
        <f t="shared" si="155"/>
        <v>1.0383062448814613</v>
      </c>
      <c r="N1152" s="349">
        <f t="shared" si="152"/>
        <v>22.893925885264803</v>
      </c>
      <c r="O1152" s="349">
        <f t="shared" si="153"/>
        <v>0.67562389894628971</v>
      </c>
      <c r="P1152" s="346">
        <f>AVERAGE(O1152:O1153)</f>
        <v>0.64294975324623505</v>
      </c>
      <c r="Q1152" s="347">
        <f>(MAX(O1152:O1153)-MIN(O1152:O1153))/P1152</f>
        <v>0.10163825566487532</v>
      </c>
      <c r="R1152" s="348" t="str">
        <f>IF(Q1152&gt;C$20, "Repeat", "")</f>
        <v>Repeat</v>
      </c>
    </row>
    <row r="1153" spans="2:18" x14ac:dyDescent="0.2">
      <c r="B1153" s="341">
        <f>'Sample Weights'!A383</f>
        <v>382</v>
      </c>
      <c r="C1153" s="342">
        <f>'Sample Weights'!B383</f>
        <v>366</v>
      </c>
      <c r="D1153" s="342" t="str">
        <f>'Sample Weights'!C383</f>
        <v>WELC-27-2</v>
      </c>
      <c r="E1153" s="342">
        <f>'Sample Weights'!D383</f>
        <v>2.0400000000000001E-2</v>
      </c>
      <c r="F1153" s="342" t="str">
        <f t="shared" ref="F1153:G1153" si="175">F684</f>
        <v>.1006</v>
      </c>
      <c r="G1153" s="342">
        <f t="shared" si="175"/>
        <v>1.1839999999999999</v>
      </c>
      <c r="H1153" s="342"/>
      <c r="I1153" s="342"/>
      <c r="J1153" s="342">
        <f t="shared" si="151"/>
        <v>0.16089999999999999</v>
      </c>
      <c r="K1153" s="343">
        <v>20.618300000000001</v>
      </c>
      <c r="L1153" s="343">
        <v>39.880200000000002</v>
      </c>
      <c r="M1153" s="344">
        <f t="shared" si="155"/>
        <v>0.97365993611099544</v>
      </c>
      <c r="N1153" s="349">
        <f t="shared" si="152"/>
        <v>20.075212660717337</v>
      </c>
      <c r="O1153" s="349">
        <f t="shared" si="153"/>
        <v>0.61027560754618038</v>
      </c>
      <c r="P1153" s="346"/>
      <c r="Q1153" s="347"/>
      <c r="R1153" s="348"/>
    </row>
    <row r="1154" spans="2:18" x14ac:dyDescent="0.2">
      <c r="B1154" s="174">
        <f>'Sample Weights'!A360</f>
        <v>359</v>
      </c>
      <c r="C1154" s="172" t="str">
        <f>'Sample Weights'!B360</f>
        <v>Nisqually-1</v>
      </c>
      <c r="D1154" s="172">
        <f>'Sample Weights'!C360</f>
        <v>0</v>
      </c>
      <c r="E1154" s="172">
        <f>'Sample Weights'!D360</f>
        <v>2.0500000000000001E-2</v>
      </c>
      <c r="F1154" s="303" t="str">
        <f t="shared" ref="F1154:G1154" si="176">F654</f>
        <v>0.1</v>
      </c>
      <c r="G1154" s="303">
        <f t="shared" si="176"/>
        <v>1.1835</v>
      </c>
      <c r="H1154" s="303"/>
      <c r="I1154" s="303"/>
      <c r="J1154" s="303">
        <f t="shared" ref="J1154:J1155" si="177">J654</f>
        <v>0.15670000000000001</v>
      </c>
      <c r="K1154" s="199">
        <v>84.492000000000004</v>
      </c>
      <c r="L1154" s="199">
        <v>38.435699999999997</v>
      </c>
      <c r="M1154" s="200">
        <f t="shared" si="155"/>
        <v>1.001655755202367</v>
      </c>
      <c r="N1154" s="248">
        <f t="shared" si="152"/>
        <v>84.631898068558399</v>
      </c>
      <c r="O1154" s="248">
        <f t="shared" si="153"/>
        <v>2.1690210144039521</v>
      </c>
      <c r="P1154" s="168">
        <f>AVERAGE(O1154:O1155)</f>
        <v>2.2340204293913661</v>
      </c>
      <c r="Q1154" s="169">
        <f>(MAX(O1154:O1155)-MIN(O1154:O1155))/P1154</f>
        <v>5.8190528727727328E-2</v>
      </c>
      <c r="R1154" s="203" t="str">
        <f>IF(Q1154&gt;C$20, "Repeat", "")</f>
        <v/>
      </c>
    </row>
    <row r="1155" spans="2:18" ht="16" thickBot="1" x14ac:dyDescent="0.25">
      <c r="B1155" s="176">
        <f>'Sample Weights'!A361</f>
        <v>360</v>
      </c>
      <c r="C1155" s="178" t="str">
        <f>'Sample Weights'!B361</f>
        <v>Nisqually-1</v>
      </c>
      <c r="D1155" s="178">
        <f>'Sample Weights'!C361</f>
        <v>0</v>
      </c>
      <c r="E1155" s="178">
        <f>'Sample Weights'!D361</f>
        <v>2.1600000000000001E-2</v>
      </c>
      <c r="F1155" s="305" t="str">
        <f t="shared" ref="F1155:G1155" si="178">F655</f>
        <v>0.0998</v>
      </c>
      <c r="G1155" s="305">
        <f t="shared" si="178"/>
        <v>1.1855</v>
      </c>
      <c r="H1155" s="305"/>
      <c r="I1155" s="305"/>
      <c r="J1155" s="305">
        <f t="shared" si="177"/>
        <v>0.1623</v>
      </c>
      <c r="K1155" s="204">
        <v>88.375100000000003</v>
      </c>
      <c r="L1155" s="204">
        <v>36.029800000000002</v>
      </c>
      <c r="M1155" s="205">
        <f t="shared" si="155"/>
        <v>1.071086344289053</v>
      </c>
      <c r="N1155" s="279">
        <f t="shared" si="152"/>
        <v>94.657362785179487</v>
      </c>
      <c r="O1155" s="279">
        <f t="shared" si="153"/>
        <v>2.2990198443787802</v>
      </c>
      <c r="P1155" s="207"/>
      <c r="Q1155" s="208"/>
      <c r="R1155" s="209"/>
    </row>
    <row r="1156" spans="2:18" x14ac:dyDescent="0.2">
      <c r="B1156" s="102"/>
      <c r="C1156" s="45"/>
      <c r="D1156" s="46"/>
      <c r="E1156" s="45"/>
      <c r="F1156" s="46"/>
      <c r="G1156" s="46"/>
      <c r="H1156" s="46"/>
      <c r="I1156" s="46"/>
      <c r="J1156" s="46"/>
      <c r="K1156" s="45"/>
      <c r="L1156" s="67"/>
      <c r="M1156" s="45"/>
      <c r="N1156" s="45"/>
      <c r="O1156" s="45"/>
      <c r="P1156" s="47"/>
      <c r="Q1156" s="47"/>
    </row>
    <row r="1157" spans="2:18" x14ac:dyDescent="0.2">
      <c r="B1157" s="102"/>
      <c r="C1157" s="45"/>
      <c r="D1157" s="46"/>
      <c r="E1157" s="45"/>
      <c r="F1157" s="46"/>
      <c r="G1157" s="46"/>
      <c r="H1157" s="46"/>
      <c r="I1157" s="46"/>
      <c r="J1157" s="46"/>
      <c r="K1157" s="165" t="s">
        <v>1200</v>
      </c>
      <c r="L1157" s="67" t="s">
        <v>642</v>
      </c>
      <c r="M1157" s="45"/>
      <c r="N1157" s="45"/>
      <c r="O1157" s="45"/>
      <c r="P1157" s="47"/>
      <c r="Q1157" s="47"/>
    </row>
    <row r="1158" spans="2:18" x14ac:dyDescent="0.2">
      <c r="B1158" s="131" t="s">
        <v>1159</v>
      </c>
      <c r="C1158" s="45"/>
      <c r="D1158" s="46"/>
      <c r="E1158" s="45"/>
      <c r="F1158" s="46"/>
      <c r="G1158" s="46"/>
      <c r="H1158" s="27"/>
      <c r="I1158" s="46"/>
      <c r="J1158" s="46"/>
      <c r="K1158" s="148">
        <f>MAX(K1132:K1155)</f>
        <v>235.01580000000001</v>
      </c>
      <c r="L1158" s="139">
        <f>AVERAGE(L1132:L1155)</f>
        <v>38.962041666666664</v>
      </c>
      <c r="M1158" s="45"/>
      <c r="N1158" s="45"/>
      <c r="O1158" s="45"/>
      <c r="P1158" s="47"/>
      <c r="Q1158" s="47"/>
    </row>
    <row r="1159" spans="2:18" x14ac:dyDescent="0.2">
      <c r="B1159" s="77" t="s">
        <v>367</v>
      </c>
      <c r="C1159" s="50" t="s">
        <v>1160</v>
      </c>
      <c r="D1159" s="46"/>
      <c r="E1159" s="45"/>
      <c r="F1159" s="46"/>
      <c r="G1159" s="46"/>
      <c r="H1159" s="46"/>
      <c r="I1159" s="46"/>
      <c r="J1159" s="46"/>
      <c r="K1159" s="165" t="s">
        <v>1201</v>
      </c>
      <c r="L1159" s="45"/>
      <c r="M1159" s="45"/>
      <c r="N1159" s="45"/>
      <c r="O1159" s="45"/>
      <c r="P1159" s="47"/>
      <c r="Q1159" s="47"/>
    </row>
    <row r="1160" spans="2:18" x14ac:dyDescent="0.2">
      <c r="B1160" s="99" t="s">
        <v>1161</v>
      </c>
      <c r="C1160" s="45"/>
      <c r="D1160" s="46"/>
      <c r="E1160" s="45"/>
      <c r="F1160" s="46"/>
      <c r="G1160" s="46"/>
      <c r="H1160" s="46"/>
      <c r="I1160" s="46"/>
      <c r="J1160" s="46"/>
      <c r="K1160" s="45">
        <f>MIN(K1132:K1155)</f>
        <v>14.923500000000001</v>
      </c>
      <c r="L1160" s="45"/>
      <c r="M1160" s="45"/>
      <c r="N1160" s="45"/>
      <c r="O1160" s="45"/>
      <c r="P1160" s="47"/>
      <c r="Q1160" s="47"/>
    </row>
    <row r="1161" spans="2:18" ht="16" thickBot="1" x14ac:dyDescent="0.25">
      <c r="B1161" s="102"/>
      <c r="C1161" s="45"/>
      <c r="D1161" s="46"/>
      <c r="E1161" s="45"/>
      <c r="F1161" s="52" t="s">
        <v>1151</v>
      </c>
      <c r="G1161" s="46"/>
      <c r="H1161" s="46"/>
      <c r="I1161" s="52" t="s">
        <v>1162</v>
      </c>
      <c r="J1161" s="46"/>
      <c r="K1161" s="45"/>
      <c r="L1161" s="45"/>
      <c r="M1161" s="45"/>
      <c r="N1161" s="45"/>
      <c r="O1161" s="45"/>
      <c r="P1161" s="47"/>
      <c r="Q1161" s="47"/>
      <c r="R1161" s="67"/>
    </row>
    <row r="1162" spans="2:18" ht="16" thickBot="1" x14ac:dyDescent="0.25">
      <c r="B1162" s="316" t="s">
        <v>370</v>
      </c>
      <c r="C1162" s="317" t="s">
        <v>3</v>
      </c>
      <c r="D1162" s="317" t="s">
        <v>4</v>
      </c>
      <c r="E1162" s="317" t="s">
        <v>371</v>
      </c>
      <c r="F1162" s="317" t="s">
        <v>372</v>
      </c>
      <c r="G1162" s="317" t="s">
        <v>373</v>
      </c>
      <c r="H1162" s="317" t="s">
        <v>374</v>
      </c>
      <c r="I1162" s="317" t="s">
        <v>375</v>
      </c>
      <c r="J1162" s="317" t="s">
        <v>376</v>
      </c>
      <c r="K1162" s="317" t="s">
        <v>377</v>
      </c>
      <c r="L1162" s="317" t="s">
        <v>378</v>
      </c>
      <c r="M1162" s="317" t="s">
        <v>379</v>
      </c>
      <c r="N1162" s="317" t="s">
        <v>380</v>
      </c>
      <c r="O1162" s="317" t="s">
        <v>381</v>
      </c>
      <c r="P1162" s="318" t="s">
        <v>382</v>
      </c>
      <c r="Q1162" s="318" t="s">
        <v>383</v>
      </c>
      <c r="R1162" s="319" t="s">
        <v>384</v>
      </c>
    </row>
    <row r="1163" spans="2:18" x14ac:dyDescent="0.2">
      <c r="B1163" s="334">
        <f>'Sample Weights'!A674</f>
        <v>673</v>
      </c>
      <c r="C1163" s="335">
        <f>'Sample Weights'!B674</f>
        <v>335</v>
      </c>
      <c r="D1163" s="335"/>
      <c r="E1163" s="335">
        <f>'Sample Weights'!D674</f>
        <v>2.06E-2</v>
      </c>
      <c r="F1163" s="335" t="s">
        <v>1060</v>
      </c>
      <c r="G1163" s="335">
        <v>1.1781999999999999</v>
      </c>
      <c r="H1163" s="335" t="s">
        <v>887</v>
      </c>
      <c r="I1163" s="314"/>
      <c r="J1163" s="314"/>
      <c r="K1163" s="336"/>
      <c r="L1163" s="336"/>
      <c r="M1163" s="72"/>
      <c r="N1163" s="72"/>
      <c r="O1163" s="72"/>
      <c r="P1163" s="337"/>
      <c r="Q1163" s="337"/>
      <c r="R1163" s="315"/>
    </row>
    <row r="1164" spans="2:18" x14ac:dyDescent="0.2">
      <c r="B1164" s="329">
        <f>'Sample Weights'!A675</f>
        <v>674</v>
      </c>
      <c r="C1164" s="144">
        <f>'Sample Weights'!B675</f>
        <v>335</v>
      </c>
      <c r="D1164" s="144"/>
      <c r="E1164" s="144">
        <f>'Sample Weights'!D675</f>
        <v>2.1399999999999999E-2</v>
      </c>
      <c r="F1164" s="144" t="s">
        <v>1060</v>
      </c>
      <c r="G1164" s="144">
        <v>1.1796</v>
      </c>
      <c r="H1164" s="144" t="s">
        <v>856</v>
      </c>
      <c r="I1164" s="138"/>
      <c r="J1164" s="138"/>
      <c r="K1164" s="78"/>
      <c r="L1164" s="78"/>
      <c r="M1164" s="78"/>
      <c r="N1164" s="78"/>
      <c r="O1164" s="78"/>
      <c r="P1164" s="141"/>
      <c r="Q1164" s="141"/>
      <c r="R1164" s="300"/>
    </row>
    <row r="1165" spans="2:18" x14ac:dyDescent="0.2">
      <c r="B1165" s="329">
        <f>'Sample Weights'!A676</f>
        <v>675</v>
      </c>
      <c r="C1165" s="144">
        <f>'Sample Weights'!B676</f>
        <v>231</v>
      </c>
      <c r="D1165" s="144"/>
      <c r="E1165" s="144">
        <f>'Sample Weights'!D676</f>
        <v>2.06E-2</v>
      </c>
      <c r="F1165" s="144" t="s">
        <v>945</v>
      </c>
      <c r="G1165" s="144">
        <v>1.1738999999999999</v>
      </c>
      <c r="H1165" s="144" t="s">
        <v>985</v>
      </c>
      <c r="I1165" s="138"/>
      <c r="J1165" s="138"/>
      <c r="K1165" s="78"/>
      <c r="L1165" s="78"/>
      <c r="M1165" s="78"/>
      <c r="N1165" s="78"/>
      <c r="O1165" s="78"/>
      <c r="P1165" s="141"/>
      <c r="Q1165" s="141"/>
      <c r="R1165" s="300"/>
    </row>
    <row r="1166" spans="2:18" x14ac:dyDescent="0.2">
      <c r="B1166" s="329">
        <f>'Sample Weights'!A677</f>
        <v>676</v>
      </c>
      <c r="C1166" s="144">
        <f>'Sample Weights'!B677</f>
        <v>231</v>
      </c>
      <c r="D1166" s="144"/>
      <c r="E1166" s="144">
        <f>'Sample Weights'!D677</f>
        <v>2.1000000000000001E-2</v>
      </c>
      <c r="F1166" s="144" t="s">
        <v>958</v>
      </c>
      <c r="G1166" s="144">
        <v>1.1833</v>
      </c>
      <c r="H1166" s="144" t="s">
        <v>889</v>
      </c>
      <c r="I1166" s="138"/>
      <c r="J1166" s="138"/>
      <c r="K1166" s="78"/>
      <c r="L1166" s="78"/>
      <c r="M1166" s="78"/>
      <c r="N1166" s="78"/>
      <c r="O1166" s="78"/>
      <c r="P1166" s="141"/>
      <c r="Q1166" s="141"/>
      <c r="R1166" s="300"/>
    </row>
    <row r="1167" spans="2:18" x14ac:dyDescent="0.2">
      <c r="B1167" s="329">
        <f>'Sample Weights'!A678</f>
        <v>677</v>
      </c>
      <c r="C1167" s="144">
        <f>'Sample Weights'!B678</f>
        <v>136</v>
      </c>
      <c r="D1167" s="144"/>
      <c r="E1167" s="144">
        <f>'Sample Weights'!D678</f>
        <v>2.01E-2</v>
      </c>
      <c r="F1167" s="144" t="s">
        <v>965</v>
      </c>
      <c r="G1167" s="144">
        <v>1.1827000000000001</v>
      </c>
      <c r="H1167" s="144" t="s">
        <v>857</v>
      </c>
      <c r="I1167" s="138"/>
      <c r="J1167" s="138"/>
      <c r="K1167" s="78"/>
      <c r="L1167" s="78"/>
      <c r="M1167" s="78"/>
      <c r="N1167" s="78"/>
      <c r="O1167" s="78"/>
      <c r="P1167" s="141"/>
      <c r="Q1167" s="141"/>
      <c r="R1167" s="300"/>
    </row>
    <row r="1168" spans="2:18" x14ac:dyDescent="0.2">
      <c r="B1168" s="329">
        <f>'Sample Weights'!A679</f>
        <v>678</v>
      </c>
      <c r="C1168" s="144">
        <f>'Sample Weights'!B679</f>
        <v>136</v>
      </c>
      <c r="D1168" s="144"/>
      <c r="E1168" s="144">
        <f>'Sample Weights'!D679</f>
        <v>2.1100000000000001E-2</v>
      </c>
      <c r="F1168" s="144" t="s">
        <v>958</v>
      </c>
      <c r="G1168" s="144">
        <v>1.1793</v>
      </c>
      <c r="H1168" s="144" t="s">
        <v>890</v>
      </c>
      <c r="I1168" s="138"/>
      <c r="J1168" s="138"/>
      <c r="K1168" s="78"/>
      <c r="L1168" s="78"/>
      <c r="M1168" s="78"/>
      <c r="N1168" s="78"/>
      <c r="O1168" s="78"/>
      <c r="P1168" s="141"/>
      <c r="Q1168" s="141"/>
      <c r="R1168" s="300"/>
    </row>
    <row r="1169" spans="2:18" x14ac:dyDescent="0.2">
      <c r="B1169" s="329">
        <f>'Sample Weights'!A680</f>
        <v>679</v>
      </c>
      <c r="C1169" s="144">
        <f>'Sample Weights'!B680</f>
        <v>53</v>
      </c>
      <c r="D1169" s="144"/>
      <c r="E1169" s="144">
        <f>'Sample Weights'!D680</f>
        <v>2.0500000000000001E-2</v>
      </c>
      <c r="F1169" s="144" t="s">
        <v>972</v>
      </c>
      <c r="G1169" s="144">
        <v>1.1806000000000001</v>
      </c>
      <c r="H1169" s="144" t="s">
        <v>858</v>
      </c>
      <c r="I1169" s="138"/>
      <c r="J1169" s="138"/>
      <c r="K1169" s="78"/>
      <c r="L1169" s="78"/>
      <c r="M1169" s="78"/>
      <c r="N1169" s="78"/>
      <c r="O1169" s="78"/>
      <c r="P1169" s="141"/>
      <c r="Q1169" s="141"/>
      <c r="R1169" s="300"/>
    </row>
    <row r="1170" spans="2:18" x14ac:dyDescent="0.2">
      <c r="B1170" s="329">
        <f>'Sample Weights'!A681</f>
        <v>680</v>
      </c>
      <c r="C1170" s="144">
        <f>'Sample Weights'!B681</f>
        <v>53</v>
      </c>
      <c r="D1170" s="144"/>
      <c r="E1170" s="144">
        <f>'Sample Weights'!D681</f>
        <v>2.06E-2</v>
      </c>
      <c r="F1170" s="144" t="s">
        <v>965</v>
      </c>
      <c r="G1170" s="144">
        <v>1.1820999999999999</v>
      </c>
      <c r="H1170" s="144" t="s">
        <v>891</v>
      </c>
      <c r="I1170" s="138"/>
      <c r="J1170" s="138"/>
      <c r="K1170" s="78"/>
      <c r="L1170" s="78"/>
      <c r="M1170" s="78"/>
      <c r="N1170" s="78"/>
      <c r="O1170" s="78"/>
      <c r="P1170" s="141"/>
      <c r="Q1170" s="141"/>
      <c r="R1170" s="300"/>
    </row>
    <row r="1171" spans="2:18" x14ac:dyDescent="0.2">
      <c r="B1171" s="329">
        <f>'Sample Weights'!A682</f>
        <v>681</v>
      </c>
      <c r="C1171" s="144">
        <f>'Sample Weights'!B682</f>
        <v>63</v>
      </c>
      <c r="D1171" s="144"/>
      <c r="E1171" s="144">
        <f>'Sample Weights'!D682</f>
        <v>2.07E-2</v>
      </c>
      <c r="F1171" s="144" t="s">
        <v>949</v>
      </c>
      <c r="G1171" s="144">
        <v>1.1871</v>
      </c>
      <c r="H1171" s="144" t="s">
        <v>859</v>
      </c>
      <c r="I1171" s="138"/>
      <c r="J1171" s="138"/>
      <c r="K1171" s="78"/>
      <c r="L1171" s="78"/>
      <c r="M1171" s="78"/>
      <c r="N1171" s="78"/>
      <c r="O1171" s="78"/>
      <c r="P1171" s="141"/>
      <c r="Q1171" s="141"/>
      <c r="R1171" s="300"/>
    </row>
    <row r="1172" spans="2:18" x14ac:dyDescent="0.2">
      <c r="B1172" s="329">
        <f>'Sample Weights'!A683</f>
        <v>682</v>
      </c>
      <c r="C1172" s="144">
        <f>'Sample Weights'!B683</f>
        <v>63</v>
      </c>
      <c r="D1172" s="144"/>
      <c r="E1172" s="144">
        <f>'Sample Weights'!D683</f>
        <v>2.1100000000000001E-2</v>
      </c>
      <c r="F1172" s="144" t="s">
        <v>972</v>
      </c>
      <c r="G1172" s="144">
        <v>1.1807000000000001</v>
      </c>
      <c r="H1172" s="144" t="s">
        <v>892</v>
      </c>
      <c r="I1172" s="138"/>
      <c r="J1172" s="138"/>
      <c r="K1172" s="78"/>
      <c r="L1172" s="78"/>
      <c r="M1172" s="78"/>
      <c r="N1172" s="78"/>
      <c r="O1172" s="78"/>
      <c r="P1172" s="141"/>
      <c r="Q1172" s="141"/>
      <c r="R1172" s="300"/>
    </row>
    <row r="1173" spans="2:18" x14ac:dyDescent="0.2">
      <c r="B1173" s="329">
        <f>'Sample Weights'!A684</f>
        <v>683</v>
      </c>
      <c r="C1173" s="144">
        <f>'Sample Weights'!B684</f>
        <v>175</v>
      </c>
      <c r="D1173" s="144"/>
      <c r="E1173" s="144">
        <f>'Sample Weights'!D684</f>
        <v>2.1399999999999999E-2</v>
      </c>
      <c r="F1173" s="144" t="s">
        <v>972</v>
      </c>
      <c r="G1173" s="144">
        <v>1.1837</v>
      </c>
      <c r="H1173" s="144" t="s">
        <v>860</v>
      </c>
      <c r="I1173" s="138"/>
      <c r="J1173" s="138"/>
      <c r="K1173" s="78"/>
      <c r="L1173" s="78"/>
      <c r="M1173" s="78"/>
      <c r="N1173" s="78"/>
      <c r="O1173" s="78"/>
      <c r="P1173" s="141"/>
      <c r="Q1173" s="141"/>
      <c r="R1173" s="300"/>
    </row>
    <row r="1174" spans="2:18" x14ac:dyDescent="0.2">
      <c r="B1174" s="329">
        <f>'Sample Weights'!A685</f>
        <v>684</v>
      </c>
      <c r="C1174" s="144">
        <f>'Sample Weights'!B685</f>
        <v>175</v>
      </c>
      <c r="D1174" s="144"/>
      <c r="E1174" s="144">
        <f>'Sample Weights'!D685</f>
        <v>2.1100000000000001E-2</v>
      </c>
      <c r="F1174" s="144" t="s">
        <v>942</v>
      </c>
      <c r="G1174" s="144">
        <v>1.1858</v>
      </c>
      <c r="H1174" s="144" t="s">
        <v>894</v>
      </c>
      <c r="I1174" s="138"/>
      <c r="J1174" s="138"/>
      <c r="K1174" s="78"/>
      <c r="L1174" s="78"/>
      <c r="M1174" s="78"/>
      <c r="N1174" s="78"/>
      <c r="O1174" s="78"/>
      <c r="P1174" s="141"/>
      <c r="Q1174" s="141"/>
      <c r="R1174" s="300"/>
    </row>
    <row r="1175" spans="2:18" x14ac:dyDescent="0.2">
      <c r="B1175" s="329">
        <f>'Sample Weights'!A686</f>
        <v>685</v>
      </c>
      <c r="C1175" s="144">
        <f>'Sample Weights'!B686</f>
        <v>325</v>
      </c>
      <c r="D1175" s="144"/>
      <c r="E1175" s="144">
        <f>'Sample Weights'!D686</f>
        <v>2.1399999999999999E-2</v>
      </c>
      <c r="F1175" s="144" t="s">
        <v>972</v>
      </c>
      <c r="G1175" s="144">
        <v>1.1847000000000001</v>
      </c>
      <c r="H1175" s="144" t="s">
        <v>861</v>
      </c>
      <c r="I1175" s="138"/>
      <c r="J1175" s="138"/>
      <c r="K1175" s="78"/>
      <c r="L1175" s="78"/>
      <c r="M1175" s="78"/>
      <c r="N1175" s="78"/>
      <c r="O1175" s="78"/>
      <c r="P1175" s="141"/>
      <c r="Q1175" s="141"/>
      <c r="R1175" s="300"/>
    </row>
    <row r="1176" spans="2:18" x14ac:dyDescent="0.2">
      <c r="B1176" s="329">
        <f>'Sample Weights'!A687</f>
        <v>686</v>
      </c>
      <c r="C1176" s="144">
        <f>'Sample Weights'!B687</f>
        <v>325</v>
      </c>
      <c r="D1176" s="144"/>
      <c r="E1176" s="144">
        <f>'Sample Weights'!D687</f>
        <v>2.1000000000000001E-2</v>
      </c>
      <c r="F1176" s="144" t="s">
        <v>955</v>
      </c>
      <c r="G1176" s="144">
        <v>1.1894</v>
      </c>
      <c r="H1176" s="144" t="s">
        <v>893</v>
      </c>
      <c r="I1176" s="138"/>
      <c r="J1176" s="138"/>
      <c r="K1176" s="78"/>
      <c r="L1176" s="78"/>
      <c r="M1176" s="78"/>
      <c r="N1176" s="78"/>
      <c r="O1176" s="78"/>
      <c r="P1176" s="141"/>
      <c r="Q1176" s="141"/>
      <c r="R1176" s="300"/>
    </row>
    <row r="1177" spans="2:18" x14ac:dyDescent="0.2">
      <c r="B1177" s="329">
        <f>'Sample Weights'!A688</f>
        <v>687</v>
      </c>
      <c r="C1177" s="144">
        <f>'Sample Weights'!B688</f>
        <v>148</v>
      </c>
      <c r="D1177" s="144"/>
      <c r="E1177" s="144">
        <f>'Sample Weights'!D688</f>
        <v>2.1000000000000001E-2</v>
      </c>
      <c r="F1177" s="144" t="s">
        <v>942</v>
      </c>
      <c r="G1177" s="144">
        <v>1.1910000000000001</v>
      </c>
      <c r="H1177" s="144" t="s">
        <v>863</v>
      </c>
      <c r="I1177" s="138"/>
      <c r="J1177" s="138"/>
      <c r="K1177" s="78"/>
      <c r="L1177" s="78"/>
      <c r="M1177" s="78"/>
      <c r="N1177" s="78"/>
      <c r="O1177" s="78"/>
      <c r="P1177" s="141"/>
      <c r="Q1177" s="141"/>
      <c r="R1177" s="300"/>
    </row>
    <row r="1178" spans="2:18" x14ac:dyDescent="0.2">
      <c r="B1178" s="329">
        <f>'Sample Weights'!A689</f>
        <v>688</v>
      </c>
      <c r="C1178" s="144">
        <f>'Sample Weights'!B689</f>
        <v>148</v>
      </c>
      <c r="D1178" s="144"/>
      <c r="E1178" s="144">
        <f>'Sample Weights'!D689</f>
        <v>2.1399999999999999E-2</v>
      </c>
      <c r="F1178" s="144" t="s">
        <v>972</v>
      </c>
      <c r="G1178" s="144">
        <v>1.1848000000000001</v>
      </c>
      <c r="H1178" s="144" t="s">
        <v>862</v>
      </c>
      <c r="I1178" s="138"/>
      <c r="J1178" s="138"/>
      <c r="K1178" s="78"/>
      <c r="L1178" s="78"/>
      <c r="M1178" s="78"/>
      <c r="N1178" s="78"/>
      <c r="O1178" s="78"/>
      <c r="P1178" s="141"/>
      <c r="Q1178" s="141"/>
      <c r="R1178" s="300"/>
    </row>
    <row r="1179" spans="2:18" x14ac:dyDescent="0.2">
      <c r="B1179" s="329">
        <f>'Sample Weights'!A690</f>
        <v>689</v>
      </c>
      <c r="C1179" s="144">
        <f>'Sample Weights'!B690</f>
        <v>225</v>
      </c>
      <c r="D1179" s="144"/>
      <c r="E1179" s="144">
        <f>'Sample Weights'!D690</f>
        <v>2.0899999999999998E-2</v>
      </c>
      <c r="F1179" s="144" t="s">
        <v>972</v>
      </c>
      <c r="G1179" s="144">
        <v>1.1873</v>
      </c>
      <c r="H1179" s="144" t="s">
        <v>895</v>
      </c>
      <c r="I1179" s="138"/>
      <c r="J1179" s="138"/>
      <c r="K1179" s="78"/>
      <c r="L1179" s="78"/>
      <c r="M1179" s="78"/>
      <c r="N1179" s="78"/>
      <c r="O1179" s="78"/>
      <c r="P1179" s="141"/>
      <c r="Q1179" s="141"/>
      <c r="R1179" s="300"/>
    </row>
    <row r="1180" spans="2:18" x14ac:dyDescent="0.2">
      <c r="B1180" s="329">
        <f>'Sample Weights'!A691</f>
        <v>690</v>
      </c>
      <c r="C1180" s="144">
        <f>'Sample Weights'!B691</f>
        <v>225</v>
      </c>
      <c r="D1180" s="144"/>
      <c r="E1180" s="144">
        <f>'Sample Weights'!D691</f>
        <v>2.18E-2</v>
      </c>
      <c r="F1180" s="144" t="s">
        <v>1163</v>
      </c>
      <c r="G1180" s="144">
        <v>1.1788000000000001</v>
      </c>
      <c r="H1180" s="144" t="s">
        <v>864</v>
      </c>
      <c r="I1180" s="138"/>
      <c r="J1180" s="138"/>
      <c r="K1180" s="78"/>
      <c r="L1180" s="78"/>
      <c r="M1180" s="78"/>
      <c r="N1180" s="78"/>
      <c r="O1180" s="78"/>
      <c r="P1180" s="141"/>
      <c r="Q1180" s="141"/>
      <c r="R1180" s="300"/>
    </row>
    <row r="1181" spans="2:18" x14ac:dyDescent="0.2">
      <c r="B1181" s="329">
        <f>'Sample Weights'!A692</f>
        <v>691</v>
      </c>
      <c r="C1181" s="144">
        <f>'Sample Weights'!B692</f>
        <v>150</v>
      </c>
      <c r="D1181" s="144"/>
      <c r="E1181" s="144">
        <f>'Sample Weights'!D692</f>
        <v>2.1600000000000001E-2</v>
      </c>
      <c r="F1181" s="144" t="s">
        <v>958</v>
      </c>
      <c r="G1181" s="144">
        <v>1.1846000000000001</v>
      </c>
      <c r="H1181" s="144" t="s">
        <v>896</v>
      </c>
      <c r="I1181" s="138"/>
      <c r="J1181" s="138"/>
      <c r="K1181" s="78"/>
      <c r="L1181" s="78"/>
      <c r="M1181" s="78"/>
      <c r="N1181" s="78"/>
      <c r="O1181" s="78"/>
      <c r="P1181" s="141"/>
      <c r="Q1181" s="141"/>
      <c r="R1181" s="300"/>
    </row>
    <row r="1182" spans="2:18" x14ac:dyDescent="0.2">
      <c r="B1182" s="329">
        <f>'Sample Weights'!A693</f>
        <v>692</v>
      </c>
      <c r="C1182" s="144">
        <f>'Sample Weights'!B693</f>
        <v>150</v>
      </c>
      <c r="D1182" s="144"/>
      <c r="E1182" s="144">
        <f>'Sample Weights'!D693</f>
        <v>2.1299999999999999E-2</v>
      </c>
      <c r="F1182" s="144" t="s">
        <v>942</v>
      </c>
      <c r="G1182" s="144">
        <v>1.1806000000000001</v>
      </c>
      <c r="H1182" s="144" t="s">
        <v>865</v>
      </c>
      <c r="I1182" s="138"/>
      <c r="J1182" s="138"/>
      <c r="K1182" s="78"/>
      <c r="L1182" s="78"/>
      <c r="M1182" s="78"/>
      <c r="N1182" s="78"/>
      <c r="O1182" s="78"/>
      <c r="P1182" s="141"/>
      <c r="Q1182" s="141"/>
      <c r="R1182" s="300"/>
    </row>
    <row r="1183" spans="2:18" x14ac:dyDescent="0.2">
      <c r="B1183" s="329">
        <f>'Sample Weights'!A694</f>
        <v>693</v>
      </c>
      <c r="C1183" s="144">
        <f>'Sample Weights'!B694</f>
        <v>203</v>
      </c>
      <c r="D1183" s="144"/>
      <c r="E1183" s="144">
        <f>'Sample Weights'!D694</f>
        <v>2.0299999999999999E-2</v>
      </c>
      <c r="F1183" s="144" t="s">
        <v>971</v>
      </c>
      <c r="G1183" s="144">
        <v>1.1845000000000001</v>
      </c>
      <c r="H1183" s="144" t="s">
        <v>1081</v>
      </c>
      <c r="I1183" s="138"/>
      <c r="J1183" s="138"/>
      <c r="K1183" s="78"/>
      <c r="L1183" s="78"/>
      <c r="M1183" s="78"/>
      <c r="N1183" s="78"/>
      <c r="O1183" s="78"/>
      <c r="P1183" s="141"/>
      <c r="Q1183" s="141"/>
      <c r="R1183" s="300"/>
    </row>
    <row r="1184" spans="2:18" x14ac:dyDescent="0.2">
      <c r="B1184" s="329">
        <f>'Sample Weights'!A695</f>
        <v>694</v>
      </c>
      <c r="C1184" s="144">
        <f>'Sample Weights'!B695</f>
        <v>203</v>
      </c>
      <c r="D1184" s="144"/>
      <c r="E1184" s="144">
        <f>'Sample Weights'!D695</f>
        <v>2.1399999999999999E-2</v>
      </c>
      <c r="F1184" s="144" t="s">
        <v>972</v>
      </c>
      <c r="G1184" s="144">
        <v>1.1842999999999999</v>
      </c>
      <c r="H1184" s="144" t="s">
        <v>1082</v>
      </c>
      <c r="I1184" s="138"/>
      <c r="J1184" s="138"/>
      <c r="K1184" s="78"/>
      <c r="L1184" s="78"/>
      <c r="M1184" s="78"/>
      <c r="N1184" s="78"/>
      <c r="O1184" s="78"/>
      <c r="P1184" s="141"/>
      <c r="Q1184" s="141"/>
      <c r="R1184" s="300"/>
    </row>
    <row r="1185" spans="2:18" x14ac:dyDescent="0.2">
      <c r="B1185" s="329">
        <f>'Sample Weights'!A696</f>
        <v>717</v>
      </c>
      <c r="C1185" s="144" t="str">
        <f>'Sample Weights'!B696</f>
        <v>Nisqually-1</v>
      </c>
      <c r="D1185" s="144"/>
      <c r="E1185" s="144">
        <f>'Sample Weights'!D696</f>
        <v>2.0899999999999998E-2</v>
      </c>
      <c r="F1185" s="144" t="s">
        <v>957</v>
      </c>
      <c r="G1185" s="144">
        <v>1.1853</v>
      </c>
      <c r="H1185" s="144" t="s">
        <v>1084</v>
      </c>
      <c r="I1185" s="138"/>
      <c r="J1185" s="138"/>
      <c r="K1185" s="78"/>
      <c r="L1185" s="78"/>
      <c r="M1185" s="78"/>
      <c r="N1185" s="78"/>
      <c r="O1185" s="78"/>
      <c r="P1185" s="141"/>
      <c r="Q1185" s="141"/>
      <c r="R1185" s="300"/>
    </row>
    <row r="1186" spans="2:18" ht="16" thickBot="1" x14ac:dyDescent="0.25">
      <c r="B1186" s="330">
        <f>'Sample Weights'!A697</f>
        <v>718</v>
      </c>
      <c r="C1186" s="331" t="str">
        <f>'Sample Weights'!B697</f>
        <v>Nisqually-1</v>
      </c>
      <c r="D1186" s="331"/>
      <c r="E1186" s="331">
        <f>'Sample Weights'!D697</f>
        <v>0.214</v>
      </c>
      <c r="F1186" s="331" t="s">
        <v>971</v>
      </c>
      <c r="G1186" s="331">
        <v>1.1859</v>
      </c>
      <c r="H1186" s="331" t="s">
        <v>1085</v>
      </c>
      <c r="I1186" s="301"/>
      <c r="J1186" s="301"/>
      <c r="K1186" s="332"/>
      <c r="L1186" s="332"/>
      <c r="M1186" s="332"/>
      <c r="N1186" s="332"/>
      <c r="O1186" s="332"/>
      <c r="P1186" s="333"/>
      <c r="Q1186" s="333"/>
      <c r="R1186" s="302"/>
    </row>
    <row r="1187" spans="2:18" x14ac:dyDescent="0.2">
      <c r="B1187" s="131"/>
      <c r="C1187" s="45"/>
      <c r="D1187" s="46"/>
      <c r="E1187" s="45"/>
      <c r="F1187" s="46"/>
      <c r="G1187" s="46"/>
      <c r="H1187" s="27"/>
      <c r="I1187" s="46"/>
      <c r="J1187" s="46"/>
      <c r="K1187" s="45"/>
      <c r="L1187" s="67"/>
      <c r="M1187" s="45"/>
      <c r="N1187" s="45"/>
      <c r="O1187" s="45"/>
      <c r="P1187" s="47"/>
      <c r="Q1187" s="47"/>
    </row>
    <row r="1188" spans="2:18" x14ac:dyDescent="0.2">
      <c r="L1188" s="67"/>
    </row>
    <row r="1189" spans="2:18" x14ac:dyDescent="0.2">
      <c r="B1189" s="131" t="s">
        <v>779</v>
      </c>
      <c r="C1189" s="45"/>
      <c r="D1189" s="46"/>
      <c r="E1189" s="45"/>
      <c r="F1189" s="46"/>
      <c r="G1189" s="46"/>
      <c r="H1189" s="27"/>
      <c r="I1189" s="46"/>
      <c r="J1189" s="46"/>
      <c r="K1189" s="45"/>
      <c r="L1189" s="139"/>
      <c r="M1189" s="45"/>
      <c r="N1189" s="45"/>
      <c r="O1189" s="45"/>
      <c r="P1189" s="47"/>
      <c r="Q1189" s="47"/>
    </row>
    <row r="1190" spans="2:18" x14ac:dyDescent="0.2">
      <c r="B1190" s="77" t="s">
        <v>367</v>
      </c>
      <c r="C1190" s="50" t="s">
        <v>1164</v>
      </c>
      <c r="D1190" s="46"/>
      <c r="E1190" s="45"/>
      <c r="F1190" s="46"/>
      <c r="G1190" s="46"/>
      <c r="H1190" s="46"/>
      <c r="I1190" s="46"/>
      <c r="J1190" s="46"/>
      <c r="K1190" s="45"/>
      <c r="L1190" s="45"/>
      <c r="M1190" s="45"/>
      <c r="N1190" s="45"/>
      <c r="O1190" s="45"/>
      <c r="P1190" s="47"/>
      <c r="Q1190" s="47"/>
    </row>
    <row r="1191" spans="2:18" x14ac:dyDescent="0.2">
      <c r="B1191" s="99" t="s">
        <v>1161</v>
      </c>
      <c r="C1191" s="45"/>
      <c r="D1191" s="46"/>
      <c r="E1191" s="45"/>
      <c r="F1191" s="46"/>
      <c r="G1191" s="46"/>
      <c r="H1191" s="46"/>
      <c r="I1191" s="46"/>
      <c r="J1191" s="46"/>
      <c r="K1191" s="45"/>
      <c r="L1191" s="45"/>
      <c r="M1191" s="45"/>
      <c r="N1191" s="45"/>
      <c r="O1191" s="45"/>
      <c r="P1191" s="47"/>
      <c r="Q1191" s="47"/>
    </row>
    <row r="1192" spans="2:18" ht="16" thickBot="1" x14ac:dyDescent="0.25">
      <c r="B1192" s="102"/>
      <c r="C1192" s="45"/>
      <c r="D1192" s="46"/>
      <c r="E1192" s="45"/>
      <c r="F1192" s="52" t="s">
        <v>1162</v>
      </c>
      <c r="G1192" s="46"/>
      <c r="H1192" s="46"/>
      <c r="I1192" s="52" t="s">
        <v>1165</v>
      </c>
      <c r="J1192" s="46"/>
      <c r="K1192" s="45"/>
      <c r="L1192" s="45"/>
      <c r="M1192" s="45"/>
      <c r="N1192" s="45"/>
      <c r="O1192" s="45"/>
      <c r="P1192" s="47"/>
      <c r="Q1192" s="47"/>
      <c r="R1192" s="67"/>
    </row>
    <row r="1193" spans="2:18" ht="16" thickBot="1" x14ac:dyDescent="0.25">
      <c r="B1193" s="217" t="s">
        <v>370</v>
      </c>
      <c r="C1193" s="218" t="s">
        <v>3</v>
      </c>
      <c r="D1193" s="218" t="s">
        <v>4</v>
      </c>
      <c r="E1193" s="218" t="s">
        <v>371</v>
      </c>
      <c r="F1193" s="218" t="s">
        <v>372</v>
      </c>
      <c r="G1193" s="218" t="s">
        <v>373</v>
      </c>
      <c r="H1193" s="218" t="s">
        <v>374</v>
      </c>
      <c r="I1193" s="218" t="s">
        <v>375</v>
      </c>
      <c r="J1193" s="218" t="s">
        <v>376</v>
      </c>
      <c r="K1193" s="218" t="s">
        <v>377</v>
      </c>
      <c r="L1193" s="218" t="s">
        <v>378</v>
      </c>
      <c r="M1193" s="218" t="s">
        <v>379</v>
      </c>
      <c r="N1193" s="218" t="s">
        <v>380</v>
      </c>
      <c r="O1193" s="218" t="s">
        <v>381</v>
      </c>
      <c r="P1193" s="219" t="s">
        <v>382</v>
      </c>
      <c r="Q1193" s="219" t="s">
        <v>383</v>
      </c>
      <c r="R1193" s="299" t="s">
        <v>384</v>
      </c>
    </row>
    <row r="1194" spans="2:18" x14ac:dyDescent="0.2">
      <c r="B1194" s="210">
        <f>'Sample Weights'!A698</f>
        <v>719</v>
      </c>
      <c r="C1194" s="179">
        <f>'Sample Weights'!B698</f>
        <v>97</v>
      </c>
      <c r="D1194" s="179" t="str">
        <f>'Sample Weights'!C698</f>
        <v>HARB-26-5</v>
      </c>
      <c r="E1194" s="179">
        <f>'Sample Weights'!D698</f>
        <v>2.1299999999999999E-2</v>
      </c>
      <c r="F1194" s="306" t="s">
        <v>971</v>
      </c>
      <c r="G1194" s="306">
        <v>1.1825000000000001</v>
      </c>
      <c r="H1194" s="306" t="s">
        <v>985</v>
      </c>
      <c r="I1194" s="306" t="s">
        <v>889</v>
      </c>
      <c r="J1194" s="306">
        <v>0.1638</v>
      </c>
      <c r="K1194" s="211">
        <v>146.6028</v>
      </c>
      <c r="L1194" s="211">
        <v>36.3018</v>
      </c>
      <c r="M1194" s="212">
        <f>(L$1214/(F$1214/C$15)/(F$1214/C$15+(G$1214-F$1214)/C$16+J$1214/C$17))/(L1194/(F1194/C$15)/(F1194/C$15+(G1194-F1194)/C$16+J1194/C$17))</f>
        <v>1.0308929967090774</v>
      </c>
      <c r="N1194" s="255">
        <f t="shared" ref="N1194:N1217" si="179">K1194*M1194</f>
        <v>151.13179981794153</v>
      </c>
      <c r="O1194" s="255">
        <f t="shared" ref="O1194:O1217" si="180">(N1194-D$1269)/D$1268*(F1194/C$15+(G1194-F1194)/C$16+J1194/C$17)/E1194</f>
        <v>3.4468243651786663</v>
      </c>
      <c r="P1194" s="214">
        <f>AVERAGE(O1194:O1195)</f>
        <v>3.4246614737175811</v>
      </c>
      <c r="Q1194" s="215">
        <f>(MAX(O1194:O1195)-MIN(O1194:O1195))/P1194</f>
        <v>1.2943113724479547E-2</v>
      </c>
      <c r="R1194" s="216" t="str">
        <f>IF(Q1194&gt;C$20, "Repeat", "")</f>
        <v/>
      </c>
    </row>
    <row r="1195" spans="2:18" x14ac:dyDescent="0.2">
      <c r="B1195" s="174">
        <f>'Sample Weights'!A699</f>
        <v>720</v>
      </c>
      <c r="C1195" s="172">
        <f>'Sample Weights'!B699</f>
        <v>97</v>
      </c>
      <c r="D1195" s="172" t="str">
        <f>'Sample Weights'!C699</f>
        <v>HARB-26-5</v>
      </c>
      <c r="E1195" s="172">
        <f>'Sample Weights'!D699</f>
        <v>2.1100000000000001E-2</v>
      </c>
      <c r="F1195" s="303" t="s">
        <v>964</v>
      </c>
      <c r="G1195" s="303">
        <v>1.1798999999999999</v>
      </c>
      <c r="H1195" s="303" t="s">
        <v>889</v>
      </c>
      <c r="I1195" s="303"/>
      <c r="J1195" s="303">
        <v>0.16220000000000001</v>
      </c>
      <c r="K1195" s="199">
        <v>150.66720000000001</v>
      </c>
      <c r="L1195" s="199">
        <v>37.850999999999999</v>
      </c>
      <c r="M1195" s="200">
        <f t="shared" ref="M1195:M1217" si="181">(L$1214/(F$1214/C$15)/(F$1214/C$15+(G$1214-F$1214)/C$16+J$1214/C$17))/(L1195/(F1195/C$15)/(F1195/C$15+(G1195-F1195)/C$16+J1195/C$17))</f>
        <v>0.98293334593803106</v>
      </c>
      <c r="N1195" s="248">
        <f t="shared" si="179"/>
        <v>148.09581501911453</v>
      </c>
      <c r="O1195" s="248">
        <f t="shared" si="180"/>
        <v>3.4024985822564959</v>
      </c>
      <c r="P1195" s="168"/>
      <c r="Q1195" s="169"/>
      <c r="R1195" s="203"/>
    </row>
    <row r="1196" spans="2:18" x14ac:dyDescent="0.2">
      <c r="B1196" s="174">
        <f>'Sample Weights'!A700</f>
        <v>721</v>
      </c>
      <c r="C1196" s="172">
        <f>'Sample Weights'!B700</f>
        <v>234</v>
      </c>
      <c r="D1196" s="172" t="str">
        <f>'Sample Weights'!C700</f>
        <v>MTSM-27-1</v>
      </c>
      <c r="E1196" s="172">
        <f>'Sample Weights'!D700</f>
        <v>2.12E-2</v>
      </c>
      <c r="F1196" s="303" t="s">
        <v>1060</v>
      </c>
      <c r="G1196" s="303">
        <v>1.1839</v>
      </c>
      <c r="H1196" s="303" t="s">
        <v>857</v>
      </c>
      <c r="I1196" s="303"/>
      <c r="J1196" s="303">
        <v>0.16289999999999999</v>
      </c>
      <c r="K1196" s="199">
        <v>77.356800000000007</v>
      </c>
      <c r="L1196" s="199">
        <v>36.366399999999999</v>
      </c>
      <c r="M1196" s="200">
        <f t="shared" si="181"/>
        <v>1.0276234642177029</v>
      </c>
      <c r="N1196" s="248">
        <f t="shared" si="179"/>
        <v>79.493662796796002</v>
      </c>
      <c r="O1196" s="248">
        <f t="shared" si="180"/>
        <v>1.8831085325271772</v>
      </c>
      <c r="P1196" s="168">
        <f>AVERAGE(O1196:O1197)</f>
        <v>1.8365763359889256</v>
      </c>
      <c r="Q1196" s="169">
        <f>(MAX(O1196:O1197)-MIN(O1196:O1197))/P1196</f>
        <v>5.0672760643184371E-2</v>
      </c>
      <c r="R1196" s="203" t="str">
        <f>IF(Q1196&gt;C$20, "Repeat", "")</f>
        <v/>
      </c>
    </row>
    <row r="1197" spans="2:18" x14ac:dyDescent="0.2">
      <c r="B1197" s="174">
        <f>'Sample Weights'!A701</f>
        <v>722</v>
      </c>
      <c r="C1197" s="172">
        <f>'Sample Weights'!B701</f>
        <v>234</v>
      </c>
      <c r="D1197" s="172" t="str">
        <f>'Sample Weights'!C701</f>
        <v>MTSM-27-1</v>
      </c>
      <c r="E1197" s="172">
        <f>'Sample Weights'!D701</f>
        <v>2.1899999999999999E-2</v>
      </c>
      <c r="F1197" s="303" t="s">
        <v>964</v>
      </c>
      <c r="G1197" s="303">
        <v>1.1816</v>
      </c>
      <c r="H1197" s="303" t="s">
        <v>890</v>
      </c>
      <c r="I1197" s="303"/>
      <c r="J1197" s="303">
        <v>0.16209999999999999</v>
      </c>
      <c r="K1197" s="199">
        <v>76.397199999999998</v>
      </c>
      <c r="L1197" s="199">
        <v>36.421500000000002</v>
      </c>
      <c r="M1197" s="200">
        <f t="shared" si="181"/>
        <v>1.0228010541575603</v>
      </c>
      <c r="N1197" s="248">
        <f t="shared" si="179"/>
        <v>78.139136694685959</v>
      </c>
      <c r="O1197" s="248">
        <f t="shared" si="180"/>
        <v>1.7900441394506739</v>
      </c>
      <c r="P1197" s="168"/>
      <c r="Q1197" s="169"/>
      <c r="R1197" s="203"/>
    </row>
    <row r="1198" spans="2:18" x14ac:dyDescent="0.2">
      <c r="B1198" s="174">
        <f>'Sample Weights'!A702</f>
        <v>723</v>
      </c>
      <c r="C1198" s="172">
        <f>'Sample Weights'!B702</f>
        <v>261</v>
      </c>
      <c r="D1198" s="172" t="str">
        <f>'Sample Weights'!C702</f>
        <v>PHLC-22-3</v>
      </c>
      <c r="E1198" s="172">
        <f>'Sample Weights'!D702</f>
        <v>1.9699999999999999E-2</v>
      </c>
      <c r="F1198" s="303" t="s">
        <v>965</v>
      </c>
      <c r="G1198" s="303">
        <v>1.1871</v>
      </c>
      <c r="H1198" s="303" t="s">
        <v>858</v>
      </c>
      <c r="I1198" s="303"/>
      <c r="J1198" s="303">
        <v>0.16309999999999999</v>
      </c>
      <c r="K1198" s="199">
        <v>90.992199999999997</v>
      </c>
      <c r="L1198" s="199">
        <v>35.078400000000002</v>
      </c>
      <c r="M1198" s="200">
        <f t="shared" si="181"/>
        <v>1.0691661314670264</v>
      </c>
      <c r="N1198" s="248">
        <f t="shared" si="179"/>
        <v>97.285778467673964</v>
      </c>
      <c r="O1198" s="248">
        <f t="shared" si="180"/>
        <v>2.4556326755173994</v>
      </c>
      <c r="P1198" s="168">
        <f>AVERAGE(O1198:O1199)</f>
        <v>2.4616713763340021</v>
      </c>
      <c r="Q1198" s="169">
        <f>(MAX(O1198:O1199)-MIN(O1198:O1199))/P1198</f>
        <v>4.9061794963026605E-3</v>
      </c>
      <c r="R1198" s="203" t="str">
        <f>IF(Q1198&gt;C$20, "Repeat", "")</f>
        <v/>
      </c>
    </row>
    <row r="1199" spans="2:18" x14ac:dyDescent="0.2">
      <c r="B1199" s="174">
        <f>'Sample Weights'!A703</f>
        <v>724</v>
      </c>
      <c r="C1199" s="172">
        <f>'Sample Weights'!B703</f>
        <v>261</v>
      </c>
      <c r="D1199" s="172" t="str">
        <f>'Sample Weights'!C703</f>
        <v>PHLC-22-3</v>
      </c>
      <c r="E1199" s="172">
        <f>'Sample Weights'!D703</f>
        <v>2.0500000000000001E-2</v>
      </c>
      <c r="F1199" s="303" t="s">
        <v>972</v>
      </c>
      <c r="G1199" s="303">
        <v>1.1851</v>
      </c>
      <c r="H1199" s="303" t="s">
        <v>891</v>
      </c>
      <c r="I1199" s="303" t="s">
        <v>859</v>
      </c>
      <c r="J1199" s="303">
        <v>0.1623</v>
      </c>
      <c r="K1199" s="199">
        <v>99.026600000000002</v>
      </c>
      <c r="L1199" s="199">
        <v>36.377200000000002</v>
      </c>
      <c r="M1199" s="200">
        <f t="shared" si="181"/>
        <v>1.0321071845239631</v>
      </c>
      <c r="N1199" s="248">
        <f t="shared" si="179"/>
        <v>102.20606531898069</v>
      </c>
      <c r="O1199" s="248">
        <f t="shared" si="180"/>
        <v>2.4677100771506044</v>
      </c>
      <c r="P1199" s="168"/>
      <c r="Q1199" s="169"/>
      <c r="R1199" s="203"/>
    </row>
    <row r="1200" spans="2:18" x14ac:dyDescent="0.2">
      <c r="B1200" s="174">
        <f>'Sample Weights'!A704</f>
        <v>725</v>
      </c>
      <c r="C1200" s="172">
        <f>'Sample Weights'!B704</f>
        <v>237</v>
      </c>
      <c r="D1200" s="172" t="str">
        <f>'Sample Weights'!C704</f>
        <v>MTSM-27-5</v>
      </c>
      <c r="E1200" s="172">
        <f>'Sample Weights'!D704</f>
        <v>2.0400000000000001E-2</v>
      </c>
      <c r="F1200" s="303" t="s">
        <v>942</v>
      </c>
      <c r="G1200" s="303">
        <v>1.1873</v>
      </c>
      <c r="H1200" s="303" t="s">
        <v>859</v>
      </c>
      <c r="I1200" s="303" t="s">
        <v>892</v>
      </c>
      <c r="J1200" s="303">
        <v>0.1618</v>
      </c>
      <c r="K1200" s="199">
        <v>107.24039999999999</v>
      </c>
      <c r="L1200" s="199">
        <v>39.264600000000002</v>
      </c>
      <c r="M1200" s="200">
        <f t="shared" si="181"/>
        <v>0.95854729515663573</v>
      </c>
      <c r="N1200" s="248">
        <f t="shared" si="179"/>
        <v>102.79499535151567</v>
      </c>
      <c r="O1200" s="248">
        <f t="shared" si="180"/>
        <v>2.4969313803513025</v>
      </c>
      <c r="P1200" s="168">
        <f>AVERAGE(O1200:O1201)</f>
        <v>2.4957312177412576</v>
      </c>
      <c r="Q1200" s="169">
        <f>(MAX(O1200:O1201)-MIN(O1200:O1201))/P1200</f>
        <v>9.6177232669393824E-4</v>
      </c>
      <c r="R1200" s="203" t="str">
        <f>IF(Q1200&gt;C$20, "Repeat", "")</f>
        <v/>
      </c>
    </row>
    <row r="1201" spans="2:18" x14ac:dyDescent="0.2">
      <c r="B1201" s="174">
        <f>'Sample Weights'!A705</f>
        <v>726</v>
      </c>
      <c r="C1201" s="172">
        <f>'Sample Weights'!B705</f>
        <v>237</v>
      </c>
      <c r="D1201" s="172" t="str">
        <f>'Sample Weights'!C705</f>
        <v>MTSM-27-5</v>
      </c>
      <c r="E1201" s="172">
        <f>'Sample Weights'!D705</f>
        <v>2.0899999999999998E-2</v>
      </c>
      <c r="F1201" s="303" t="s">
        <v>972</v>
      </c>
      <c r="G1201" s="303">
        <v>1.1865000000000001</v>
      </c>
      <c r="H1201" s="303" t="s">
        <v>892</v>
      </c>
      <c r="I1201" s="303"/>
      <c r="J1201" s="303">
        <v>0.1628</v>
      </c>
      <c r="K1201" s="199">
        <v>116.6908</v>
      </c>
      <c r="L1201" s="199">
        <v>41.637599999999999</v>
      </c>
      <c r="M1201" s="200">
        <f t="shared" si="181"/>
        <v>0.90291307725225278</v>
      </c>
      <c r="N1201" s="248">
        <f t="shared" si="179"/>
        <v>105.36164931502718</v>
      </c>
      <c r="O1201" s="248">
        <f t="shared" si="180"/>
        <v>2.4945310551312128</v>
      </c>
      <c r="P1201" s="168"/>
      <c r="Q1201" s="169"/>
      <c r="R1201" s="203"/>
    </row>
    <row r="1202" spans="2:18" x14ac:dyDescent="0.2">
      <c r="B1202" s="174">
        <f>'Sample Weights'!A706</f>
        <v>727</v>
      </c>
      <c r="C1202" s="172">
        <f>'Sample Weights'!B706</f>
        <v>202</v>
      </c>
      <c r="D1202" s="172" t="str">
        <f>'Sample Weights'!C706</f>
        <v>LNZK-28-2</v>
      </c>
      <c r="E1202" s="172">
        <f>'Sample Weights'!D706</f>
        <v>2.0199999999999999E-2</v>
      </c>
      <c r="F1202" s="303" t="s">
        <v>942</v>
      </c>
      <c r="G1202" s="303">
        <v>1.1858</v>
      </c>
      <c r="H1202" s="303" t="s">
        <v>860</v>
      </c>
      <c r="I1202" s="303"/>
      <c r="J1202" s="303">
        <v>0.16189999999999999</v>
      </c>
      <c r="K1202" s="199">
        <v>36.0625</v>
      </c>
      <c r="L1202" s="199">
        <v>39.226999999999997</v>
      </c>
      <c r="M1202" s="200">
        <f t="shared" si="181"/>
        <v>0.9584096362613721</v>
      </c>
      <c r="N1202" s="248">
        <f t="shared" si="179"/>
        <v>34.562647507675734</v>
      </c>
      <c r="O1202" s="248">
        <f t="shared" si="180"/>
        <v>0.9358593336143497</v>
      </c>
      <c r="P1202" s="168">
        <f>AVERAGE(O1202:O1203)</f>
        <v>0.94324034104574594</v>
      </c>
      <c r="Q1202" s="169">
        <f>(MAX(O1202:O1203)-MIN(O1202:O1203))/P1202</f>
        <v>1.565032179012428E-2</v>
      </c>
      <c r="R1202" s="203" t="str">
        <f>IF(Q1202&gt;C$20, "Repeat", "")</f>
        <v/>
      </c>
    </row>
    <row r="1203" spans="2:18" x14ac:dyDescent="0.2">
      <c r="B1203" s="174">
        <f>'Sample Weights'!A707</f>
        <v>728</v>
      </c>
      <c r="C1203" s="172">
        <f>'Sample Weights'!B707</f>
        <v>202</v>
      </c>
      <c r="D1203" s="172" t="str">
        <f>'Sample Weights'!C707</f>
        <v>LNZK-28-2</v>
      </c>
      <c r="E1203" s="172">
        <f>'Sample Weights'!D707</f>
        <v>2.0400000000000001E-2</v>
      </c>
      <c r="F1203" s="303" t="s">
        <v>942</v>
      </c>
      <c r="G1203" s="303">
        <v>1.1893</v>
      </c>
      <c r="H1203" s="303" t="s">
        <v>894</v>
      </c>
      <c r="I1203" s="303"/>
      <c r="J1203" s="303">
        <v>0.16159999999999999</v>
      </c>
      <c r="K1203" s="199">
        <v>36.518900000000002</v>
      </c>
      <c r="L1203" s="199">
        <v>38.7729</v>
      </c>
      <c r="M1203" s="200">
        <f t="shared" si="181"/>
        <v>0.97209539590081839</v>
      </c>
      <c r="N1203" s="248">
        <f t="shared" si="179"/>
        <v>35.499854553362397</v>
      </c>
      <c r="O1203" s="248">
        <f t="shared" si="180"/>
        <v>0.95062134847714219</v>
      </c>
      <c r="P1203" s="168"/>
      <c r="Q1203" s="169"/>
      <c r="R1203" s="203"/>
    </row>
    <row r="1204" spans="2:18" x14ac:dyDescent="0.2">
      <c r="B1204" s="174">
        <f>'Sample Weights'!A708</f>
        <v>729</v>
      </c>
      <c r="C1204" s="172">
        <f>'Sample Weights'!B708</f>
        <v>112</v>
      </c>
      <c r="D1204" s="172" t="str">
        <f>'Sample Weights'!C708</f>
        <v>HOMB-21-4</v>
      </c>
      <c r="E1204" s="172">
        <f>'Sample Weights'!D708</f>
        <v>1.9900000000000001E-2</v>
      </c>
      <c r="F1204" s="303" t="s">
        <v>942</v>
      </c>
      <c r="G1204" s="303">
        <v>1.1859999999999999</v>
      </c>
      <c r="H1204" s="303" t="s">
        <v>861</v>
      </c>
      <c r="I1204" s="303"/>
      <c r="J1204" s="303">
        <v>0.16189999999999999</v>
      </c>
      <c r="K1204" s="199">
        <v>5.1765999999999996</v>
      </c>
      <c r="L1204" s="199">
        <v>5.6596000000000002</v>
      </c>
      <c r="M1204" s="200">
        <f t="shared" si="181"/>
        <v>6.6438114073564698</v>
      </c>
      <c r="N1204" s="248">
        <f t="shared" si="179"/>
        <v>34.392354131321497</v>
      </c>
      <c r="O1204" s="248">
        <f t="shared" si="180"/>
        <v>0.94610276990596565</v>
      </c>
      <c r="P1204" s="168">
        <f>AVERAGE(O1204:O1205)</f>
        <v>0.98407284274643747</v>
      </c>
      <c r="Q1204" s="169">
        <f>(MAX(O1204:O1205)-MIN(O1204:O1205))/P1204</f>
        <v>7.716923217696281E-2</v>
      </c>
      <c r="R1204" s="203" t="str">
        <f>IF(Q1204&gt;C$20, "Repeat", "")</f>
        <v/>
      </c>
    </row>
    <row r="1205" spans="2:18" x14ac:dyDescent="0.2">
      <c r="B1205" s="174">
        <f>'Sample Weights'!A709</f>
        <v>730</v>
      </c>
      <c r="C1205" s="172">
        <f>'Sample Weights'!B709</f>
        <v>112</v>
      </c>
      <c r="D1205" s="172" t="str">
        <f>'Sample Weights'!C709</f>
        <v>HOMB-21-4</v>
      </c>
      <c r="E1205" s="172">
        <f>'Sample Weights'!D709</f>
        <v>1.9699999999999999E-2</v>
      </c>
      <c r="F1205" s="303" t="s">
        <v>972</v>
      </c>
      <c r="G1205" s="303">
        <v>1.1890000000000001</v>
      </c>
      <c r="H1205" s="303" t="s">
        <v>893</v>
      </c>
      <c r="I1205" s="303" t="s">
        <v>863</v>
      </c>
      <c r="J1205" s="303">
        <v>0.1623</v>
      </c>
      <c r="K1205" s="199">
        <v>39.758800000000001</v>
      </c>
      <c r="L1205" s="199">
        <v>40.385800000000003</v>
      </c>
      <c r="M1205" s="200">
        <f t="shared" si="181"/>
        <v>0.93245080053062623</v>
      </c>
      <c r="N1205" s="248">
        <f t="shared" si="179"/>
        <v>37.073124888137066</v>
      </c>
      <c r="O1205" s="248">
        <f t="shared" si="180"/>
        <v>1.0220429155869093</v>
      </c>
      <c r="P1205" s="168"/>
      <c r="Q1205" s="169"/>
      <c r="R1205" s="203"/>
    </row>
    <row r="1206" spans="2:18" x14ac:dyDescent="0.2">
      <c r="B1206" s="174">
        <f>'Sample Weights'!A710</f>
        <v>731</v>
      </c>
      <c r="C1206" s="172">
        <f>'Sample Weights'!B710</f>
        <v>99</v>
      </c>
      <c r="D1206" s="172" t="str">
        <f>'Sample Weights'!C710</f>
        <v>HARC-26-2</v>
      </c>
      <c r="E1206" s="172">
        <f>'Sample Weights'!D710</f>
        <v>2.0299999999999999E-2</v>
      </c>
      <c r="F1206" s="303" t="s">
        <v>958</v>
      </c>
      <c r="G1206" s="303">
        <v>1.1859999999999999</v>
      </c>
      <c r="H1206" s="303" t="s">
        <v>863</v>
      </c>
      <c r="I1206" s="303" t="s">
        <v>862</v>
      </c>
      <c r="J1206" s="303">
        <v>0.1603</v>
      </c>
      <c r="K1206" s="199">
        <v>58.741100000000003</v>
      </c>
      <c r="L1206" s="199">
        <v>40.482900000000001</v>
      </c>
      <c r="M1206" s="200">
        <f t="shared" si="181"/>
        <v>0.92619895224463089</v>
      </c>
      <c r="N1206" s="248">
        <f t="shared" si="179"/>
        <v>54.405945273697093</v>
      </c>
      <c r="O1206" s="248">
        <f t="shared" si="180"/>
        <v>1.3884206309964855</v>
      </c>
      <c r="P1206" s="168">
        <f>AVERAGE(O1206:O1207)</f>
        <v>1.3936309475293982</v>
      </c>
      <c r="Q1206" s="169">
        <f>(MAX(O1206:O1207)-MIN(O1206:O1207))/P1206</f>
        <v>7.4773261058093668E-3</v>
      </c>
      <c r="R1206" s="203" t="str">
        <f>IF(Q1206&gt;C$20, "Repeat", "")</f>
        <v/>
      </c>
    </row>
    <row r="1207" spans="2:18" x14ac:dyDescent="0.2">
      <c r="B1207" s="174">
        <f>'Sample Weights'!A711</f>
        <v>732</v>
      </c>
      <c r="C1207" s="172">
        <f>'Sample Weights'!B711</f>
        <v>99</v>
      </c>
      <c r="D1207" s="172" t="str">
        <f>'Sample Weights'!C711</f>
        <v>HARC-26-2</v>
      </c>
      <c r="E1207" s="172">
        <f>'Sample Weights'!D711</f>
        <v>2.0400000000000001E-2</v>
      </c>
      <c r="F1207" s="303" t="s">
        <v>942</v>
      </c>
      <c r="G1207" s="303">
        <v>1.1870000000000001</v>
      </c>
      <c r="H1207" s="303" t="s">
        <v>862</v>
      </c>
      <c r="I1207" s="303"/>
      <c r="J1207" s="303">
        <v>0.16370000000000001</v>
      </c>
      <c r="K1207" s="199">
        <v>55.4116</v>
      </c>
      <c r="L1207" s="199">
        <v>37.943899999999999</v>
      </c>
      <c r="M1207" s="200">
        <f t="shared" si="181"/>
        <v>0.99263925785090334</v>
      </c>
      <c r="N1207" s="248">
        <f t="shared" si="179"/>
        <v>55.003729500331119</v>
      </c>
      <c r="O1207" s="248">
        <f t="shared" si="180"/>
        <v>1.3988412640623109</v>
      </c>
      <c r="P1207" s="168"/>
      <c r="Q1207" s="169"/>
      <c r="R1207" s="203"/>
    </row>
    <row r="1208" spans="2:18" x14ac:dyDescent="0.2">
      <c r="B1208" s="174">
        <f>'Sample Weights'!A712</f>
        <v>733</v>
      </c>
      <c r="C1208" s="172">
        <f>'Sample Weights'!B712</f>
        <v>90</v>
      </c>
      <c r="D1208" s="172" t="str">
        <f>'Sample Weights'!C712</f>
        <v>HALS-30-2</v>
      </c>
      <c r="E1208" s="172">
        <f>'Sample Weights'!D712</f>
        <v>2.1399999999999999E-2</v>
      </c>
      <c r="F1208" s="303" t="s">
        <v>942</v>
      </c>
      <c r="G1208" s="303">
        <v>1.1886000000000001</v>
      </c>
      <c r="H1208" s="303" t="s">
        <v>895</v>
      </c>
      <c r="I1208" s="303"/>
      <c r="J1208" s="303">
        <v>0.16309999999999999</v>
      </c>
      <c r="K1208" s="199">
        <v>81.840599999999995</v>
      </c>
      <c r="L1208" s="199">
        <v>39.859000000000002</v>
      </c>
      <c r="M1208" s="200">
        <f t="shared" si="181"/>
        <v>0.94581860606184975</v>
      </c>
      <c r="N1208" s="248">
        <f t="shared" si="179"/>
        <v>77.406362211265417</v>
      </c>
      <c r="O1208" s="248">
        <f t="shared" si="180"/>
        <v>1.8266664762808889</v>
      </c>
      <c r="P1208" s="168">
        <f>AVERAGE(O1208:O1209)</f>
        <v>1.8225993092424324</v>
      </c>
      <c r="Q1208" s="169">
        <f>(MAX(O1208:O1209)-MIN(O1208:O1209))/P1208</f>
        <v>4.4630402500776311E-3</v>
      </c>
      <c r="R1208" s="203" t="str">
        <f>IF(Q1208&gt;C$20, "Repeat", "")</f>
        <v/>
      </c>
    </row>
    <row r="1209" spans="2:18" x14ac:dyDescent="0.2">
      <c r="B1209" s="174">
        <f>'Sample Weights'!A713</f>
        <v>734</v>
      </c>
      <c r="C1209" s="172">
        <f>'Sample Weights'!B713</f>
        <v>90</v>
      </c>
      <c r="D1209" s="172" t="str">
        <f>'Sample Weights'!C713</f>
        <v>HALS-30-2</v>
      </c>
      <c r="E1209" s="172">
        <f>'Sample Weights'!D713</f>
        <v>2.1100000000000001E-2</v>
      </c>
      <c r="F1209" s="303" t="s">
        <v>957</v>
      </c>
      <c r="G1209" s="303">
        <v>1.1866000000000001</v>
      </c>
      <c r="H1209" s="303" t="s">
        <v>864</v>
      </c>
      <c r="I1209" s="303"/>
      <c r="J1209" s="303">
        <v>0.16159999999999999</v>
      </c>
      <c r="K1209" s="199">
        <v>79.223299999999995</v>
      </c>
      <c r="L1209" s="199">
        <v>39.255099999999999</v>
      </c>
      <c r="M1209" s="200">
        <f t="shared" si="181"/>
        <v>0.96009278754120408</v>
      </c>
      <c r="N1209" s="248">
        <f t="shared" si="179"/>
        <v>76.061718935213065</v>
      </c>
      <c r="O1209" s="248">
        <f t="shared" si="180"/>
        <v>1.8185321422039762</v>
      </c>
      <c r="P1209" s="168"/>
      <c r="Q1209" s="169"/>
      <c r="R1209" s="203"/>
    </row>
    <row r="1210" spans="2:18" x14ac:dyDescent="0.2">
      <c r="B1210" s="174">
        <f>'Sample Weights'!A714</f>
        <v>735</v>
      </c>
      <c r="C1210" s="172">
        <f>'Sample Weights'!B714</f>
        <v>384</v>
      </c>
      <c r="D1210" s="172" t="str">
        <f>'Sample Weights'!C714</f>
        <v>YALE-27-3</v>
      </c>
      <c r="E1210" s="172">
        <f>'Sample Weights'!D714</f>
        <v>2.0899999999999998E-2</v>
      </c>
      <c r="F1210" s="303" t="s">
        <v>958</v>
      </c>
      <c r="G1210" s="303">
        <v>1.1900999999999999</v>
      </c>
      <c r="H1210" s="303" t="s">
        <v>865</v>
      </c>
      <c r="I1210" s="303"/>
      <c r="J1210" s="303">
        <v>0.16170000000000001</v>
      </c>
      <c r="K1210" s="199">
        <v>103.67919999999999</v>
      </c>
      <c r="L1210" s="199">
        <v>39.405299999999997</v>
      </c>
      <c r="M1210" s="200">
        <f t="shared" si="181"/>
        <v>0.95520579437238562</v>
      </c>
      <c r="N1210" s="248">
        <f t="shared" si="179"/>
        <v>99.034972595893436</v>
      </c>
      <c r="O1210" s="248">
        <f t="shared" si="180"/>
        <v>2.3577013392507609</v>
      </c>
      <c r="P1210" s="168">
        <f>AVERAGE(O1210:O1211)</f>
        <v>2.3319892412179497</v>
      </c>
      <c r="Q1210" s="169">
        <f>(MAX(O1210:O1211)-MIN(O1210:O1211))/P1210</f>
        <v>2.2051643788358357E-2</v>
      </c>
      <c r="R1210" s="203" t="str">
        <f>IF(Q1210&gt;C$20, "Repeat", "")</f>
        <v/>
      </c>
    </row>
    <row r="1211" spans="2:18" x14ac:dyDescent="0.2">
      <c r="B1211" s="174">
        <f>'Sample Weights'!A715</f>
        <v>736</v>
      </c>
      <c r="C1211" s="172">
        <f>'Sample Weights'!B715</f>
        <v>384</v>
      </c>
      <c r="D1211" s="172" t="str">
        <f>'Sample Weights'!C715</f>
        <v>YALE-27-3</v>
      </c>
      <c r="E1211" s="172">
        <f>'Sample Weights'!D715</f>
        <v>2.0400000000000001E-2</v>
      </c>
      <c r="F1211" s="303" t="s">
        <v>972</v>
      </c>
      <c r="G1211" s="303">
        <v>1.1840999999999999</v>
      </c>
      <c r="H1211" s="303" t="s">
        <v>1081</v>
      </c>
      <c r="I1211" s="303" t="s">
        <v>1081</v>
      </c>
      <c r="J1211" s="303">
        <v>0.16139999999999999</v>
      </c>
      <c r="K1211" s="199">
        <v>113.90940000000001</v>
      </c>
      <c r="L1211" s="199">
        <v>45.070799999999998</v>
      </c>
      <c r="M1211" s="200">
        <f t="shared" si="181"/>
        <v>0.83200475865061374</v>
      </c>
      <c r="N1211" s="248">
        <f t="shared" si="179"/>
        <v>94.773162855036219</v>
      </c>
      <c r="O1211" s="248">
        <f t="shared" si="180"/>
        <v>2.3062771431851385</v>
      </c>
      <c r="P1211" s="168"/>
      <c r="Q1211" s="169"/>
      <c r="R1211" s="203"/>
    </row>
    <row r="1212" spans="2:18" x14ac:dyDescent="0.2">
      <c r="B1212" s="174">
        <f>'Sample Weights'!A716</f>
        <v>737</v>
      </c>
      <c r="C1212" s="172">
        <f>'Sample Weights'!B716</f>
        <v>158</v>
      </c>
      <c r="D1212" s="172" t="str">
        <f>'Sample Weights'!C716</f>
        <v>KLNA-20-4</v>
      </c>
      <c r="E1212" s="172">
        <f>'Sample Weights'!D716</f>
        <v>2.07E-2</v>
      </c>
      <c r="F1212" s="303" t="s">
        <v>942</v>
      </c>
      <c r="G1212" s="303">
        <v>1.1813</v>
      </c>
      <c r="H1212" s="303" t="s">
        <v>1082</v>
      </c>
      <c r="I1212" s="303" t="s">
        <v>1082</v>
      </c>
      <c r="J1212" s="303">
        <v>0.16109999999999999</v>
      </c>
      <c r="K1212" s="199">
        <v>40.902099999999997</v>
      </c>
      <c r="L1212" s="199">
        <v>44.6708</v>
      </c>
      <c r="M1212" s="200">
        <f t="shared" si="181"/>
        <v>0.8383596362114033</v>
      </c>
      <c r="N1212" s="248">
        <f t="shared" si="179"/>
        <v>34.290669676282434</v>
      </c>
      <c r="O1212" s="248">
        <f t="shared" si="180"/>
        <v>0.903589747105499</v>
      </c>
      <c r="P1212" s="168">
        <f>AVERAGE(O1212:O1213)</f>
        <v>0.93221867688404947</v>
      </c>
      <c r="Q1212" s="169">
        <f>(MAX(O1212:O1213)-MIN(O1212:O1213))/P1212</f>
        <v>6.1421060290795519E-2</v>
      </c>
      <c r="R1212" s="203" t="str">
        <f>IF(Q1212&gt;C$20, "Repeat", "")</f>
        <v/>
      </c>
    </row>
    <row r="1213" spans="2:18" x14ac:dyDescent="0.2">
      <c r="B1213" s="174">
        <f>'Sample Weights'!A717</f>
        <v>738</v>
      </c>
      <c r="C1213" s="172">
        <f>'Sample Weights'!B717</f>
        <v>158</v>
      </c>
      <c r="D1213" s="172" t="str">
        <f>'Sample Weights'!C717</f>
        <v>KLNA-20-4</v>
      </c>
      <c r="E1213" s="172">
        <f>'Sample Weights'!D717</f>
        <v>2.0500000000000001E-2</v>
      </c>
      <c r="F1213" s="303" t="s">
        <v>972</v>
      </c>
      <c r="G1213" s="303">
        <v>1.1873</v>
      </c>
      <c r="H1213" s="303" t="s">
        <v>1084</v>
      </c>
      <c r="I1213" s="303"/>
      <c r="J1213" s="303">
        <v>0.16</v>
      </c>
      <c r="K1213" s="199">
        <v>35.737400000000001</v>
      </c>
      <c r="L1213" s="199">
        <v>37.036499999999997</v>
      </c>
      <c r="M1213" s="200">
        <f t="shared" si="181"/>
        <v>1.014264080746228</v>
      </c>
      <c r="N1213" s="248">
        <f t="shared" si="179"/>
        <v>36.247161159260251</v>
      </c>
      <c r="O1213" s="248">
        <f t="shared" si="180"/>
        <v>0.96084760666259983</v>
      </c>
      <c r="P1213" s="168"/>
      <c r="Q1213" s="169"/>
      <c r="R1213" s="203"/>
    </row>
    <row r="1214" spans="2:18" x14ac:dyDescent="0.2">
      <c r="B1214" s="174">
        <f>'Sample Weights'!A718</f>
        <v>739</v>
      </c>
      <c r="C1214" s="172">
        <f>'Sample Weights'!B718</f>
        <v>67</v>
      </c>
      <c r="D1214" s="172" t="str">
        <f>'Sample Weights'!C718</f>
        <v>DENC-17-2</v>
      </c>
      <c r="E1214" s="172">
        <f>'Sample Weights'!D718</f>
        <v>2.07E-2</v>
      </c>
      <c r="F1214" s="303" t="s">
        <v>943</v>
      </c>
      <c r="G1214" s="303">
        <v>1.1850000000000001</v>
      </c>
      <c r="H1214" s="303" t="s">
        <v>1085</v>
      </c>
      <c r="I1214" s="303"/>
      <c r="J1214" s="303">
        <v>0.16200000000000001</v>
      </c>
      <c r="K1214" s="199">
        <v>90.785499999999999</v>
      </c>
      <c r="L1214" s="202">
        <v>37.7254</v>
      </c>
      <c r="M1214" s="200">
        <f t="shared" si="181"/>
        <v>1</v>
      </c>
      <c r="N1214" s="248">
        <f t="shared" si="179"/>
        <v>90.785499999999999</v>
      </c>
      <c r="O1214" s="248">
        <f t="shared" si="180"/>
        <v>2.184959911859421</v>
      </c>
      <c r="P1214" s="168">
        <f>AVERAGE(O1214:O1215)</f>
        <v>2.2470006065878181</v>
      </c>
      <c r="Q1214" s="169">
        <f>(MAX(O1214:O1215)-MIN(O1214:O1215))/P1214</f>
        <v>5.5220897178669855E-2</v>
      </c>
      <c r="R1214" s="203" t="str">
        <f>IF(Q1214&gt;C$20, "Repeat", "")</f>
        <v/>
      </c>
    </row>
    <row r="1215" spans="2:18" x14ac:dyDescent="0.2">
      <c r="B1215" s="174">
        <f>'Sample Weights'!A719</f>
        <v>740</v>
      </c>
      <c r="C1215" s="172">
        <f>'Sample Weights'!B719</f>
        <v>67</v>
      </c>
      <c r="D1215" s="172" t="str">
        <f>'Sample Weights'!C719</f>
        <v>DENC-17-2</v>
      </c>
      <c r="E1215" s="172">
        <f>'Sample Weights'!D719</f>
        <v>2.0299999999999999E-2</v>
      </c>
      <c r="F1215" s="303" t="s">
        <v>942</v>
      </c>
      <c r="G1215" s="303">
        <v>1.1888000000000001</v>
      </c>
      <c r="H1215" s="303" t="s">
        <v>998</v>
      </c>
      <c r="I1215" s="303"/>
      <c r="J1215" s="303">
        <v>0.1613</v>
      </c>
      <c r="K1215" s="199">
        <v>95.350399999999993</v>
      </c>
      <c r="L1215" s="199">
        <v>38.194299999999998</v>
      </c>
      <c r="M1215" s="200">
        <f t="shared" si="181"/>
        <v>0.98629312648285405</v>
      </c>
      <c r="N1215" s="248">
        <f t="shared" si="179"/>
        <v>94.043444127390714</v>
      </c>
      <c r="O1215" s="248">
        <f t="shared" si="180"/>
        <v>2.3090413013162157</v>
      </c>
      <c r="P1215" s="168"/>
      <c r="Q1215" s="169"/>
      <c r="R1215" s="203"/>
    </row>
    <row r="1216" spans="2:18" x14ac:dyDescent="0.2">
      <c r="B1216" s="174">
        <f>'Sample Weights'!A720</f>
        <v>95</v>
      </c>
      <c r="C1216" s="172" t="str">
        <f>'Sample Weights'!B720</f>
        <v>Nisqually-1</v>
      </c>
      <c r="D1216" s="172">
        <f>'Sample Weights'!C720</f>
        <v>0</v>
      </c>
      <c r="E1216" s="172">
        <f>'Sample Weights'!D720</f>
        <v>2.7900000000000001E-2</v>
      </c>
      <c r="F1216" s="303" t="s">
        <v>955</v>
      </c>
      <c r="G1216" s="303">
        <v>1.1877</v>
      </c>
      <c r="H1216" s="303" t="s">
        <v>999</v>
      </c>
      <c r="I1216" s="303"/>
      <c r="J1216" s="303">
        <v>0.1623</v>
      </c>
      <c r="K1216" s="199">
        <v>100.3351</v>
      </c>
      <c r="L1216" s="199">
        <v>37.182299999999998</v>
      </c>
      <c r="M1216" s="200">
        <f t="shared" si="181"/>
        <v>1.013814123220369</v>
      </c>
      <c r="N1216" s="248">
        <f t="shared" si="179"/>
        <v>101.72114143472804</v>
      </c>
      <c r="O1216" s="248">
        <f t="shared" si="180"/>
        <v>1.808680535582345</v>
      </c>
      <c r="P1216" s="168">
        <f>AVERAGE(O1216:O1217)</f>
        <v>1.8103024699187684</v>
      </c>
      <c r="Q1216" s="169">
        <f>(MAX(O1216:O1217)-MIN(O1216:O1217))/P1216</f>
        <v>1.7918931928498163E-3</v>
      </c>
      <c r="R1216" s="203" t="str">
        <f>IF(Q1216&gt;C$20, "Repeat", "")</f>
        <v/>
      </c>
    </row>
    <row r="1217" spans="2:19" ht="16" thickBot="1" x14ac:dyDescent="0.25">
      <c r="B1217" s="176">
        <f>'Sample Weights'!A721</f>
        <v>96</v>
      </c>
      <c r="C1217" s="178" t="str">
        <f>'Sample Weights'!B721</f>
        <v>Nisqually-1</v>
      </c>
      <c r="D1217" s="178">
        <f>'Sample Weights'!C721</f>
        <v>0</v>
      </c>
      <c r="E1217" s="178">
        <f>'Sample Weights'!D721</f>
        <v>2.3E-2</v>
      </c>
      <c r="F1217" s="305" t="s">
        <v>958</v>
      </c>
      <c r="G1217" s="305">
        <v>1.1841999999999999</v>
      </c>
      <c r="H1217" s="305" t="s">
        <v>940</v>
      </c>
      <c r="I1217" s="305" t="s">
        <v>940</v>
      </c>
      <c r="J1217" s="305">
        <v>0.16139999999999999</v>
      </c>
      <c r="K1217" s="204">
        <v>87.5749</v>
      </c>
      <c r="L1217" s="204">
        <v>39.395299999999999</v>
      </c>
      <c r="M1217" s="205">
        <f t="shared" si="181"/>
        <v>0.95098335470863338</v>
      </c>
      <c r="N1217" s="279">
        <f t="shared" si="179"/>
        <v>83.28227219027309</v>
      </c>
      <c r="O1217" s="279">
        <f t="shared" si="180"/>
        <v>1.8119244042551916</v>
      </c>
      <c r="P1217" s="207"/>
      <c r="Q1217" s="208"/>
      <c r="R1217" s="209"/>
    </row>
    <row r="1218" spans="2:19" x14ac:dyDescent="0.2">
      <c r="B1218" s="131"/>
      <c r="C1218" s="45"/>
      <c r="D1218" s="46"/>
      <c r="E1218" s="45"/>
      <c r="F1218" s="46"/>
      <c r="G1218" s="46"/>
      <c r="H1218" s="27"/>
      <c r="I1218" s="46"/>
      <c r="J1218" s="46"/>
      <c r="K1218" s="45"/>
      <c r="L1218" s="67"/>
      <c r="M1218" s="45"/>
      <c r="N1218" s="45"/>
      <c r="O1218" s="45"/>
      <c r="P1218" s="47"/>
      <c r="Q1218" s="47"/>
    </row>
    <row r="1219" spans="2:19" x14ac:dyDescent="0.2">
      <c r="B1219" s="102"/>
      <c r="C1219" s="45"/>
      <c r="D1219" s="46"/>
      <c r="E1219" s="45"/>
      <c r="F1219" s="46"/>
      <c r="G1219" s="46"/>
      <c r="H1219" s="46"/>
      <c r="I1219" s="46"/>
      <c r="J1219" s="46"/>
      <c r="K1219" s="165" t="s">
        <v>1200</v>
      </c>
      <c r="L1219" s="67" t="s">
        <v>642</v>
      </c>
      <c r="M1219" s="45"/>
      <c r="N1219" s="45"/>
      <c r="O1219" s="45"/>
      <c r="P1219" s="47"/>
      <c r="Q1219" s="47"/>
    </row>
    <row r="1220" spans="2:19" x14ac:dyDescent="0.2">
      <c r="B1220" s="108" t="s">
        <v>1166</v>
      </c>
      <c r="C1220" s="45"/>
      <c r="D1220" s="46"/>
      <c r="E1220" s="45"/>
      <c r="F1220" s="46"/>
      <c r="G1220" s="46"/>
      <c r="H1220" s="46"/>
      <c r="I1220" s="46"/>
      <c r="J1220" s="46"/>
      <c r="K1220" s="148">
        <f>MAX(K1194:K1217)</f>
        <v>150.66720000000001</v>
      </c>
      <c r="L1220" s="139">
        <f>AVERAGE(L1194:L1217)</f>
        <v>37.481891666666669</v>
      </c>
      <c r="M1220" s="45"/>
      <c r="N1220" s="45"/>
      <c r="O1220" s="45"/>
      <c r="P1220" s="47"/>
      <c r="Q1220" s="47"/>
    </row>
    <row r="1221" spans="2:19" x14ac:dyDescent="0.2">
      <c r="B1221" s="99" t="s">
        <v>367</v>
      </c>
      <c r="C1221" s="50" t="s">
        <v>1167</v>
      </c>
      <c r="D1221" s="100"/>
      <c r="E1221" s="101"/>
      <c r="F1221" s="100"/>
      <c r="G1221" s="46"/>
      <c r="H1221" s="46"/>
      <c r="I1221" s="100"/>
      <c r="J1221" s="46"/>
      <c r="K1221" s="165" t="s">
        <v>1201</v>
      </c>
      <c r="L1221" s="45"/>
      <c r="M1221" s="45"/>
      <c r="N1221" s="45"/>
      <c r="O1221" s="45"/>
      <c r="P1221" s="47"/>
      <c r="Q1221" s="47"/>
    </row>
    <row r="1222" spans="2:19" x14ac:dyDescent="0.2">
      <c r="B1222" s="99" t="s">
        <v>1161</v>
      </c>
      <c r="C1222" s="45"/>
      <c r="D1222" s="100"/>
      <c r="E1222" s="101"/>
      <c r="F1222" s="100"/>
      <c r="G1222" s="46"/>
      <c r="H1222" s="46"/>
      <c r="I1222" s="100"/>
      <c r="J1222" s="46"/>
      <c r="K1222" s="45">
        <f>MIN(K1194:K1217)</f>
        <v>5.1765999999999996</v>
      </c>
      <c r="L1222" s="45"/>
      <c r="M1222" s="45"/>
      <c r="N1222" s="45"/>
      <c r="O1222" s="45"/>
      <c r="P1222" s="47"/>
      <c r="Q1222" s="47"/>
    </row>
    <row r="1223" spans="2:19" ht="16" thickBot="1" x14ac:dyDescent="0.25">
      <c r="B1223" s="102"/>
      <c r="C1223" s="45"/>
      <c r="D1223" s="100"/>
      <c r="E1223" s="101"/>
      <c r="F1223" s="142">
        <v>42798</v>
      </c>
      <c r="G1223" s="143"/>
      <c r="H1223" s="143"/>
      <c r="I1223" s="142">
        <v>42829</v>
      </c>
      <c r="J1223" s="46"/>
      <c r="K1223" s="45"/>
      <c r="L1223" s="45"/>
      <c r="M1223" s="45"/>
      <c r="N1223" s="45"/>
      <c r="O1223" s="45"/>
      <c r="P1223" s="47"/>
      <c r="Q1223" s="47"/>
    </row>
    <row r="1224" spans="2:19" ht="16" thickBot="1" x14ac:dyDescent="0.25">
      <c r="B1224" s="217" t="s">
        <v>370</v>
      </c>
      <c r="C1224" s="218" t="s">
        <v>3</v>
      </c>
      <c r="D1224" s="218" t="s">
        <v>4</v>
      </c>
      <c r="E1224" s="218" t="s">
        <v>371</v>
      </c>
      <c r="F1224" s="218" t="s">
        <v>372</v>
      </c>
      <c r="G1224" s="218" t="s">
        <v>373</v>
      </c>
      <c r="H1224" s="218" t="s">
        <v>374</v>
      </c>
      <c r="I1224" s="218" t="s">
        <v>375</v>
      </c>
      <c r="J1224" s="218" t="s">
        <v>376</v>
      </c>
      <c r="K1224" s="218" t="s">
        <v>377</v>
      </c>
      <c r="L1224" s="218" t="s">
        <v>378</v>
      </c>
      <c r="M1224" s="218" t="s">
        <v>379</v>
      </c>
      <c r="N1224" s="218" t="s">
        <v>380</v>
      </c>
      <c r="O1224" s="218" t="s">
        <v>381</v>
      </c>
      <c r="P1224" s="219" t="s">
        <v>382</v>
      </c>
      <c r="Q1224" s="219" t="s">
        <v>383</v>
      </c>
      <c r="R1224" s="220" t="s">
        <v>384</v>
      </c>
      <c r="S1224" s="99"/>
    </row>
    <row r="1225" spans="2:19" x14ac:dyDescent="0.2">
      <c r="B1225" s="210">
        <f>'Sample Weights'!A2</f>
        <v>1</v>
      </c>
      <c r="C1225" s="179">
        <f>'Sample Weights'!B2</f>
        <v>300</v>
      </c>
      <c r="D1225" s="179" t="str">
        <f>'Sample Weights'!C2</f>
        <v>SKWA-24-4</v>
      </c>
      <c r="E1225" s="179">
        <f>'Sample Weights'!D2</f>
        <v>2.2700000000000001E-2</v>
      </c>
      <c r="F1225" s="340">
        <v>9.7699999999999995E-2</v>
      </c>
      <c r="G1225" s="340">
        <v>1.1620999999999999</v>
      </c>
      <c r="H1225" s="340" t="s">
        <v>385</v>
      </c>
      <c r="I1225" s="340" t="s">
        <v>386</v>
      </c>
      <c r="J1225" s="340">
        <v>0.1628</v>
      </c>
      <c r="K1225" s="211">
        <v>25.4253</v>
      </c>
      <c r="L1225" s="211">
        <v>31.711300000000001</v>
      </c>
      <c r="M1225" s="212">
        <f>(L$1231/(F$1231/C$15)/(F$1231/C$15+(G$1231-F$1231)/C$16+J$1231/C$17))/(L1225/(F1225/C$15)/(F1225/C$15+(G1225-F1225)/C$16+J1225/C$17))</f>
        <v>1.0184912723946806</v>
      </c>
      <c r="N1225" s="255">
        <f t="shared" ref="N1225:N1248" si="182">K1225*M1225</f>
        <v>25.895446148016472</v>
      </c>
      <c r="O1225" s="255">
        <f t="shared" ref="O1225:O1248" si="183">(N1225-D$1269)/D$1268*(F1225/C$15+(G1225-F1225)/C$16+J1225/C$17)/E1225</f>
        <v>0.64214412738556392</v>
      </c>
      <c r="P1225" s="214">
        <f>AVERAGE(O1225:O1226)</f>
        <v>0.62917747012175718</v>
      </c>
      <c r="Q1225" s="215">
        <f>(MAX(O1225:O1226)-MIN(O1225:O1226))/P1225</f>
        <v>4.1217805403291126E-2</v>
      </c>
      <c r="R1225" s="216" t="str">
        <f>IF(Q1225&gt;C$20, "Repeat", "")</f>
        <v/>
      </c>
    </row>
    <row r="1226" spans="2:19" x14ac:dyDescent="0.2">
      <c r="B1226" s="174">
        <f>'Sample Weights'!A3</f>
        <v>2</v>
      </c>
      <c r="C1226" s="172">
        <f>'Sample Weights'!B3</f>
        <v>300</v>
      </c>
      <c r="D1226" s="172" t="str">
        <f>'Sample Weights'!C3</f>
        <v>SKWA-24-4</v>
      </c>
      <c r="E1226" s="172">
        <f>'Sample Weights'!D3</f>
        <v>2.4299999999999999E-2</v>
      </c>
      <c r="F1226" s="338">
        <v>0.10050000000000001</v>
      </c>
      <c r="G1226" s="338">
        <v>1.1662999999999999</v>
      </c>
      <c r="H1226" s="338" t="s">
        <v>419</v>
      </c>
      <c r="I1226" s="338"/>
      <c r="J1226" s="338">
        <v>0.15970000000000001</v>
      </c>
      <c r="K1226" s="199">
        <v>26.363099999999999</v>
      </c>
      <c r="L1226" s="199">
        <v>32.8673</v>
      </c>
      <c r="M1226" s="200">
        <f t="shared" ref="M1226:M1248" si="184">(L$1231/(F$1231/C$15)/(F$1231/C$15+(G$1231-F$1231)/C$16+J$1231/C$17))/(L1226/(F1226/C$15)/(F1226/C$15+(G1226-F1226)/C$16+J1226/C$17))</f>
        <v>1.012710662197039</v>
      </c>
      <c r="N1226" s="248">
        <f t="shared" si="182"/>
        <v>26.698192458566758</v>
      </c>
      <c r="O1226" s="248">
        <f t="shared" si="183"/>
        <v>0.61621081285795032</v>
      </c>
      <c r="P1226" s="168"/>
      <c r="Q1226" s="169"/>
      <c r="R1226" s="203"/>
    </row>
    <row r="1227" spans="2:19" x14ac:dyDescent="0.2">
      <c r="B1227" s="174">
        <f>'Sample Weights'!A4</f>
        <v>3</v>
      </c>
      <c r="C1227" s="172">
        <f>'Sample Weights'!B4</f>
        <v>277</v>
      </c>
      <c r="D1227" s="172" t="str">
        <f>'Sample Weights'!C4</f>
        <v>QFRS-16-2</v>
      </c>
      <c r="E1227" s="172">
        <f>'Sample Weights'!D4</f>
        <v>2.2100000000000002E-2</v>
      </c>
      <c r="F1227" s="338">
        <v>0.1003</v>
      </c>
      <c r="G1227" s="338">
        <v>1.1665000000000001</v>
      </c>
      <c r="H1227" s="338" t="s">
        <v>433</v>
      </c>
      <c r="I1227" s="338"/>
      <c r="J1227" s="338">
        <v>0.16170000000000001</v>
      </c>
      <c r="K1227" s="199">
        <v>218.43870000000001</v>
      </c>
      <c r="L1227" s="199">
        <v>32.837600000000002</v>
      </c>
      <c r="M1227" s="200">
        <f t="shared" si="184"/>
        <v>1.0127998061475993</v>
      </c>
      <c r="N1227" s="248">
        <f t="shared" si="182"/>
        <v>221.23467301513361</v>
      </c>
      <c r="O1227" s="248">
        <f t="shared" si="183"/>
        <v>4.7420764239519837</v>
      </c>
      <c r="P1227" s="168">
        <f>AVERAGE(O1227:O1228)</f>
        <v>4.8010660729468153</v>
      </c>
      <c r="Q1227" s="169">
        <f>(MAX(O1227:O1228)-MIN(O1227:O1228))/P1227</f>
        <v>2.4573562662354772E-2</v>
      </c>
      <c r="R1227" s="203" t="str">
        <f>IF(Q1227&gt;C$20, "Repeat", "")</f>
        <v/>
      </c>
    </row>
    <row r="1228" spans="2:19" x14ac:dyDescent="0.2">
      <c r="B1228" s="174">
        <f>'Sample Weights'!A5</f>
        <v>4</v>
      </c>
      <c r="C1228" s="172">
        <f>'Sample Weights'!B5</f>
        <v>277</v>
      </c>
      <c r="D1228" s="172" t="str">
        <f>'Sample Weights'!C5</f>
        <v>QFRS-16-2</v>
      </c>
      <c r="E1228" s="172">
        <f>'Sample Weights'!D5</f>
        <v>2.4799999999999999E-2</v>
      </c>
      <c r="F1228" s="338">
        <v>9.6699999999999994E-2</v>
      </c>
      <c r="G1228" s="338">
        <v>1.1634</v>
      </c>
      <c r="H1228" s="338" t="s">
        <v>443</v>
      </c>
      <c r="I1228" s="338"/>
      <c r="J1228" s="338">
        <v>0.1603</v>
      </c>
      <c r="K1228" s="199">
        <v>245.8246</v>
      </c>
      <c r="L1228" s="199">
        <v>30.663499999999999</v>
      </c>
      <c r="M1228" s="200">
        <f t="shared" si="184"/>
        <v>1.0421601462811265</v>
      </c>
      <c r="N1228" s="248">
        <f t="shared" si="182"/>
        <v>256.18860109549939</v>
      </c>
      <c r="O1228" s="248">
        <f t="shared" si="183"/>
        <v>4.8600557219416478</v>
      </c>
      <c r="P1228" s="168"/>
      <c r="Q1228" s="169"/>
      <c r="R1228" s="203"/>
    </row>
    <row r="1229" spans="2:19" x14ac:dyDescent="0.2">
      <c r="B1229" s="341">
        <f>'Sample Weights'!A6</f>
        <v>5</v>
      </c>
      <c r="C1229" s="342">
        <f>'Sample Weights'!B6</f>
        <v>330</v>
      </c>
      <c r="D1229" s="342" t="str">
        <f>'Sample Weights'!C6</f>
        <v>SLMD-28-5</v>
      </c>
      <c r="E1229" s="342">
        <f>'Sample Weights'!D6</f>
        <v>2.4400000000000002E-2</v>
      </c>
      <c r="F1229" s="342">
        <v>0.1004</v>
      </c>
      <c r="G1229" s="342">
        <v>1.1688000000000001</v>
      </c>
      <c r="H1229" s="342" t="s">
        <v>449</v>
      </c>
      <c r="I1229" s="342"/>
      <c r="J1229" s="342">
        <v>0.15920000000000001</v>
      </c>
      <c r="K1229" s="343">
        <v>92.664900000000003</v>
      </c>
      <c r="L1229" s="343">
        <v>33.266199999999998</v>
      </c>
      <c r="M1229" s="344">
        <f t="shared" si="184"/>
        <v>1.0012595639280431</v>
      </c>
      <c r="N1229" s="349">
        <f t="shared" si="182"/>
        <v>92.781617365435721</v>
      </c>
      <c r="O1229" s="349">
        <f t="shared" si="183"/>
        <v>1.8656731337428782</v>
      </c>
      <c r="P1229" s="346">
        <f>AVERAGE(O1229:O1230)</f>
        <v>1.3075789253792243</v>
      </c>
      <c r="Q1229" s="347">
        <f>(MAX(O1229:O1230)-MIN(O1229:O1230))/P1229</f>
        <v>0.85362986131302998</v>
      </c>
      <c r="R1229" s="348" t="str">
        <f>IF(Q1229&gt;C$20, "Repeat", "")</f>
        <v>Repeat</v>
      </c>
    </row>
    <row r="1230" spans="2:19" x14ac:dyDescent="0.2">
      <c r="B1230" s="341">
        <f>'Sample Weights'!A7</f>
        <v>6</v>
      </c>
      <c r="C1230" s="342">
        <f>'Sample Weights'!B7</f>
        <v>330</v>
      </c>
      <c r="D1230" s="342" t="str">
        <f>'Sample Weights'!C7</f>
        <v>SLMD-28-5</v>
      </c>
      <c r="E1230" s="342">
        <f>'Sample Weights'!D7</f>
        <v>2.1899999999999999E-2</v>
      </c>
      <c r="F1230" s="342">
        <v>9.98E-2</v>
      </c>
      <c r="G1230" s="342">
        <v>1.1684000000000001</v>
      </c>
      <c r="H1230" s="342" t="s">
        <v>459</v>
      </c>
      <c r="I1230" s="342"/>
      <c r="J1230" s="342">
        <v>0.16039999999999999</v>
      </c>
      <c r="K1230" s="343">
        <v>32.256999999999998</v>
      </c>
      <c r="L1230" s="343">
        <v>35.907499999999999</v>
      </c>
      <c r="M1230" s="344">
        <f t="shared" si="184"/>
        <v>0.922313285561008</v>
      </c>
      <c r="N1230" s="349">
        <f t="shared" si="182"/>
        <v>29.751059652341432</v>
      </c>
      <c r="O1230" s="349">
        <f t="shared" si="183"/>
        <v>0.74948471701557018</v>
      </c>
      <c r="P1230" s="346"/>
      <c r="Q1230" s="347"/>
      <c r="R1230" s="348"/>
    </row>
    <row r="1231" spans="2:19" x14ac:dyDescent="0.2">
      <c r="B1231" s="341">
        <f>'Sample Weights'!A8</f>
        <v>7</v>
      </c>
      <c r="C1231" s="342">
        <f>'Sample Weights'!B8</f>
        <v>194</v>
      </c>
      <c r="D1231" s="342" t="str">
        <f>'Sample Weights'!C8</f>
        <v>LILB-26-4</v>
      </c>
      <c r="E1231" s="342">
        <f>'Sample Weights'!D8</f>
        <v>2.1000000000000001E-2</v>
      </c>
      <c r="F1231" s="342">
        <v>9.8500000000000004E-2</v>
      </c>
      <c r="G1231" s="342">
        <v>1.1660999999999999</v>
      </c>
      <c r="H1231" s="342" t="s">
        <v>465</v>
      </c>
      <c r="I1231" s="342" t="s">
        <v>466</v>
      </c>
      <c r="J1231" s="342">
        <v>0.15970000000000001</v>
      </c>
      <c r="K1231" s="343">
        <v>81.935400000000001</v>
      </c>
      <c r="L1231" s="350">
        <v>32.613500000000002</v>
      </c>
      <c r="M1231" s="344">
        <f t="shared" si="184"/>
        <v>1</v>
      </c>
      <c r="N1231" s="349">
        <f t="shared" si="182"/>
        <v>81.935400000000001</v>
      </c>
      <c r="O1231" s="349">
        <f t="shared" si="183"/>
        <v>1.9253808268631327</v>
      </c>
      <c r="P1231" s="346">
        <f>AVERAGE(O1231:O1232)</f>
        <v>1.3878104689996458</v>
      </c>
      <c r="Q1231" s="347">
        <f>(MAX(O1231:O1232)-MIN(O1231:O1232))/P1231</f>
        <v>0.77470284289031999</v>
      </c>
      <c r="R1231" s="348" t="str">
        <f>IF(Q1231&gt;C$20, "Repeat", "")</f>
        <v>Repeat</v>
      </c>
    </row>
    <row r="1232" spans="2:19" x14ac:dyDescent="0.2">
      <c r="B1232" s="341">
        <f>'Sample Weights'!A9</f>
        <v>8</v>
      </c>
      <c r="C1232" s="342">
        <f>'Sample Weights'!B9</f>
        <v>194</v>
      </c>
      <c r="D1232" s="342" t="str">
        <f>'Sample Weights'!C9</f>
        <v>LILB-26-4</v>
      </c>
      <c r="E1232" s="342">
        <f>'Sample Weights'!D9</f>
        <v>2.4400000000000002E-2</v>
      </c>
      <c r="F1232" s="342">
        <v>9.7299999999999998E-2</v>
      </c>
      <c r="G1232" s="342">
        <v>1.1665000000000001</v>
      </c>
      <c r="H1232" s="342" t="s">
        <v>476</v>
      </c>
      <c r="I1232" s="342"/>
      <c r="J1232" s="342">
        <v>0.1603</v>
      </c>
      <c r="K1232" s="343">
        <v>39.400700000000001</v>
      </c>
      <c r="L1232" s="343">
        <v>32.395800000000001</v>
      </c>
      <c r="M1232" s="344">
        <f t="shared" si="184"/>
        <v>0.9949999157881293</v>
      </c>
      <c r="N1232" s="349">
        <f t="shared" si="182"/>
        <v>39.203693181993344</v>
      </c>
      <c r="O1232" s="349">
        <f t="shared" si="183"/>
        <v>0.85024011113615883</v>
      </c>
      <c r="P1232" s="346"/>
      <c r="Q1232" s="347"/>
      <c r="R1232" s="348"/>
    </row>
    <row r="1233" spans="2:18" x14ac:dyDescent="0.2">
      <c r="B1233" s="174">
        <f>'Sample Weights'!A10</f>
        <v>9</v>
      </c>
      <c r="C1233" s="172">
        <f>'Sample Weights'!B10</f>
        <v>1</v>
      </c>
      <c r="D1233" s="172" t="str">
        <f>'Sample Weights'!C10</f>
        <v>ALAA-20-1</v>
      </c>
      <c r="E1233" s="172">
        <f>'Sample Weights'!D10</f>
        <v>2.3E-2</v>
      </c>
      <c r="F1233" s="338">
        <v>9.98E-2</v>
      </c>
      <c r="G1233" s="338">
        <v>1.1677999999999999</v>
      </c>
      <c r="H1233" s="338" t="s">
        <v>481</v>
      </c>
      <c r="I1233" s="338"/>
      <c r="J1233" s="338">
        <v>0.16209999999999999</v>
      </c>
      <c r="K1233" s="199">
        <v>110.3725</v>
      </c>
      <c r="L1233" s="199">
        <v>33.1233</v>
      </c>
      <c r="M1233" s="200">
        <f t="shared" si="184"/>
        <v>1.0002472658950594</v>
      </c>
      <c r="N1233" s="248">
        <f t="shared" si="182"/>
        <v>110.39979135500245</v>
      </c>
      <c r="O1233" s="248">
        <f t="shared" si="183"/>
        <v>2.3346277652872631</v>
      </c>
      <c r="P1233" s="168">
        <f>AVERAGE(O1233:O1234)</f>
        <v>2.2845653396220236</v>
      </c>
      <c r="Q1233" s="169">
        <f>(MAX(O1233:O1234)-MIN(O1233:O1234))/P1233</f>
        <v>4.3826652533844601E-2</v>
      </c>
      <c r="R1233" s="203" t="str">
        <f>IF(Q1233&gt;C$20, "Repeat", "")</f>
        <v/>
      </c>
    </row>
    <row r="1234" spans="2:18" x14ac:dyDescent="0.2">
      <c r="B1234" s="174">
        <f>'Sample Weights'!A11</f>
        <v>10</v>
      </c>
      <c r="C1234" s="172">
        <f>'Sample Weights'!B11</f>
        <v>1</v>
      </c>
      <c r="D1234" s="172" t="str">
        <f>'Sample Weights'!C11</f>
        <v>ALAA-20-1</v>
      </c>
      <c r="E1234" s="172">
        <f>'Sample Weights'!D11</f>
        <v>2.0500000000000001E-2</v>
      </c>
      <c r="F1234" s="338">
        <v>0.10009999999999999</v>
      </c>
      <c r="G1234" s="338">
        <v>1.1668000000000001</v>
      </c>
      <c r="H1234" s="338" t="s">
        <v>492</v>
      </c>
      <c r="I1234" s="338"/>
      <c r="J1234" s="338">
        <v>0.16239999999999999</v>
      </c>
      <c r="K1234" s="199">
        <v>90.882300000000001</v>
      </c>
      <c r="L1234" s="199">
        <v>32.3187</v>
      </c>
      <c r="M1234" s="200">
        <f t="shared" si="184"/>
        <v>1.0276075446424466</v>
      </c>
      <c r="N1234" s="248">
        <f t="shared" si="182"/>
        <v>93.391337154458228</v>
      </c>
      <c r="O1234" s="248">
        <f t="shared" si="183"/>
        <v>2.234502913956784</v>
      </c>
      <c r="P1234" s="168"/>
      <c r="Q1234" s="169"/>
      <c r="R1234" s="203"/>
    </row>
    <row r="1235" spans="2:18" x14ac:dyDescent="0.2">
      <c r="B1235" s="341">
        <f>'Sample Weights'!A12</f>
        <v>11</v>
      </c>
      <c r="C1235" s="342">
        <f>'Sample Weights'!B12</f>
        <v>297</v>
      </c>
      <c r="D1235" s="342" t="str">
        <f>'Sample Weights'!C12</f>
        <v>SKNP-10-8</v>
      </c>
      <c r="E1235" s="342">
        <f>'Sample Weights'!D12</f>
        <v>2.0799999999999999E-2</v>
      </c>
      <c r="F1235" s="342">
        <v>0.10009999999999999</v>
      </c>
      <c r="G1235" s="342">
        <v>1.171</v>
      </c>
      <c r="H1235" s="342" t="s">
        <v>386</v>
      </c>
      <c r="I1235" s="342"/>
      <c r="J1235" s="342">
        <v>0.1613</v>
      </c>
      <c r="K1235" s="343">
        <v>91.990399999999994</v>
      </c>
      <c r="L1235" s="343">
        <v>35.6096</v>
      </c>
      <c r="M1235" s="344">
        <f t="shared" si="184"/>
        <v>0.93516622343439393</v>
      </c>
      <c r="N1235" s="349">
        <f t="shared" si="182"/>
        <v>86.026314960219267</v>
      </c>
      <c r="O1235" s="349">
        <f t="shared" si="183"/>
        <v>2.0442357129587285</v>
      </c>
      <c r="P1235" s="346">
        <f>AVERAGE(O1235:O1236)</f>
        <v>1.9073047430743169</v>
      </c>
      <c r="Q1235" s="347">
        <f>(MAX(O1235:O1236)-MIN(O1235:O1236))/P1235</f>
        <v>0.14358583271144967</v>
      </c>
      <c r="R1235" s="348" t="str">
        <f>IF(Q1235&gt;C$20, "Repeat", "")</f>
        <v>Repeat</v>
      </c>
    </row>
    <row r="1236" spans="2:18" x14ac:dyDescent="0.2">
      <c r="B1236" s="341">
        <f>'Sample Weights'!A13</f>
        <v>12</v>
      </c>
      <c r="C1236" s="342">
        <f>'Sample Weights'!B13</f>
        <v>297</v>
      </c>
      <c r="D1236" s="342" t="str">
        <f>'Sample Weights'!C13</f>
        <v>SKNP-10-8</v>
      </c>
      <c r="E1236" s="342">
        <f>'Sample Weights'!D13</f>
        <v>2.4199999999999999E-2</v>
      </c>
      <c r="F1236" s="342">
        <v>0.1002</v>
      </c>
      <c r="G1236" s="342">
        <v>1.1692</v>
      </c>
      <c r="H1236" s="342" t="s">
        <v>509</v>
      </c>
      <c r="I1236" s="342"/>
      <c r="J1236" s="342">
        <v>0.15570000000000001</v>
      </c>
      <c r="K1236" s="343">
        <v>93.126199999999997</v>
      </c>
      <c r="L1236" s="343">
        <v>35.479799999999997</v>
      </c>
      <c r="M1236" s="344">
        <f t="shared" si="184"/>
        <v>0.93551030147484182</v>
      </c>
      <c r="N1236" s="349">
        <f t="shared" si="182"/>
        <v>87.120519437206411</v>
      </c>
      <c r="O1236" s="349">
        <f t="shared" si="183"/>
        <v>1.7703737731899052</v>
      </c>
      <c r="P1236" s="346"/>
      <c r="Q1236" s="347"/>
      <c r="R1236" s="348"/>
    </row>
    <row r="1237" spans="2:18" x14ac:dyDescent="0.2">
      <c r="B1237" s="174">
        <f>'Sample Weights'!A14</f>
        <v>13</v>
      </c>
      <c r="C1237" s="172">
        <f>'Sample Weights'!B14</f>
        <v>19</v>
      </c>
      <c r="D1237" s="172" t="str">
        <f>'Sample Weights'!C14</f>
        <v>BLCG-28-3</v>
      </c>
      <c r="E1237" s="172">
        <f>'Sample Weights'!D14</f>
        <v>2.3800000000000002E-2</v>
      </c>
      <c r="F1237" s="338">
        <v>9.9900000000000003E-2</v>
      </c>
      <c r="G1237" s="338">
        <v>1.1698999999999999</v>
      </c>
      <c r="H1237" s="338" t="s">
        <v>518</v>
      </c>
      <c r="I1237" s="338" t="s">
        <v>520</v>
      </c>
      <c r="J1237" s="338">
        <v>0.16289999999999999</v>
      </c>
      <c r="K1237" s="199">
        <v>158.46860000000001</v>
      </c>
      <c r="L1237" s="199">
        <v>34.785600000000002</v>
      </c>
      <c r="M1237" s="200">
        <f t="shared" si="184"/>
        <v>0.95536232505609953</v>
      </c>
      <c r="N1237" s="248">
        <f t="shared" si="182"/>
        <v>151.39493014438503</v>
      </c>
      <c r="O1237" s="248">
        <f t="shared" si="183"/>
        <v>3.0585625083243402</v>
      </c>
      <c r="P1237" s="168">
        <f>AVERAGE(O1237:O1238)</f>
        <v>3.0556447810345935</v>
      </c>
      <c r="Q1237" s="169">
        <f>(MAX(O1237:O1238)-MIN(O1237:O1238))/P1237</f>
        <v>1.9097293689736992E-3</v>
      </c>
      <c r="R1237" s="203" t="str">
        <f>IF(Q1237&gt;C$20, "Repeat", "")</f>
        <v/>
      </c>
    </row>
    <row r="1238" spans="2:18" x14ac:dyDescent="0.2">
      <c r="B1238" s="174">
        <f>'Sample Weights'!A15</f>
        <v>14</v>
      </c>
      <c r="C1238" s="172">
        <f>'Sample Weights'!B15</f>
        <v>19</v>
      </c>
      <c r="D1238" s="172" t="str">
        <f>'Sample Weights'!C15</f>
        <v>BLCG-28-3</v>
      </c>
      <c r="E1238" s="172">
        <f>'Sample Weights'!D15</f>
        <v>2.2100000000000002E-2</v>
      </c>
      <c r="F1238" s="338">
        <v>0.10009999999999999</v>
      </c>
      <c r="G1238" s="338">
        <v>1.1704000000000001</v>
      </c>
      <c r="H1238" s="338" t="s">
        <v>466</v>
      </c>
      <c r="I1238" s="338"/>
      <c r="J1238" s="338">
        <v>0.16070000000000001</v>
      </c>
      <c r="K1238" s="199">
        <v>152.52610000000001</v>
      </c>
      <c r="L1238" s="199">
        <v>36.2532</v>
      </c>
      <c r="M1238" s="200">
        <f t="shared" si="184"/>
        <v>0.91785222632518371</v>
      </c>
      <c r="N1238" s="248">
        <f t="shared" si="182"/>
        <v>139.99642045769761</v>
      </c>
      <c r="O1238" s="248">
        <f t="shared" si="183"/>
        <v>3.0527270537448472</v>
      </c>
      <c r="P1238" s="168"/>
      <c r="Q1238" s="169"/>
      <c r="R1238" s="203"/>
    </row>
    <row r="1239" spans="2:18" x14ac:dyDescent="0.2">
      <c r="B1239" s="174">
        <f>'Sample Weights'!A16</f>
        <v>15</v>
      </c>
      <c r="C1239" s="172">
        <f>'Sample Weights'!B16</f>
        <v>160</v>
      </c>
      <c r="D1239" s="172" t="str">
        <f>'Sample Weights'!C16</f>
        <v>KLNB-20-2</v>
      </c>
      <c r="E1239" s="172">
        <f>'Sample Weights'!D16</f>
        <v>2.3199999999999998E-2</v>
      </c>
      <c r="F1239" s="338">
        <v>9.7699999999999995E-2</v>
      </c>
      <c r="G1239" s="338">
        <v>1.1662999999999999</v>
      </c>
      <c r="H1239" s="338" t="s">
        <v>541</v>
      </c>
      <c r="I1239" s="338"/>
      <c r="J1239" s="338">
        <v>0.1605</v>
      </c>
      <c r="K1239" s="199">
        <v>41.893799999999999</v>
      </c>
      <c r="L1239" s="199">
        <v>31.7197</v>
      </c>
      <c r="M1239" s="200">
        <f t="shared" si="184"/>
        <v>1.0203572703736097</v>
      </c>
      <c r="N1239" s="248">
        <f t="shared" si="182"/>
        <v>42.746643413577928</v>
      </c>
      <c r="O1239" s="248">
        <f t="shared" si="183"/>
        <v>0.96462754140950335</v>
      </c>
      <c r="P1239" s="168">
        <f>AVERAGE(O1239:O1240)</f>
        <v>0.95505017318631635</v>
      </c>
      <c r="Q1239" s="169">
        <f>(MAX(O1239:O1240)-MIN(O1239:O1240))/P1239</f>
        <v>2.0056261947441246E-2</v>
      </c>
      <c r="R1239" s="203" t="str">
        <f>IF(Q1239&gt;C$20, "Repeat", "")</f>
        <v/>
      </c>
    </row>
    <row r="1240" spans="2:18" x14ac:dyDescent="0.2">
      <c r="B1240" s="174">
        <f>'Sample Weights'!A17</f>
        <v>16</v>
      </c>
      <c r="C1240" s="172">
        <f>'Sample Weights'!B17</f>
        <v>160</v>
      </c>
      <c r="D1240" s="172" t="str">
        <f>'Sample Weights'!C17</f>
        <v>KLNB-20-2</v>
      </c>
      <c r="E1240" s="172">
        <f>'Sample Weights'!D17</f>
        <v>2.0899999999999998E-2</v>
      </c>
      <c r="F1240" s="338">
        <v>0.1004</v>
      </c>
      <c r="G1240" s="338">
        <v>1.1691</v>
      </c>
      <c r="H1240" s="338" t="s">
        <v>555</v>
      </c>
      <c r="I1240" s="338"/>
      <c r="J1240" s="338">
        <v>0.1618</v>
      </c>
      <c r="K1240" s="199">
        <v>37.365000000000002</v>
      </c>
      <c r="L1240" s="199">
        <v>33.7453</v>
      </c>
      <c r="M1240" s="200">
        <f t="shared" si="184"/>
        <v>0.98859830742697696</v>
      </c>
      <c r="N1240" s="248">
        <f t="shared" si="182"/>
        <v>36.938975757008997</v>
      </c>
      <c r="O1240" s="248">
        <f t="shared" si="183"/>
        <v>0.94547280496312947</v>
      </c>
      <c r="P1240" s="168"/>
      <c r="Q1240" s="169"/>
      <c r="R1240" s="203"/>
    </row>
    <row r="1241" spans="2:18" x14ac:dyDescent="0.2">
      <c r="B1241" s="341">
        <f>'Sample Weights'!A18</f>
        <v>17</v>
      </c>
      <c r="C1241" s="342">
        <f>'Sample Weights'!B18</f>
        <v>282</v>
      </c>
      <c r="D1241" s="342" t="str">
        <f>'Sample Weights'!C18</f>
        <v>QLKE-16-4</v>
      </c>
      <c r="E1241" s="342">
        <f>'Sample Weights'!D18</f>
        <v>1.7600000000000001E-2</v>
      </c>
      <c r="F1241" s="342">
        <v>0.1003</v>
      </c>
      <c r="G1241" s="342">
        <v>1.1708000000000001</v>
      </c>
      <c r="H1241" s="342" t="s">
        <v>520</v>
      </c>
      <c r="I1241" s="342"/>
      <c r="J1241" s="342">
        <v>0.1615</v>
      </c>
      <c r="K1241" s="343">
        <v>16.636700000000001</v>
      </c>
      <c r="L1241" s="343">
        <v>6.1566999999999998</v>
      </c>
      <c r="M1241" s="344">
        <f t="shared" si="184"/>
        <v>5.4194757204864157</v>
      </c>
      <c r="N1241" s="349">
        <f t="shared" si="182"/>
        <v>90.162191719016363</v>
      </c>
      <c r="O1241" s="349">
        <f t="shared" si="183"/>
        <v>2.524655672118326</v>
      </c>
      <c r="P1241" s="346">
        <f>AVERAGE(O1241:O1242)</f>
        <v>2.9484101065636255</v>
      </c>
      <c r="Q1241" s="347">
        <f>(MAX(O1241:O1242)-MIN(O1241:O1242))/P1241</f>
        <v>0.28744606016778707</v>
      </c>
      <c r="R1241" s="348" t="str">
        <f>IF(Q1241&gt;C$20, "Repeat", "")</f>
        <v>Repeat</v>
      </c>
    </row>
    <row r="1242" spans="2:18" x14ac:dyDescent="0.2">
      <c r="B1242" s="341">
        <f>'Sample Weights'!A19</f>
        <v>18</v>
      </c>
      <c r="C1242" s="342">
        <f>'Sample Weights'!B19</f>
        <v>282</v>
      </c>
      <c r="D1242" s="342" t="str">
        <f>'Sample Weights'!C19</f>
        <v>QLKE-16-4</v>
      </c>
      <c r="E1242" s="342">
        <f>'Sample Weights'!D19</f>
        <v>2.0400000000000001E-2</v>
      </c>
      <c r="F1242" s="342">
        <v>0.10009999999999999</v>
      </c>
      <c r="G1242" s="342">
        <v>1.1700999999999999</v>
      </c>
      <c r="H1242" s="342" t="s">
        <v>573</v>
      </c>
      <c r="I1242" s="342"/>
      <c r="J1242" s="342">
        <v>0.161</v>
      </c>
      <c r="K1242" s="343">
        <v>136.36170000000001</v>
      </c>
      <c r="L1242" s="343">
        <v>31.755600000000001</v>
      </c>
      <c r="M1242" s="344">
        <f t="shared" si="184"/>
        <v>1.0477662629888007</v>
      </c>
      <c r="N1242" s="349">
        <f t="shared" si="182"/>
        <v>142.87518882379996</v>
      </c>
      <c r="O1242" s="349">
        <f t="shared" si="183"/>
        <v>3.3721645410089254</v>
      </c>
      <c r="P1242" s="346"/>
      <c r="Q1242" s="347"/>
      <c r="R1242" s="348"/>
    </row>
    <row r="1243" spans="2:18" x14ac:dyDescent="0.2">
      <c r="B1243" s="341">
        <f>'Sample Weights'!A20</f>
        <v>19</v>
      </c>
      <c r="C1243" s="342">
        <f>'Sample Weights'!B20</f>
        <v>384</v>
      </c>
      <c r="D1243" s="342" t="str">
        <f>'Sample Weights'!C20</f>
        <v>YALE-27-3</v>
      </c>
      <c r="E1243" s="342">
        <f>'Sample Weights'!D20</f>
        <v>2.5399999999999999E-2</v>
      </c>
      <c r="F1243" s="342">
        <v>0.10009999999999999</v>
      </c>
      <c r="G1243" s="342">
        <v>1.1697</v>
      </c>
      <c r="H1243" s="342" t="s">
        <v>581</v>
      </c>
      <c r="I1243" s="342" t="s">
        <v>582</v>
      </c>
      <c r="J1243" s="342">
        <v>0.16159999999999999</v>
      </c>
      <c r="K1243" s="343">
        <v>91.776600000000002</v>
      </c>
      <c r="L1243" s="343">
        <v>37.988500000000002</v>
      </c>
      <c r="M1243" s="344">
        <f t="shared" si="184"/>
        <v>0.87585345108805046</v>
      </c>
      <c r="N1243" s="349">
        <f t="shared" si="182"/>
        <v>80.382851839127568</v>
      </c>
      <c r="O1243" s="349">
        <f t="shared" si="183"/>
        <v>1.5697639992644066</v>
      </c>
      <c r="P1243" s="346">
        <f>AVERAGE(O1243:O1244)</f>
        <v>1.7860352335229095</v>
      </c>
      <c r="Q1243" s="347">
        <f>(MAX(O1243:O1244)-MIN(O1243:O1244))/P1243</f>
        <v>0.24218025512510577</v>
      </c>
      <c r="R1243" s="348" t="str">
        <f>IF(Q1243&gt;C$20, "Repeat", "")</f>
        <v>Repeat</v>
      </c>
    </row>
    <row r="1244" spans="2:18" x14ac:dyDescent="0.2">
      <c r="B1244" s="341">
        <f>'Sample Weights'!A21</f>
        <v>20</v>
      </c>
      <c r="C1244" s="342">
        <f>'Sample Weights'!B21</f>
        <v>384</v>
      </c>
      <c r="D1244" s="342" t="str">
        <f>'Sample Weights'!C21</f>
        <v>YALE-27-3</v>
      </c>
      <c r="E1244" s="342">
        <f>'Sample Weights'!D21</f>
        <v>2.1100000000000001E-2</v>
      </c>
      <c r="F1244" s="342">
        <v>0.1003</v>
      </c>
      <c r="G1244" s="342">
        <v>1.1692</v>
      </c>
      <c r="H1244" s="342" t="s">
        <v>593</v>
      </c>
      <c r="I1244" s="342"/>
      <c r="J1244" s="342">
        <v>0.16289999999999999</v>
      </c>
      <c r="K1244" s="343">
        <v>95.297600000000003</v>
      </c>
      <c r="L1244" s="343">
        <v>37.1736</v>
      </c>
      <c r="M1244" s="344">
        <f t="shared" si="184"/>
        <v>0.89710382735041971</v>
      </c>
      <c r="N1244" s="349">
        <f t="shared" si="182"/>
        <v>85.491841697309354</v>
      </c>
      <c r="O1244" s="349">
        <f t="shared" si="183"/>
        <v>2.0023064677814126</v>
      </c>
      <c r="P1244" s="346"/>
      <c r="Q1244" s="347"/>
      <c r="R1244" s="348"/>
    </row>
    <row r="1245" spans="2:18" x14ac:dyDescent="0.2">
      <c r="B1245" s="174">
        <f>'Sample Weights'!A22</f>
        <v>21</v>
      </c>
      <c r="C1245" s="172">
        <f>'Sample Weights'!B22</f>
        <v>263</v>
      </c>
      <c r="D1245" s="172" t="str">
        <f>'Sample Weights'!C22</f>
        <v>PHLC-22-5</v>
      </c>
      <c r="E1245" s="172">
        <f>'Sample Weights'!D22</f>
        <v>2.3800000000000002E-2</v>
      </c>
      <c r="F1245" s="338">
        <v>0.10009999999999999</v>
      </c>
      <c r="G1245" s="338">
        <v>1.1698</v>
      </c>
      <c r="H1245" s="338" t="s">
        <v>582</v>
      </c>
      <c r="I1245" s="338"/>
      <c r="J1245" s="338">
        <v>0.16139999999999999</v>
      </c>
      <c r="K1245" s="199">
        <v>17.339099999999998</v>
      </c>
      <c r="L1245" s="199">
        <v>32.856099999999998</v>
      </c>
      <c r="M1245" s="200">
        <f t="shared" si="184"/>
        <v>1.0126437582974788</v>
      </c>
      <c r="N1245" s="248">
        <f t="shared" si="182"/>
        <v>17.558331389495812</v>
      </c>
      <c r="O1245" s="248">
        <f t="shared" si="183"/>
        <v>0.4536990796927467</v>
      </c>
      <c r="P1245" s="168">
        <f>AVERAGE(O1245:O1246)</f>
        <v>0.43872950850685255</v>
      </c>
      <c r="Q1245" s="169">
        <f>(MAX(O1245:O1246)-MIN(O1245:O1246))/P1245</f>
        <v>6.8240548655324224E-2</v>
      </c>
      <c r="R1245" s="203" t="str">
        <f>IF(Q1245&gt;C$20, "Repeat", "")</f>
        <v/>
      </c>
    </row>
    <row r="1246" spans="2:18" x14ac:dyDescent="0.2">
      <c r="B1246" s="174">
        <f>'Sample Weights'!A23</f>
        <v>22</v>
      </c>
      <c r="C1246" s="172">
        <f>'Sample Weights'!B23</f>
        <v>263</v>
      </c>
      <c r="D1246" s="172" t="str">
        <f>'Sample Weights'!C23</f>
        <v>PHLC-22-5</v>
      </c>
      <c r="E1246" s="172">
        <f>'Sample Weights'!D23</f>
        <v>2.5600000000000001E-2</v>
      </c>
      <c r="F1246" s="338">
        <v>9.7199999999999995E-2</v>
      </c>
      <c r="G1246" s="338">
        <v>1.1668000000000001</v>
      </c>
      <c r="H1246" s="338" t="s">
        <v>610</v>
      </c>
      <c r="I1246" s="338"/>
      <c r="J1246" s="338">
        <v>0.16300000000000001</v>
      </c>
      <c r="K1246" s="199">
        <v>17.3583</v>
      </c>
      <c r="L1246" s="199">
        <v>31.618500000000001</v>
      </c>
      <c r="M1246" s="200">
        <f t="shared" si="184"/>
        <v>1.0200650060061214</v>
      </c>
      <c r="N1246" s="248">
        <f t="shared" si="182"/>
        <v>17.706594393756056</v>
      </c>
      <c r="O1246" s="248">
        <f t="shared" si="183"/>
        <v>0.42375993732095835</v>
      </c>
      <c r="P1246" s="168"/>
      <c r="Q1246" s="169"/>
      <c r="R1246" s="203"/>
    </row>
    <row r="1247" spans="2:18" x14ac:dyDescent="0.2">
      <c r="B1247" s="174">
        <f>'Sample Weights'!A24</f>
        <v>23</v>
      </c>
      <c r="C1247" s="172" t="str">
        <f>'Sample Weights'!B24</f>
        <v>Nisqually-1</v>
      </c>
      <c r="D1247" s="172">
        <f>'Sample Weights'!C24</f>
        <v>0</v>
      </c>
      <c r="E1247" s="172">
        <f>'Sample Weights'!D24</f>
        <v>2.23E-2</v>
      </c>
      <c r="F1247" s="338">
        <v>0.1004</v>
      </c>
      <c r="G1247" s="338">
        <v>1.1728000000000001</v>
      </c>
      <c r="H1247" s="338" t="s">
        <v>616</v>
      </c>
      <c r="I1247" s="338"/>
      <c r="J1247" s="338">
        <v>0.16200000000000001</v>
      </c>
      <c r="K1247" s="199">
        <v>85.385099999999994</v>
      </c>
      <c r="L1247" s="199">
        <v>33.997799999999998</v>
      </c>
      <c r="M1247" s="200">
        <f t="shared" si="184"/>
        <v>0.9841844784115833</v>
      </c>
      <c r="N1247" s="248">
        <f t="shared" si="182"/>
        <v>84.034690107620875</v>
      </c>
      <c r="O1247" s="248">
        <f t="shared" si="183"/>
        <v>1.8686827070216485</v>
      </c>
      <c r="P1247" s="168">
        <f>AVERAGE(O1247:O1248)</f>
        <v>1.8496497002661139</v>
      </c>
      <c r="Q1247" s="169">
        <f>(MAX(O1247:O1248)-MIN(O1247:O1248))/P1247</f>
        <v>2.0580120390143536E-2</v>
      </c>
      <c r="R1247" s="203" t="str">
        <f>IF(Q1247&gt;C$20, "Repeat", "")</f>
        <v/>
      </c>
    </row>
    <row r="1248" spans="2:18" ht="16" thickBot="1" x14ac:dyDescent="0.25">
      <c r="B1248" s="176">
        <f>'Sample Weights'!A25</f>
        <v>24</v>
      </c>
      <c r="C1248" s="178" t="str">
        <f>'Sample Weights'!B25</f>
        <v>Nisqually-1</v>
      </c>
      <c r="D1248" s="178">
        <f>'Sample Weights'!C25</f>
        <v>0</v>
      </c>
      <c r="E1248" s="178">
        <f>'Sample Weights'!D25</f>
        <v>2.3699999999999999E-2</v>
      </c>
      <c r="F1248" s="339">
        <v>0.1004</v>
      </c>
      <c r="G1248" s="339">
        <v>1.1695</v>
      </c>
      <c r="H1248" s="339" t="s">
        <v>630</v>
      </c>
      <c r="I1248" s="339" t="s">
        <v>630</v>
      </c>
      <c r="J1248" s="339">
        <v>0.161</v>
      </c>
      <c r="K1248" s="204">
        <v>90.111400000000003</v>
      </c>
      <c r="L1248" s="204">
        <v>34.1509</v>
      </c>
      <c r="M1248" s="205">
        <f t="shared" si="184"/>
        <v>0.97675901671985377</v>
      </c>
      <c r="N1248" s="279">
        <f t="shared" si="182"/>
        <v>88.017122459249435</v>
      </c>
      <c r="O1248" s="279">
        <f t="shared" si="183"/>
        <v>1.830616693510579</v>
      </c>
      <c r="P1248" s="207"/>
      <c r="Q1248" s="208"/>
      <c r="R1248" s="209"/>
    </row>
    <row r="1249" spans="2:17" x14ac:dyDescent="0.2">
      <c r="B1249" s="102"/>
      <c r="C1249" s="45"/>
      <c r="D1249" s="27"/>
      <c r="F1249" s="27"/>
      <c r="G1249" s="27"/>
      <c r="H1249" s="27"/>
      <c r="I1249" s="27"/>
      <c r="J1249" s="27"/>
      <c r="P1249" s="47"/>
      <c r="Q1249" s="47"/>
    </row>
    <row r="1250" spans="2:17" x14ac:dyDescent="0.2">
      <c r="B1250" s="102"/>
      <c r="C1250" s="45"/>
      <c r="D1250" s="27"/>
      <c r="F1250" s="27"/>
      <c r="G1250" s="27"/>
      <c r="H1250" s="27"/>
      <c r="I1250" s="27"/>
      <c r="J1250" s="27"/>
      <c r="K1250" s="165" t="s">
        <v>1200</v>
      </c>
      <c r="L1250" s="16" t="s">
        <v>642</v>
      </c>
      <c r="P1250" s="47"/>
      <c r="Q1250" s="47"/>
    </row>
    <row r="1251" spans="2:17" x14ac:dyDescent="0.2">
      <c r="B1251" s="114" t="s">
        <v>1168</v>
      </c>
      <c r="C1251" s="45"/>
      <c r="D1251" s="46"/>
      <c r="E1251" s="45"/>
      <c r="F1251" s="46"/>
      <c r="G1251" s="46"/>
      <c r="H1251" s="46"/>
      <c r="I1251" s="46"/>
      <c r="J1251" s="46"/>
      <c r="K1251" s="148">
        <f>MAX(K1225:K1248)</f>
        <v>245.8246</v>
      </c>
      <c r="L1251" s="139">
        <f>AVERAGE(L1225:L1248)</f>
        <v>32.541483333333325</v>
      </c>
      <c r="M1251" s="45"/>
      <c r="N1251" s="45"/>
      <c r="O1251" s="45"/>
      <c r="P1251" s="47"/>
      <c r="Q1251" s="47"/>
    </row>
    <row r="1252" spans="2:17" ht="16" thickBot="1" x14ac:dyDescent="0.25">
      <c r="B1252" s="140"/>
      <c r="C1252" s="50" t="s">
        <v>1165</v>
      </c>
      <c r="D1252" s="46"/>
      <c r="E1252" s="45"/>
      <c r="F1252" s="46"/>
      <c r="G1252" s="46"/>
      <c r="H1252" s="46"/>
      <c r="I1252" s="46"/>
      <c r="J1252" s="46"/>
      <c r="K1252" s="165" t="s">
        <v>1201</v>
      </c>
      <c r="L1252" s="45"/>
      <c r="M1252" s="45"/>
      <c r="N1252" s="45"/>
      <c r="O1252" s="45"/>
      <c r="P1252" s="47"/>
      <c r="Q1252" s="47"/>
    </row>
    <row r="1253" spans="2:17" ht="16" thickBot="1" x14ac:dyDescent="0.25">
      <c r="B1253" s="217" t="s">
        <v>809</v>
      </c>
      <c r="C1253" s="218" t="s">
        <v>898</v>
      </c>
      <c r="D1253" s="218" t="s">
        <v>899</v>
      </c>
      <c r="E1253" s="218" t="s">
        <v>900</v>
      </c>
      <c r="F1253" s="218" t="s">
        <v>377</v>
      </c>
      <c r="G1253" s="218" t="s">
        <v>378</v>
      </c>
      <c r="H1253" s="218" t="s">
        <v>379</v>
      </c>
      <c r="I1253" s="220" t="s">
        <v>380</v>
      </c>
      <c r="J1253" s="46"/>
      <c r="K1253" s="45">
        <f>MIN(K1225:K1248)</f>
        <v>16.636700000000001</v>
      </c>
      <c r="L1253" s="45"/>
      <c r="M1253" s="45"/>
      <c r="N1253" s="45"/>
      <c r="O1253" s="45"/>
      <c r="P1253" s="47"/>
      <c r="Q1253" s="47"/>
    </row>
    <row r="1254" spans="2:17" x14ac:dyDescent="0.2">
      <c r="B1254" s="210" t="s">
        <v>1169</v>
      </c>
      <c r="C1254" s="307">
        <v>1.0058</v>
      </c>
      <c r="D1254" s="307">
        <v>1.1052</v>
      </c>
      <c r="E1254" s="308">
        <f t="shared" ref="E1254:E1262" si="185">((C1254/C$14)*E33)/((C1254/C$14)+((D1254-C1254)/C$15))</f>
        <v>0.22751227198838611</v>
      </c>
      <c r="F1254" s="211">
        <v>574.39300000000003</v>
      </c>
      <c r="G1254" s="211">
        <v>51.886800000000001</v>
      </c>
      <c r="H1254" s="183">
        <f t="shared" ref="H1254:H1262" si="186">(G$1259/(D$1259/C$15)/(D$1259/C$15+C$1259/C$14))/(G1254/(D1254/C$15)/(D1254/C$15+C1254/C$14))</f>
        <v>1.0164234611753968</v>
      </c>
      <c r="I1254" s="309">
        <f t="shared" ref="I1254:I1262" si="187">F1254*H1254</f>
        <v>583.82652113491974</v>
      </c>
      <c r="J1254" s="46"/>
      <c r="K1254" s="45"/>
      <c r="L1254" s="45"/>
      <c r="M1254" s="45"/>
      <c r="N1254" s="45"/>
      <c r="O1254" s="45"/>
      <c r="P1254" s="47"/>
      <c r="Q1254" s="47"/>
    </row>
    <row r="1255" spans="2:17" x14ac:dyDescent="0.2">
      <c r="B1255" s="174" t="s">
        <v>1170</v>
      </c>
      <c r="C1255" s="167">
        <v>1.0004999999999999</v>
      </c>
      <c r="D1255" s="167">
        <v>1.0993999999999999</v>
      </c>
      <c r="E1255" s="280">
        <f t="shared" si="185"/>
        <v>0.11360887749404076</v>
      </c>
      <c r="F1255" s="199">
        <v>264.01769999999999</v>
      </c>
      <c r="G1255" s="199">
        <v>49.675400000000003</v>
      </c>
      <c r="H1255" s="185">
        <f t="shared" si="186"/>
        <v>1.0505468674130989</v>
      </c>
      <c r="I1255" s="286">
        <f t="shared" si="187"/>
        <v>277.36296767661133</v>
      </c>
      <c r="J1255" s="46"/>
      <c r="K1255" s="45"/>
      <c r="L1255" s="45"/>
      <c r="M1255" s="45"/>
      <c r="N1255" s="45"/>
      <c r="O1255" s="45"/>
      <c r="P1255" s="47"/>
      <c r="Q1255" s="47"/>
    </row>
    <row r="1256" spans="2:17" x14ac:dyDescent="0.2">
      <c r="B1256" s="174" t="s">
        <v>1171</v>
      </c>
      <c r="C1256" s="167">
        <v>1.0038</v>
      </c>
      <c r="D1256" s="167">
        <v>1.1033999999999999</v>
      </c>
      <c r="E1256" s="280">
        <f t="shared" si="185"/>
        <v>5.6744349273092652E-2</v>
      </c>
      <c r="F1256" s="199">
        <v>136.4143</v>
      </c>
      <c r="G1256" s="199">
        <v>51.967300000000002</v>
      </c>
      <c r="H1256" s="185">
        <f t="shared" si="186"/>
        <v>1.0113722718640314</v>
      </c>
      <c r="I1256" s="286">
        <f t="shared" si="187"/>
        <v>137.96564050574153</v>
      </c>
      <c r="J1256" s="46"/>
      <c r="K1256" s="45"/>
      <c r="L1256" s="45"/>
      <c r="M1256" s="45"/>
      <c r="N1256" s="45"/>
      <c r="O1256" s="45"/>
      <c r="P1256" s="47"/>
      <c r="Q1256" s="47"/>
    </row>
    <row r="1257" spans="2:17" x14ac:dyDescent="0.2">
      <c r="B1257" s="174" t="s">
        <v>1172</v>
      </c>
      <c r="C1257" s="167">
        <v>1.0063</v>
      </c>
      <c r="D1257" s="167">
        <v>1.1057999999999999</v>
      </c>
      <c r="E1257" s="280">
        <f t="shared" si="185"/>
        <v>2.8367067466654742E-2</v>
      </c>
      <c r="F1257" s="199">
        <v>72.874600000000001</v>
      </c>
      <c r="G1257" s="199">
        <v>56.081800000000001</v>
      </c>
      <c r="H1257" s="185">
        <f t="shared" si="186"/>
        <v>0.94139432655406241</v>
      </c>
      <c r="I1257" s="286">
        <f t="shared" si="187"/>
        <v>68.60373498989668</v>
      </c>
      <c r="J1257" s="46"/>
      <c r="K1257" s="45"/>
      <c r="L1257" s="45"/>
      <c r="M1257" s="45"/>
      <c r="N1257" s="45"/>
      <c r="O1257" s="45"/>
      <c r="P1257" s="47"/>
      <c r="Q1257" s="47"/>
    </row>
    <row r="1258" spans="2:17" x14ac:dyDescent="0.2">
      <c r="B1258" s="174" t="s">
        <v>1173</v>
      </c>
      <c r="C1258" s="167">
        <v>1.0064</v>
      </c>
      <c r="D1258" s="167">
        <v>1.1064000000000001</v>
      </c>
      <c r="E1258" s="280">
        <f t="shared" si="185"/>
        <v>1.4163535818584377E-2</v>
      </c>
      <c r="F1258" s="199">
        <v>28.974399999999999</v>
      </c>
      <c r="G1258" s="199">
        <v>57.027200000000001</v>
      </c>
      <c r="H1258" s="185">
        <f t="shared" si="186"/>
        <v>0.92659716166153605</v>
      </c>
      <c r="I1258" s="286">
        <f t="shared" si="187"/>
        <v>26.847596800846009</v>
      </c>
      <c r="J1258" s="46"/>
      <c r="K1258" s="45"/>
      <c r="L1258" s="45"/>
      <c r="M1258" s="45"/>
      <c r="N1258" s="45"/>
      <c r="O1258" s="45"/>
      <c r="P1258" s="47"/>
      <c r="Q1258" s="47"/>
    </row>
    <row r="1259" spans="2:17" x14ac:dyDescent="0.2">
      <c r="B1259" s="174" t="s">
        <v>1174</v>
      </c>
      <c r="C1259" s="167">
        <v>1.0074000000000001</v>
      </c>
      <c r="D1259" s="167">
        <v>1.1072</v>
      </c>
      <c r="E1259" s="280">
        <f t="shared" si="185"/>
        <v>7.083151988952088E-3</v>
      </c>
      <c r="F1259" s="199">
        <v>13.579800000000001</v>
      </c>
      <c r="G1259" s="202">
        <v>52.924500000000002</v>
      </c>
      <c r="H1259" s="281">
        <f t="shared" si="186"/>
        <v>1</v>
      </c>
      <c r="I1259" s="286">
        <f t="shared" si="187"/>
        <v>13.579800000000001</v>
      </c>
      <c r="J1259" s="46"/>
      <c r="K1259" s="45"/>
      <c r="L1259" s="45"/>
      <c r="M1259" s="45"/>
      <c r="N1259" s="45"/>
      <c r="O1259" s="45"/>
      <c r="P1259" s="47"/>
      <c r="Q1259" s="47"/>
    </row>
    <row r="1260" spans="2:17" x14ac:dyDescent="0.2">
      <c r="B1260" s="174" t="s">
        <v>1175</v>
      </c>
      <c r="C1260" s="167">
        <v>1.0063</v>
      </c>
      <c r="D1260" s="167">
        <v>1.1064000000000001</v>
      </c>
      <c r="E1260" s="280">
        <f t="shared" si="185"/>
        <v>3.542249284524126E-3</v>
      </c>
      <c r="F1260" s="199">
        <v>6.6535000000000002</v>
      </c>
      <c r="G1260" s="199">
        <v>50.8553</v>
      </c>
      <c r="H1260" s="185">
        <f t="shared" si="186"/>
        <v>1.0390016508038549</v>
      </c>
      <c r="I1260" s="286">
        <f t="shared" si="187"/>
        <v>6.9129974836234487</v>
      </c>
      <c r="J1260" s="46"/>
      <c r="K1260" s="45"/>
      <c r="L1260" s="45"/>
      <c r="M1260" s="45"/>
      <c r="N1260" s="45"/>
      <c r="O1260" s="45"/>
      <c r="P1260" s="47"/>
      <c r="Q1260" s="47"/>
    </row>
    <row r="1261" spans="2:17" x14ac:dyDescent="0.2">
      <c r="B1261" s="174" t="s">
        <v>1176</v>
      </c>
      <c r="C1261" s="167">
        <v>1.0031000000000001</v>
      </c>
      <c r="D1261" s="167">
        <v>1.1032999999999999</v>
      </c>
      <c r="E1261" s="280">
        <f t="shared" si="185"/>
        <v>1.7716279073084081E-3</v>
      </c>
      <c r="F1261" s="199">
        <v>2.6065999999999998</v>
      </c>
      <c r="G1261" s="199">
        <v>56.570599999999999</v>
      </c>
      <c r="H1261" s="185">
        <f t="shared" si="186"/>
        <v>0.92863733065676846</v>
      </c>
      <c r="I1261" s="286">
        <f t="shared" si="187"/>
        <v>2.4205860660899323</v>
      </c>
      <c r="J1261" s="46"/>
      <c r="K1261" s="45"/>
      <c r="L1261" s="45"/>
      <c r="M1261" s="45"/>
      <c r="N1261" s="45"/>
      <c r="O1261" s="45"/>
      <c r="P1261" s="47"/>
      <c r="Q1261" s="47"/>
    </row>
    <row r="1262" spans="2:17" ht="16" thickBot="1" x14ac:dyDescent="0.25">
      <c r="B1262" s="242" t="s">
        <v>1177</v>
      </c>
      <c r="C1262" s="287">
        <v>1.0045999999999999</v>
      </c>
      <c r="D1262" s="287">
        <v>1.1048</v>
      </c>
      <c r="E1262" s="288">
        <f t="shared" si="185"/>
        <v>8.8536787898979607E-4</v>
      </c>
      <c r="F1262" s="289">
        <v>1.1497999999999999</v>
      </c>
      <c r="G1262" s="289">
        <v>55.3461</v>
      </c>
      <c r="H1262" s="290">
        <f t="shared" si="186"/>
        <v>0.95182704934917362</v>
      </c>
      <c r="I1262" s="291">
        <f t="shared" si="187"/>
        <v>1.0944107413416797</v>
      </c>
      <c r="J1262" s="46"/>
      <c r="K1262" s="45"/>
      <c r="L1262" s="45"/>
      <c r="M1262" s="45"/>
      <c r="N1262" s="45"/>
      <c r="O1262" s="45"/>
      <c r="P1262" s="47"/>
      <c r="Q1262" s="47"/>
    </row>
    <row r="1263" spans="2:17" x14ac:dyDescent="0.2">
      <c r="B1263" s="102"/>
      <c r="C1263" s="45"/>
      <c r="D1263" s="46"/>
      <c r="E1263" s="45"/>
      <c r="F1263" s="46"/>
      <c r="G1263" s="46"/>
      <c r="H1263" s="46"/>
      <c r="I1263" s="46"/>
      <c r="J1263" s="46"/>
      <c r="K1263" s="45"/>
      <c r="L1263" s="45"/>
      <c r="M1263" s="45"/>
      <c r="N1263" s="45"/>
      <c r="O1263" s="45"/>
      <c r="P1263" s="47"/>
      <c r="Q1263" s="47"/>
    </row>
    <row r="1264" spans="2:17" x14ac:dyDescent="0.2">
      <c r="B1264" s="102"/>
      <c r="C1264" s="45"/>
      <c r="D1264" s="46"/>
      <c r="E1264" s="45"/>
      <c r="F1264" s="46"/>
      <c r="G1264" s="1" t="s">
        <v>642</v>
      </c>
      <c r="H1264" s="27"/>
      <c r="I1264" s="46"/>
      <c r="J1264" s="46"/>
      <c r="K1264" s="45"/>
      <c r="L1264" s="45"/>
      <c r="M1264" s="45"/>
      <c r="N1264" s="45"/>
      <c r="O1264" s="45"/>
      <c r="P1264" s="47"/>
      <c r="Q1264" s="47"/>
    </row>
    <row r="1265" spans="2:18" x14ac:dyDescent="0.2">
      <c r="B1265" s="108"/>
      <c r="C1265" s="45"/>
      <c r="D1265" s="46"/>
      <c r="E1265" s="45"/>
      <c r="F1265" s="46"/>
      <c r="G1265" s="27">
        <f>AVERAGE(G1254:G1262)</f>
        <v>53.592777777777783</v>
      </c>
      <c r="H1265" s="27"/>
      <c r="I1265" s="46"/>
      <c r="J1265" s="46"/>
      <c r="K1265" s="45"/>
      <c r="L1265" s="45"/>
      <c r="M1265" s="45"/>
      <c r="N1265" s="45"/>
      <c r="O1265" s="45"/>
      <c r="P1265" s="47"/>
      <c r="Q1265" s="47"/>
    </row>
    <row r="1266" spans="2:18" x14ac:dyDescent="0.2">
      <c r="B1266" s="108"/>
      <c r="C1266" s="45"/>
      <c r="D1266" s="46"/>
      <c r="E1266" s="45"/>
      <c r="F1266" s="46"/>
      <c r="G1266" s="46"/>
      <c r="H1266" s="27"/>
      <c r="I1266" s="46"/>
      <c r="J1266" s="46"/>
      <c r="K1266" s="45"/>
      <c r="L1266" s="45"/>
      <c r="M1266" s="45"/>
      <c r="N1266" s="45"/>
      <c r="O1266" s="45"/>
      <c r="P1266" s="47"/>
      <c r="Q1266" s="47"/>
    </row>
    <row r="1267" spans="2:18" x14ac:dyDescent="0.2">
      <c r="B1267" s="108"/>
      <c r="C1267" s="414" t="s">
        <v>805</v>
      </c>
      <c r="D1267" s="416"/>
      <c r="E1267" s="45"/>
      <c r="F1267" s="46"/>
      <c r="G1267" s="46"/>
      <c r="H1267" s="27"/>
      <c r="I1267" s="46"/>
      <c r="J1267" s="46"/>
      <c r="K1267" s="45"/>
      <c r="L1267" s="45"/>
      <c r="M1267" s="45"/>
      <c r="N1267" s="45"/>
      <c r="O1267" s="45"/>
      <c r="P1267" s="47"/>
      <c r="Q1267" s="47"/>
    </row>
    <row r="1268" spans="2:18" x14ac:dyDescent="0.2">
      <c r="B1268" s="108"/>
      <c r="C1268" s="133" t="s">
        <v>806</v>
      </c>
      <c r="D1268" s="156">
        <f>SLOPE(I1254:I1261,E1254:E1261)</f>
        <v>2570.0991673472718</v>
      </c>
      <c r="E1268" s="45"/>
      <c r="F1268" s="46"/>
      <c r="G1268" s="46"/>
      <c r="H1268" s="27"/>
      <c r="I1268" s="46"/>
      <c r="J1268" s="46"/>
      <c r="K1268" s="45"/>
      <c r="L1268" s="45"/>
      <c r="M1268" s="45"/>
      <c r="N1268" s="45"/>
      <c r="O1268" s="45"/>
      <c r="P1268" s="47"/>
      <c r="Q1268" s="47"/>
    </row>
    <row r="1269" spans="2:18" x14ac:dyDescent="0.2">
      <c r="B1269" s="108"/>
      <c r="C1269" s="122" t="s">
        <v>807</v>
      </c>
      <c r="D1269" s="157">
        <f>INTERCEPT(I1254:I1261,E1254:E1261)</f>
        <v>-5.7754256094154073</v>
      </c>
      <c r="E1269" s="45"/>
      <c r="F1269" s="46"/>
      <c r="G1269" s="46"/>
      <c r="H1269" s="27"/>
      <c r="I1269" s="46"/>
      <c r="J1269" s="46"/>
      <c r="K1269" s="45"/>
      <c r="L1269" s="45"/>
      <c r="M1269" s="45"/>
      <c r="N1269" s="45"/>
      <c r="O1269" s="45"/>
      <c r="P1269" s="47"/>
      <c r="Q1269" s="47"/>
    </row>
    <row r="1270" spans="2:18" x14ac:dyDescent="0.2">
      <c r="B1270" s="108"/>
      <c r="C1270" s="125" t="s">
        <v>808</v>
      </c>
      <c r="D1270" s="158">
        <f>RSQ(I1254:I1261,E1254:E1261)</f>
        <v>0.99947510992546407</v>
      </c>
      <c r="E1270" s="45"/>
      <c r="F1270" s="27"/>
      <c r="G1270" s="46"/>
      <c r="H1270" s="27"/>
      <c r="I1270" s="46"/>
      <c r="J1270" s="46"/>
      <c r="K1270" s="45"/>
      <c r="L1270" s="45"/>
      <c r="M1270" s="45"/>
      <c r="N1270" s="45"/>
      <c r="O1270" s="45"/>
      <c r="P1270" s="47"/>
      <c r="Q1270" s="47"/>
    </row>
    <row r="1271" spans="2:18" x14ac:dyDescent="0.2">
      <c r="B1271" s="108"/>
      <c r="C1271" s="45"/>
      <c r="D1271" s="46"/>
      <c r="E1271" s="45"/>
      <c r="F1271" s="46"/>
      <c r="G1271" s="46"/>
      <c r="H1271" s="27"/>
      <c r="I1271" s="46"/>
      <c r="J1271" s="46"/>
      <c r="K1271" s="45"/>
      <c r="L1271" s="45"/>
      <c r="M1271" s="45"/>
      <c r="N1271" s="45"/>
      <c r="O1271" s="45"/>
      <c r="P1271" s="47"/>
      <c r="Q1271" s="47"/>
    </row>
    <row r="1272" spans="2:18" x14ac:dyDescent="0.2">
      <c r="B1272" s="114"/>
      <c r="C1272" s="45"/>
      <c r="D1272" s="46"/>
      <c r="E1272" s="45"/>
      <c r="F1272" s="46"/>
      <c r="G1272" s="46"/>
      <c r="H1272" s="46"/>
      <c r="I1272" s="46"/>
      <c r="J1272" s="46"/>
      <c r="K1272" s="45"/>
      <c r="L1272" s="67"/>
      <c r="M1272" s="45"/>
      <c r="N1272" s="45"/>
      <c r="O1272" s="45"/>
      <c r="P1272" s="47"/>
      <c r="Q1272" s="47"/>
    </row>
    <row r="1273" spans="2:18" x14ac:dyDescent="0.2">
      <c r="B1273" s="131" t="s">
        <v>1178</v>
      </c>
      <c r="C1273" s="45"/>
      <c r="D1273" s="46"/>
      <c r="E1273" s="45"/>
      <c r="F1273" s="46"/>
      <c r="G1273" s="46"/>
      <c r="H1273" s="27"/>
      <c r="I1273" s="46"/>
      <c r="J1273" s="46"/>
      <c r="K1273" s="45"/>
      <c r="L1273" s="139"/>
      <c r="M1273" s="45"/>
      <c r="N1273" s="45"/>
      <c r="O1273" s="45"/>
      <c r="P1273" s="47"/>
      <c r="Q1273" s="47"/>
    </row>
    <row r="1274" spans="2:18" x14ac:dyDescent="0.2">
      <c r="B1274" s="77" t="s">
        <v>367</v>
      </c>
      <c r="C1274" s="50"/>
      <c r="D1274" s="46"/>
      <c r="E1274" s="45"/>
      <c r="F1274" s="46"/>
      <c r="G1274" s="46"/>
      <c r="H1274" s="46"/>
      <c r="I1274" s="46"/>
      <c r="J1274" s="46"/>
      <c r="K1274" s="45"/>
      <c r="L1274" s="45"/>
      <c r="M1274" s="45"/>
      <c r="N1274" s="45"/>
      <c r="O1274" s="45"/>
      <c r="P1274" s="47"/>
      <c r="Q1274" s="47"/>
    </row>
    <row r="1275" spans="2:18" x14ac:dyDescent="0.2">
      <c r="B1275" s="99" t="s">
        <v>1161</v>
      </c>
      <c r="C1275" s="45"/>
      <c r="D1275" s="46"/>
      <c r="E1275" s="45"/>
      <c r="F1275" s="46"/>
      <c r="G1275" s="46"/>
      <c r="H1275" s="46"/>
      <c r="I1275" s="46"/>
      <c r="J1275" s="46"/>
      <c r="K1275" s="45"/>
      <c r="L1275" s="45"/>
      <c r="M1275" s="45"/>
      <c r="N1275" s="45"/>
      <c r="O1275" s="45"/>
      <c r="P1275" s="47"/>
      <c r="Q1275" s="47"/>
    </row>
    <row r="1276" spans="2:18" ht="16" thickBot="1" x14ac:dyDescent="0.25">
      <c r="B1276" s="102"/>
      <c r="C1276" s="45"/>
      <c r="D1276" s="46"/>
      <c r="E1276" s="45"/>
      <c r="F1276" s="52" t="s">
        <v>1165</v>
      </c>
      <c r="G1276" s="46"/>
      <c r="H1276" s="46"/>
      <c r="I1276" s="52" t="s">
        <v>1179</v>
      </c>
      <c r="J1276" s="46"/>
      <c r="K1276" s="45"/>
      <c r="L1276" s="45"/>
      <c r="M1276" s="45"/>
      <c r="N1276" s="45"/>
      <c r="O1276" s="45"/>
      <c r="P1276" s="47"/>
      <c r="Q1276" s="47"/>
      <c r="R1276" s="67"/>
    </row>
    <row r="1277" spans="2:18" ht="16" thickBot="1" x14ac:dyDescent="0.25">
      <c r="B1277" s="217" t="s">
        <v>370</v>
      </c>
      <c r="C1277" s="218" t="s">
        <v>3</v>
      </c>
      <c r="D1277" s="218" t="s">
        <v>4</v>
      </c>
      <c r="E1277" s="218" t="s">
        <v>371</v>
      </c>
      <c r="F1277" s="218" t="s">
        <v>372</v>
      </c>
      <c r="G1277" s="218" t="s">
        <v>373</v>
      </c>
      <c r="H1277" s="218" t="s">
        <v>374</v>
      </c>
      <c r="I1277" s="218" t="s">
        <v>375</v>
      </c>
      <c r="J1277" s="218" t="s">
        <v>376</v>
      </c>
      <c r="K1277" s="218" t="s">
        <v>377</v>
      </c>
      <c r="L1277" s="218" t="s">
        <v>378</v>
      </c>
      <c r="M1277" s="218" t="s">
        <v>379</v>
      </c>
      <c r="N1277" s="218" t="s">
        <v>380</v>
      </c>
      <c r="O1277" s="218" t="s">
        <v>381</v>
      </c>
      <c r="P1277" s="219" t="s">
        <v>382</v>
      </c>
      <c r="Q1277" s="219" t="s">
        <v>383</v>
      </c>
      <c r="R1277" s="299" t="s">
        <v>384</v>
      </c>
    </row>
    <row r="1278" spans="2:18" x14ac:dyDescent="0.2">
      <c r="B1278" s="210">
        <f>'Sample Weights'!A674</f>
        <v>673</v>
      </c>
      <c r="C1278" s="179">
        <f>'Sample Weights'!B674</f>
        <v>335</v>
      </c>
      <c r="D1278" s="179" t="str">
        <f>'Sample Weights'!C674</f>
        <v>SQMB-25-3</v>
      </c>
      <c r="E1278" s="179">
        <f>'Sample Weights'!E674</f>
        <v>0.02</v>
      </c>
      <c r="F1278" s="306" t="s">
        <v>942</v>
      </c>
      <c r="G1278" s="306">
        <v>1.1858</v>
      </c>
      <c r="H1278" s="306" t="s">
        <v>948</v>
      </c>
      <c r="I1278" s="306" t="s">
        <v>948</v>
      </c>
      <c r="J1278" s="306">
        <v>0.1613</v>
      </c>
      <c r="K1278" s="211">
        <v>46.613799999999998</v>
      </c>
      <c r="L1278" s="211">
        <v>32.504800000000003</v>
      </c>
      <c r="M1278" s="212">
        <f t="shared" ref="M1278:M1301" si="188">(L$1282/(F$1282/C$15)/(F$1282/C$15+(G$1282-F$1282)/C$16+J$1282/C$17))/(L1278/(F1278/C$15)/(F1278/C$15+(G1278-F1278)/C$16+J1278/C$17))</f>
        <v>1.0942439940473989</v>
      </c>
      <c r="N1278" s="255">
        <f t="shared" ref="N1278:N1301" si="189">K1278*M1278</f>
        <v>51.00687068972664</v>
      </c>
      <c r="O1278" s="255">
        <f t="shared" ref="O1278:O1301" si="190">(N1278-D$1269)/D$1268*(F1278/C$15+(G1278-F1278)/C$16+J1278/C$17)/E1278</f>
        <v>1.3301398859813649</v>
      </c>
      <c r="P1278" s="214">
        <f>AVERAGE(O1278:O1279)</f>
        <v>1.3702645090533143</v>
      </c>
      <c r="Q1278" s="215">
        <f>(MAX(O1278:O1279)-MIN(O1278:O1279))/P1278</f>
        <v>5.8564784838032111E-2</v>
      </c>
      <c r="R1278" s="216" t="str">
        <f>IF(Q1278&gt;C$20, "Repeat", "")</f>
        <v/>
      </c>
    </row>
    <row r="1279" spans="2:18" x14ac:dyDescent="0.2">
      <c r="B1279" s="174">
        <f>'Sample Weights'!A675</f>
        <v>674</v>
      </c>
      <c r="C1279" s="172">
        <f>'Sample Weights'!B675</f>
        <v>335</v>
      </c>
      <c r="D1279" s="172" t="str">
        <f>'Sample Weights'!C675</f>
        <v>SQMB-25-3</v>
      </c>
      <c r="E1279" s="172">
        <f>'Sample Weights'!E675</f>
        <v>2.0400000000000001E-2</v>
      </c>
      <c r="F1279" s="303" t="s">
        <v>972</v>
      </c>
      <c r="G1279" s="303">
        <v>1.1869000000000001</v>
      </c>
      <c r="H1279" s="303" t="s">
        <v>951</v>
      </c>
      <c r="I1279" s="303"/>
      <c r="J1279" s="303">
        <v>0.15989999999999999</v>
      </c>
      <c r="K1279" s="199">
        <v>56.484400000000001</v>
      </c>
      <c r="L1279" s="199">
        <v>36.0837</v>
      </c>
      <c r="M1279" s="200">
        <f t="shared" si="188"/>
        <v>0.98485466553711487</v>
      </c>
      <c r="N1279" s="248">
        <f t="shared" si="189"/>
        <v>55.628924870064616</v>
      </c>
      <c r="O1279" s="248">
        <f t="shared" si="190"/>
        <v>1.410389132125264</v>
      </c>
      <c r="P1279" s="168"/>
      <c r="Q1279" s="169"/>
      <c r="R1279" s="203"/>
    </row>
    <row r="1280" spans="2:18" x14ac:dyDescent="0.2">
      <c r="B1280" s="174">
        <f>'Sample Weights'!A676</f>
        <v>675</v>
      </c>
      <c r="C1280" s="172">
        <f>'Sample Weights'!B676</f>
        <v>231</v>
      </c>
      <c r="D1280" s="172" t="str">
        <f>'Sample Weights'!C676</f>
        <v>MEMA-28-3</v>
      </c>
      <c r="E1280" s="172">
        <f>'Sample Weights'!E676</f>
        <v>2.0299999999999999E-2</v>
      </c>
      <c r="F1280" s="303" t="s">
        <v>949</v>
      </c>
      <c r="G1280" s="303">
        <v>1.1856</v>
      </c>
      <c r="H1280" s="303" t="s">
        <v>950</v>
      </c>
      <c r="I1280" s="303"/>
      <c r="J1280" s="303">
        <v>0.16370000000000001</v>
      </c>
      <c r="K1280" s="199">
        <v>128.5795</v>
      </c>
      <c r="L1280" s="199">
        <v>40.179200000000002</v>
      </c>
      <c r="M1280" s="200">
        <f t="shared" si="188"/>
        <v>0.88885477996728857</v>
      </c>
      <c r="N1280" s="248">
        <f t="shared" si="189"/>
        <v>114.28850318080397</v>
      </c>
      <c r="O1280" s="248">
        <f t="shared" si="190"/>
        <v>2.7739693976155664</v>
      </c>
      <c r="P1280" s="168">
        <f>AVERAGE(O1280:O1281)</f>
        <v>2.8359532095728337</v>
      </c>
      <c r="Q1280" s="169">
        <f>(MAX(O1280:O1281)-MIN(O1280:O1281))/P1280</f>
        <v>4.3712859399823209E-2</v>
      </c>
      <c r="R1280" s="203" t="str">
        <f>IF(Q1280&gt;C$20, "Repeat", "")</f>
        <v/>
      </c>
    </row>
    <row r="1281" spans="2:18" x14ac:dyDescent="0.2">
      <c r="B1281" s="174">
        <f>'Sample Weights'!A677</f>
        <v>676</v>
      </c>
      <c r="C1281" s="172">
        <f>'Sample Weights'!B677</f>
        <v>231</v>
      </c>
      <c r="D1281" s="172" t="str">
        <f>'Sample Weights'!C677</f>
        <v>MEMA-28-3</v>
      </c>
      <c r="E1281" s="172">
        <f>'Sample Weights'!E677</f>
        <v>1.9900000000000001E-2</v>
      </c>
      <c r="F1281" s="303" t="s">
        <v>957</v>
      </c>
      <c r="G1281" s="303">
        <v>1.1899</v>
      </c>
      <c r="H1281" s="303" t="s">
        <v>952</v>
      </c>
      <c r="I1281" s="303"/>
      <c r="J1281" s="303">
        <v>0.1633</v>
      </c>
      <c r="K1281" s="199">
        <v>122.09099999999999</v>
      </c>
      <c r="L1281" s="199">
        <v>37.4084</v>
      </c>
      <c r="M1281" s="200">
        <f t="shared" si="188"/>
        <v>0.95669105063447191</v>
      </c>
      <c r="N1281" s="248">
        <f t="shared" si="189"/>
        <v>116.8033670630133</v>
      </c>
      <c r="O1281" s="248">
        <f t="shared" si="190"/>
        <v>2.897937021530101</v>
      </c>
      <c r="P1281" s="168"/>
      <c r="Q1281" s="169"/>
      <c r="R1281" s="203"/>
    </row>
    <row r="1282" spans="2:18" x14ac:dyDescent="0.2">
      <c r="B1282" s="174">
        <f>'Sample Weights'!A678</f>
        <v>677</v>
      </c>
      <c r="C1282" s="172">
        <f>'Sample Weights'!B678</f>
        <v>136</v>
      </c>
      <c r="D1282" s="172" t="str">
        <f>'Sample Weights'!C678</f>
        <v>HRSO-27-4</v>
      </c>
      <c r="E1282" s="172">
        <f>'Sample Weights'!E678</f>
        <v>2.07E-2</v>
      </c>
      <c r="F1282" s="303" t="s">
        <v>1037</v>
      </c>
      <c r="G1282" s="303">
        <v>1.1873</v>
      </c>
      <c r="H1282" s="303" t="s">
        <v>954</v>
      </c>
      <c r="I1282" s="303"/>
      <c r="J1282" s="303">
        <v>0.16320000000000001</v>
      </c>
      <c r="K1282" s="199">
        <v>97.612300000000005</v>
      </c>
      <c r="L1282" s="202">
        <v>35.822699999999998</v>
      </c>
      <c r="M1282" s="272">
        <f t="shared" si="188"/>
        <v>1</v>
      </c>
      <c r="N1282" s="248">
        <f t="shared" si="189"/>
        <v>97.612300000000005</v>
      </c>
      <c r="O1282" s="248">
        <f t="shared" si="190"/>
        <v>2.34501561916895</v>
      </c>
      <c r="P1282" s="168">
        <f>AVERAGE(O1282:O1283)</f>
        <v>2.2782816072439758</v>
      </c>
      <c r="Q1282" s="169">
        <f>(MAX(O1282:O1283)-MIN(O1282:O1283))/P1282</f>
        <v>5.8582759666573198E-2</v>
      </c>
      <c r="R1282" s="203" t="str">
        <f>IF(Q1282&gt;C$20, "Repeat", "")</f>
        <v/>
      </c>
    </row>
    <row r="1283" spans="2:18" x14ac:dyDescent="0.2">
      <c r="B1283" s="174">
        <f>'Sample Weights'!A679</f>
        <v>678</v>
      </c>
      <c r="C1283" s="172">
        <f>'Sample Weights'!B679</f>
        <v>136</v>
      </c>
      <c r="D1283" s="172" t="str">
        <f>'Sample Weights'!C679</f>
        <v>HRSO-27-4</v>
      </c>
      <c r="E1283" s="172">
        <f>'Sample Weights'!E679</f>
        <v>2.1299999999999999E-2</v>
      </c>
      <c r="F1283" s="303" t="s">
        <v>957</v>
      </c>
      <c r="G1283" s="303">
        <v>1.1881999999999999</v>
      </c>
      <c r="H1283" s="303" t="s">
        <v>956</v>
      </c>
      <c r="I1283" s="303" t="s">
        <v>956</v>
      </c>
      <c r="J1283" s="303">
        <v>0.16200000000000001</v>
      </c>
      <c r="K1283" s="199">
        <v>90.269199999999998</v>
      </c>
      <c r="L1283" s="199">
        <v>34.101799999999997</v>
      </c>
      <c r="M1283" s="200">
        <f t="shared" si="188"/>
        <v>1.0473975239235074</v>
      </c>
      <c r="N1283" s="248">
        <f t="shared" si="189"/>
        <v>94.547736566555869</v>
      </c>
      <c r="O1283" s="248">
        <f t="shared" si="190"/>
        <v>2.211547595319002</v>
      </c>
      <c r="P1283" s="168"/>
      <c r="Q1283" s="169"/>
      <c r="R1283" s="203"/>
    </row>
    <row r="1284" spans="2:18" x14ac:dyDescent="0.2">
      <c r="B1284" s="174">
        <f>'Sample Weights'!A680</f>
        <v>679</v>
      </c>
      <c r="C1284" s="172">
        <f>'Sample Weights'!B680</f>
        <v>53</v>
      </c>
      <c r="D1284" s="172" t="str">
        <f>'Sample Weights'!C680</f>
        <v>CNYH-28-3</v>
      </c>
      <c r="E1284" s="172">
        <f>'Sample Weights'!E680</f>
        <v>2.0500000000000001E-2</v>
      </c>
      <c r="F1284" s="303" t="s">
        <v>957</v>
      </c>
      <c r="G1284" s="303">
        <v>1.1881999999999999</v>
      </c>
      <c r="H1284" s="303" t="s">
        <v>385</v>
      </c>
      <c r="I1284" s="303" t="s">
        <v>385</v>
      </c>
      <c r="J1284" s="303">
        <v>0.16270000000000001</v>
      </c>
      <c r="K1284" s="199">
        <v>30.691600000000001</v>
      </c>
      <c r="L1284" s="199">
        <v>44.328000000000003</v>
      </c>
      <c r="M1284" s="200">
        <f t="shared" si="188"/>
        <v>0.80605536390703958</v>
      </c>
      <c r="N1284" s="248">
        <f t="shared" si="189"/>
        <v>24.739128806889298</v>
      </c>
      <c r="O1284" s="248">
        <f t="shared" si="190"/>
        <v>0.69916876205993372</v>
      </c>
      <c r="P1284" s="168">
        <f>AVERAGE(O1284:O1285)</f>
        <v>0.69674665480849352</v>
      </c>
      <c r="Q1284" s="169">
        <f>(MAX(O1284:O1285)-MIN(O1284:O1285))/P1284</f>
        <v>6.9526196781124127E-3</v>
      </c>
      <c r="R1284" s="203" t="str">
        <f>IF(Q1284&gt;C$20, "Repeat", "")</f>
        <v/>
      </c>
    </row>
    <row r="1285" spans="2:18" x14ac:dyDescent="0.2">
      <c r="B1285" s="174">
        <f>'Sample Weights'!A681</f>
        <v>680</v>
      </c>
      <c r="C1285" s="172">
        <f>'Sample Weights'!B681</f>
        <v>53</v>
      </c>
      <c r="D1285" s="172" t="str">
        <f>'Sample Weights'!C681</f>
        <v>CNYH-28-3</v>
      </c>
      <c r="E1285" s="172">
        <f>'Sample Weights'!E681</f>
        <v>2.07E-2</v>
      </c>
      <c r="F1285" s="303" t="s">
        <v>942</v>
      </c>
      <c r="G1285" s="303">
        <v>1.1859999999999999</v>
      </c>
      <c r="H1285" s="303" t="s">
        <v>825</v>
      </c>
      <c r="I1285" s="303"/>
      <c r="J1285" s="303">
        <v>0.1618</v>
      </c>
      <c r="K1285" s="199">
        <v>24.196000000000002</v>
      </c>
      <c r="L1285" s="199">
        <v>34.591299999999997</v>
      </c>
      <c r="M1285" s="200">
        <f t="shared" si="188"/>
        <v>1.028660165586275</v>
      </c>
      <c r="N1285" s="248">
        <f t="shared" si="189"/>
        <v>24.889461366525513</v>
      </c>
      <c r="O1285" s="248">
        <f t="shared" si="190"/>
        <v>0.6943245475570532</v>
      </c>
      <c r="P1285" s="168"/>
      <c r="Q1285" s="169"/>
      <c r="R1285" s="203"/>
    </row>
    <row r="1286" spans="2:18" x14ac:dyDescent="0.2">
      <c r="B1286" s="174">
        <f>'Sample Weights'!A682</f>
        <v>681</v>
      </c>
      <c r="C1286" s="172">
        <f>'Sample Weights'!B682</f>
        <v>63</v>
      </c>
      <c r="D1286" s="172" t="str">
        <f>'Sample Weights'!C682</f>
        <v>DENB-17-1</v>
      </c>
      <c r="E1286" s="172">
        <f>'Sample Weights'!E682</f>
        <v>2.0500000000000001E-2</v>
      </c>
      <c r="F1286" s="303" t="s">
        <v>942</v>
      </c>
      <c r="G1286" s="303">
        <v>1.1850000000000001</v>
      </c>
      <c r="H1286" s="303" t="s">
        <v>419</v>
      </c>
      <c r="I1286" s="303"/>
      <c r="J1286" s="303">
        <v>0.16189999999999999</v>
      </c>
      <c r="K1286" s="199">
        <v>65.622500000000002</v>
      </c>
      <c r="L1286" s="199">
        <v>46.030900000000003</v>
      </c>
      <c r="M1286" s="200">
        <f t="shared" si="188"/>
        <v>0.77246261439880226</v>
      </c>
      <c r="N1286" s="248">
        <f t="shared" si="189"/>
        <v>50.690927913385401</v>
      </c>
      <c r="O1286" s="248">
        <f t="shared" si="190"/>
        <v>1.2900766318247447</v>
      </c>
      <c r="P1286" s="168">
        <f>AVERAGE(O1286:O1287)</f>
        <v>1.2537499390696298</v>
      </c>
      <c r="Q1286" s="169">
        <f>(MAX(O1286:O1287)-MIN(O1286:O1287))/P1286</f>
        <v>5.7948864638943644E-2</v>
      </c>
      <c r="R1286" s="203" t="str">
        <f>IF(Q1286&gt;C$20, "Repeat", "")</f>
        <v/>
      </c>
    </row>
    <row r="1287" spans="2:18" x14ac:dyDescent="0.2">
      <c r="B1287" s="174">
        <f>'Sample Weights'!A683</f>
        <v>682</v>
      </c>
      <c r="C1287" s="172">
        <f>'Sample Weights'!B683</f>
        <v>63</v>
      </c>
      <c r="D1287" s="172" t="str">
        <f>'Sample Weights'!C683</f>
        <v>DENB-17-1</v>
      </c>
      <c r="E1287" s="172">
        <f>'Sample Weights'!E683</f>
        <v>2.01E-2</v>
      </c>
      <c r="F1287" s="303" t="s">
        <v>955</v>
      </c>
      <c r="G1287" s="303">
        <v>1.1836</v>
      </c>
      <c r="H1287" s="303" t="s">
        <v>826</v>
      </c>
      <c r="I1287" s="303"/>
      <c r="J1287" s="303">
        <v>0.1618</v>
      </c>
      <c r="K1287" s="199">
        <v>48.0991</v>
      </c>
      <c r="L1287" s="199">
        <v>36.751800000000003</v>
      </c>
      <c r="M1287" s="200">
        <f t="shared" si="188"/>
        <v>0.96737440100884375</v>
      </c>
      <c r="N1287" s="248">
        <f t="shared" si="189"/>
        <v>46.529838051564475</v>
      </c>
      <c r="O1287" s="248">
        <f t="shared" si="190"/>
        <v>1.2174232463145149</v>
      </c>
      <c r="P1287" s="168"/>
      <c r="Q1287" s="169"/>
      <c r="R1287" s="203"/>
    </row>
    <row r="1288" spans="2:18" x14ac:dyDescent="0.2">
      <c r="B1288" s="174">
        <f>'Sample Weights'!A684</f>
        <v>683</v>
      </c>
      <c r="C1288" s="172">
        <f>'Sample Weights'!B684</f>
        <v>175</v>
      </c>
      <c r="D1288" s="172" t="str">
        <f>'Sample Weights'!C684</f>
        <v>KLNG-20-4</v>
      </c>
      <c r="E1288" s="172">
        <f>'Sample Weights'!E684</f>
        <v>2.01E-2</v>
      </c>
      <c r="F1288" s="303" t="s">
        <v>955</v>
      </c>
      <c r="G1288" s="303">
        <v>1.1888000000000001</v>
      </c>
      <c r="H1288" s="303" t="s">
        <v>433</v>
      </c>
      <c r="I1288" s="303"/>
      <c r="J1288" s="303">
        <v>0.16200000000000001</v>
      </c>
      <c r="K1288" s="199">
        <v>13.0715</v>
      </c>
      <c r="L1288" s="199">
        <v>36.078200000000002</v>
      </c>
      <c r="M1288" s="200">
        <f t="shared" si="188"/>
        <v>0.98948222359427584</v>
      </c>
      <c r="N1288" s="248">
        <f t="shared" si="189"/>
        <v>12.934016885712577</v>
      </c>
      <c r="O1288" s="248">
        <f t="shared" si="190"/>
        <v>0.43725692272746947</v>
      </c>
      <c r="P1288" s="168">
        <f>AVERAGE(O1288:O1289)</f>
        <v>0.43736029946284438</v>
      </c>
      <c r="Q1288" s="169">
        <f>(MAX(O1288:O1289)-MIN(O1288:O1289))/P1288</f>
        <v>4.7273031183629884E-4</v>
      </c>
      <c r="R1288" s="203" t="str">
        <f>IF(Q1288&gt;C$20, "Repeat", "")</f>
        <v/>
      </c>
    </row>
    <row r="1289" spans="2:18" x14ac:dyDescent="0.2">
      <c r="B1289" s="174">
        <f>'Sample Weights'!A685</f>
        <v>684</v>
      </c>
      <c r="C1289" s="172">
        <f>'Sample Weights'!B685</f>
        <v>175</v>
      </c>
      <c r="D1289" s="172" t="str">
        <f>'Sample Weights'!C685</f>
        <v>KLNG-20-4</v>
      </c>
      <c r="E1289" s="172">
        <f>'Sample Weights'!E685</f>
        <v>2.01E-2</v>
      </c>
      <c r="F1289" s="303" t="s">
        <v>957</v>
      </c>
      <c r="G1289" s="303">
        <v>1.1856</v>
      </c>
      <c r="H1289" s="303" t="s">
        <v>827</v>
      </c>
      <c r="I1289" s="303" t="s">
        <v>827</v>
      </c>
      <c r="J1289" s="303">
        <v>0.16289999999999999</v>
      </c>
      <c r="K1289" s="199">
        <v>13.8651</v>
      </c>
      <c r="L1289" s="199">
        <v>38.0944</v>
      </c>
      <c r="M1289" s="200">
        <f t="shared" si="188"/>
        <v>0.9361793501891601</v>
      </c>
      <c r="N1289" s="248">
        <f t="shared" si="189"/>
        <v>12.980220308307723</v>
      </c>
      <c r="O1289" s="248">
        <f t="shared" si="190"/>
        <v>0.43746367619821935</v>
      </c>
      <c r="P1289" s="168"/>
      <c r="Q1289" s="169"/>
      <c r="R1289" s="203"/>
    </row>
    <row r="1290" spans="2:18" x14ac:dyDescent="0.2">
      <c r="B1290" s="174">
        <f>'Sample Weights'!A686</f>
        <v>685</v>
      </c>
      <c r="C1290" s="172">
        <f>'Sample Weights'!B686</f>
        <v>325</v>
      </c>
      <c r="D1290" s="172" t="str">
        <f>'Sample Weights'!C686</f>
        <v>SLMC-28-1</v>
      </c>
      <c r="E1290" s="172">
        <f>'Sample Weights'!E686</f>
        <v>2.0199999999999999E-2</v>
      </c>
      <c r="F1290" s="303" t="s">
        <v>942</v>
      </c>
      <c r="G1290" s="303">
        <v>1.1887000000000001</v>
      </c>
      <c r="H1290" s="303" t="s">
        <v>443</v>
      </c>
      <c r="I1290" s="303" t="s">
        <v>443</v>
      </c>
      <c r="J1290" s="303">
        <v>0.1623</v>
      </c>
      <c r="K1290" s="199">
        <v>155.7141</v>
      </c>
      <c r="L1290" s="199">
        <v>33.879399999999997</v>
      </c>
      <c r="M1290" s="200">
        <f t="shared" si="188"/>
        <v>1.0527217178259582</v>
      </c>
      <c r="N1290" s="248">
        <f t="shared" si="189"/>
        <v>163.92361484172304</v>
      </c>
      <c r="O1290" s="248">
        <f t="shared" si="190"/>
        <v>3.9466626079919762</v>
      </c>
      <c r="P1290" s="168">
        <f>AVERAGE(O1290:O1291)</f>
        <v>3.9056964425794032</v>
      </c>
      <c r="Q1290" s="169">
        <f>(MAX(O1290:O1291)-MIN(O1290:O1291))/P1290</f>
        <v>2.0977649448618133E-2</v>
      </c>
      <c r="R1290" s="203" t="str">
        <f>IF(Q1290&gt;C$20, "Repeat", "")</f>
        <v/>
      </c>
    </row>
    <row r="1291" spans="2:18" x14ac:dyDescent="0.2">
      <c r="B1291" s="174">
        <f>'Sample Weights'!A687</f>
        <v>686</v>
      </c>
      <c r="C1291" s="172">
        <f>'Sample Weights'!B687</f>
        <v>325</v>
      </c>
      <c r="D1291" s="172" t="str">
        <f>'Sample Weights'!C687</f>
        <v>SLMC-28-1</v>
      </c>
      <c r="E1291" s="172">
        <f>'Sample Weights'!E687</f>
        <v>2.0899999999999998E-2</v>
      </c>
      <c r="F1291" s="303" t="s">
        <v>942</v>
      </c>
      <c r="G1291" s="303">
        <v>1.1900999999999999</v>
      </c>
      <c r="H1291" s="303" t="s">
        <v>828</v>
      </c>
      <c r="I1291" s="303"/>
      <c r="J1291" s="303">
        <v>0.16289999999999999</v>
      </c>
      <c r="K1291" s="199">
        <v>161.21549999999999</v>
      </c>
      <c r="L1291" s="199">
        <v>34.701500000000003</v>
      </c>
      <c r="M1291" s="200">
        <f t="shared" si="188"/>
        <v>1.0291981502388663</v>
      </c>
      <c r="N1291" s="248">
        <f t="shared" si="189"/>
        <v>165.92269438983394</v>
      </c>
      <c r="O1291" s="248">
        <f t="shared" si="190"/>
        <v>3.8647302771668306</v>
      </c>
      <c r="P1291" s="168"/>
      <c r="Q1291" s="169"/>
      <c r="R1291" s="203"/>
    </row>
    <row r="1292" spans="2:18" x14ac:dyDescent="0.2">
      <c r="B1292" s="174">
        <f>'Sample Weights'!A688</f>
        <v>687</v>
      </c>
      <c r="C1292" s="172">
        <f>'Sample Weights'!B688</f>
        <v>148</v>
      </c>
      <c r="D1292" s="172" t="str">
        <f>'Sample Weights'!C688</f>
        <v>JEFF-30-2</v>
      </c>
      <c r="E1292" s="172">
        <f>'Sample Weights'!E688</f>
        <v>2.0400000000000001E-2</v>
      </c>
      <c r="F1292" s="303" t="s">
        <v>972</v>
      </c>
      <c r="G1292" s="303">
        <v>1.1915</v>
      </c>
      <c r="H1292" s="303" t="s">
        <v>449</v>
      </c>
      <c r="I1292" s="303"/>
      <c r="J1292" s="303">
        <v>0.16120000000000001</v>
      </c>
      <c r="K1292" s="199">
        <v>75.861699999999999</v>
      </c>
      <c r="L1292" s="199">
        <v>34.1021</v>
      </c>
      <c r="M1292" s="200">
        <f t="shared" si="188"/>
        <v>1.0464566658782517</v>
      </c>
      <c r="N1292" s="248">
        <f t="shared" si="189"/>
        <v>79.385981649856163</v>
      </c>
      <c r="O1292" s="248">
        <f t="shared" si="190"/>
        <v>1.96427279885518</v>
      </c>
      <c r="P1292" s="168">
        <f>AVERAGE(O1292:O1293)</f>
        <v>1.9306768296306989</v>
      </c>
      <c r="Q1292" s="169">
        <f>(MAX(O1292:O1293)-MIN(O1292:O1293))/P1292</f>
        <v>3.4802271109150157E-2</v>
      </c>
      <c r="R1292" s="203" t="str">
        <f>IF(Q1292&gt;C$20, "Repeat", "")</f>
        <v/>
      </c>
    </row>
    <row r="1293" spans="2:18" x14ac:dyDescent="0.2">
      <c r="B1293" s="174">
        <f>'Sample Weights'!A689</f>
        <v>688</v>
      </c>
      <c r="C1293" s="172">
        <f>'Sample Weights'!B689</f>
        <v>148</v>
      </c>
      <c r="D1293" s="172" t="str">
        <f>'Sample Weights'!C689</f>
        <v>JEFF-30-2</v>
      </c>
      <c r="E1293" s="172">
        <f>'Sample Weights'!E689</f>
        <v>2.0199999999999999E-2</v>
      </c>
      <c r="F1293" s="303" t="s">
        <v>955</v>
      </c>
      <c r="G1293" s="303">
        <v>1.1915</v>
      </c>
      <c r="H1293" s="303" t="s">
        <v>459</v>
      </c>
      <c r="I1293" s="303"/>
      <c r="J1293" s="303">
        <v>0.16170000000000001</v>
      </c>
      <c r="K1293" s="199">
        <v>69.418300000000002</v>
      </c>
      <c r="L1293" s="199">
        <v>32.823099999999997</v>
      </c>
      <c r="M1293" s="200">
        <f t="shared" si="188"/>
        <v>1.0896968809190111</v>
      </c>
      <c r="N1293" s="248">
        <f t="shared" si="189"/>
        <v>75.644904988700191</v>
      </c>
      <c r="O1293" s="248">
        <f t="shared" si="190"/>
        <v>1.8970808604062179</v>
      </c>
      <c r="P1293" s="168"/>
      <c r="Q1293" s="169"/>
      <c r="R1293" s="203"/>
    </row>
    <row r="1294" spans="2:18" x14ac:dyDescent="0.2">
      <c r="B1294" s="174">
        <f>'Sample Weights'!A690</f>
        <v>689</v>
      </c>
      <c r="C1294" s="172">
        <f>'Sample Weights'!B690</f>
        <v>225</v>
      </c>
      <c r="D1294" s="172" t="str">
        <f>'Sample Weights'!C690</f>
        <v>MCHB-19-3</v>
      </c>
      <c r="E1294" s="172">
        <f>'Sample Weights'!E690</f>
        <v>2.0400000000000001E-2</v>
      </c>
      <c r="F1294" s="303" t="s">
        <v>972</v>
      </c>
      <c r="G1294" s="303">
        <v>1.1920999999999999</v>
      </c>
      <c r="H1294" s="303" t="s">
        <v>829</v>
      </c>
      <c r="I1294" s="303"/>
      <c r="J1294" s="303">
        <v>0.16139999999999999</v>
      </c>
      <c r="K1294" s="199">
        <v>45.918300000000002</v>
      </c>
      <c r="L1294" s="199">
        <v>34.164099999999998</v>
      </c>
      <c r="M1294" s="200">
        <f t="shared" si="188"/>
        <v>1.0451431905789579</v>
      </c>
      <c r="N1294" s="248">
        <f t="shared" si="189"/>
        <v>47.991198567961767</v>
      </c>
      <c r="O1294" s="248">
        <f t="shared" si="190"/>
        <v>1.240838185847704</v>
      </c>
      <c r="P1294" s="168">
        <f>AVERAGE(O1294:O1295)</f>
        <v>1.2013503283285398</v>
      </c>
      <c r="Q1294" s="169">
        <f>(MAX(O1294:O1295)-MIN(O1294:O1295))/P1294</f>
        <v>6.5739121367044254E-2</v>
      </c>
      <c r="R1294" s="203" t="str">
        <f>IF(Q1294&gt;C$20, "Repeat", "")</f>
        <v/>
      </c>
    </row>
    <row r="1295" spans="2:18" x14ac:dyDescent="0.2">
      <c r="B1295" s="174">
        <f>'Sample Weights'!A691</f>
        <v>690</v>
      </c>
      <c r="C1295" s="172">
        <f>'Sample Weights'!B691</f>
        <v>225</v>
      </c>
      <c r="D1295" s="172" t="str">
        <f>'Sample Weights'!C691</f>
        <v>MCHB-19-3</v>
      </c>
      <c r="E1295" s="172">
        <f>'Sample Weights'!E691</f>
        <v>2.1000000000000001E-2</v>
      </c>
      <c r="F1295" s="303" t="s">
        <v>958</v>
      </c>
      <c r="G1295" s="303">
        <v>1.1871</v>
      </c>
      <c r="H1295" s="303" t="s">
        <v>465</v>
      </c>
      <c r="I1295" s="303" t="s">
        <v>459</v>
      </c>
      <c r="J1295" s="303">
        <v>0.16289999999999999</v>
      </c>
      <c r="K1295" s="199">
        <v>20.813600000000001</v>
      </c>
      <c r="L1295" s="199">
        <v>16.017299999999999</v>
      </c>
      <c r="M1295" s="200">
        <f t="shared" si="188"/>
        <v>2.2201641751091632</v>
      </c>
      <c r="N1295" s="248">
        <f t="shared" si="189"/>
        <v>46.209609075052079</v>
      </c>
      <c r="O1295" s="248">
        <f t="shared" si="190"/>
        <v>1.1618624708093757</v>
      </c>
      <c r="P1295" s="168"/>
      <c r="Q1295" s="169"/>
      <c r="R1295" s="203"/>
    </row>
    <row r="1296" spans="2:18" x14ac:dyDescent="0.2">
      <c r="B1296" s="174">
        <f>'Sample Weights'!A692</f>
        <v>691</v>
      </c>
      <c r="C1296" s="172">
        <f>'Sample Weights'!B692</f>
        <v>150</v>
      </c>
      <c r="D1296" s="172" t="str">
        <f>'Sample Weights'!C692</f>
        <v>JEFF-30-4</v>
      </c>
      <c r="E1296" s="172">
        <f>'Sample Weights'!E692</f>
        <v>2.0299999999999999E-2</v>
      </c>
      <c r="F1296" s="303" t="s">
        <v>958</v>
      </c>
      <c r="G1296" s="303">
        <v>1.1872</v>
      </c>
      <c r="H1296" s="303" t="s">
        <v>830</v>
      </c>
      <c r="I1296" s="303" t="s">
        <v>830</v>
      </c>
      <c r="J1296" s="303">
        <v>0.16200000000000001</v>
      </c>
      <c r="K1296" s="199">
        <v>93.700599999999994</v>
      </c>
      <c r="L1296" s="199">
        <v>33.032299999999999</v>
      </c>
      <c r="M1296" s="200">
        <f t="shared" si="188"/>
        <v>1.0761444340089283</v>
      </c>
      <c r="N1296" s="248">
        <f t="shared" si="189"/>
        <v>100.83537915329698</v>
      </c>
      <c r="O1296" s="248">
        <f t="shared" si="190"/>
        <v>2.4639724169600528</v>
      </c>
      <c r="P1296" s="168">
        <f>AVERAGE(O1296:O1297)</f>
        <v>2.5003896905279461</v>
      </c>
      <c r="Q1296" s="169">
        <f>(MAX(O1296:O1297)-MIN(O1296:O1297))/P1296</f>
        <v>2.9129278292780055E-2</v>
      </c>
      <c r="R1296" s="203" t="str">
        <f>IF(Q1296&gt;C$20, "Repeat", "")</f>
        <v/>
      </c>
    </row>
    <row r="1297" spans="2:18" x14ac:dyDescent="0.2">
      <c r="B1297" s="174">
        <f>'Sample Weights'!A693</f>
        <v>692</v>
      </c>
      <c r="C1297" s="172">
        <f>'Sample Weights'!B693</f>
        <v>150</v>
      </c>
      <c r="D1297" s="172" t="str">
        <f>'Sample Weights'!C693</f>
        <v>JEFF-30-4</v>
      </c>
      <c r="E1297" s="172">
        <f>'Sample Weights'!E693</f>
        <v>2.1000000000000001E-2</v>
      </c>
      <c r="F1297" s="303" t="s">
        <v>942</v>
      </c>
      <c r="G1297" s="303">
        <v>1.1839999999999999</v>
      </c>
      <c r="H1297" s="303" t="s">
        <v>831</v>
      </c>
      <c r="I1297" s="303"/>
      <c r="J1297" s="303">
        <v>0.1618</v>
      </c>
      <c r="K1297" s="199">
        <v>125.812</v>
      </c>
      <c r="L1297" s="199">
        <v>41.363900000000001</v>
      </c>
      <c r="M1297" s="200">
        <f t="shared" si="188"/>
        <v>0.85891297308754766</v>
      </c>
      <c r="N1297" s="248">
        <f t="shared" si="189"/>
        <v>108.06155897009054</v>
      </c>
      <c r="O1297" s="248">
        <f t="shared" si="190"/>
        <v>2.5368069640958395</v>
      </c>
      <c r="P1297" s="168"/>
      <c r="Q1297" s="169"/>
      <c r="R1297" s="203"/>
    </row>
    <row r="1298" spans="2:18" x14ac:dyDescent="0.2">
      <c r="B1298" s="174">
        <f>'Sample Weights'!A694</f>
        <v>693</v>
      </c>
      <c r="C1298" s="172">
        <f>'Sample Weights'!B694</f>
        <v>203</v>
      </c>
      <c r="D1298" s="172" t="str">
        <f>'Sample Weights'!C694</f>
        <v>LNZK-28-3</v>
      </c>
      <c r="E1298" s="172">
        <f>'Sample Weights'!E694</f>
        <v>2.07E-2</v>
      </c>
      <c r="F1298" s="303" t="s">
        <v>971</v>
      </c>
      <c r="G1298" s="303">
        <v>1.1862999999999999</v>
      </c>
      <c r="H1298" s="303" t="s">
        <v>481</v>
      </c>
      <c r="I1298" s="303"/>
      <c r="J1298" s="303">
        <v>0.16170000000000001</v>
      </c>
      <c r="K1298" s="199">
        <v>44.974400000000003</v>
      </c>
      <c r="L1298" s="199">
        <v>37.244799999999998</v>
      </c>
      <c r="M1298" s="200">
        <f t="shared" si="188"/>
        <v>0.9526638518201177</v>
      </c>
      <c r="N1298" s="248">
        <f t="shared" si="189"/>
        <v>42.845485137298702</v>
      </c>
      <c r="O1298" s="248">
        <f t="shared" si="190"/>
        <v>1.1010684136320816</v>
      </c>
      <c r="P1298" s="168">
        <f>AVERAGE(O1298:O1299)</f>
        <v>1.0904026582316453</v>
      </c>
      <c r="Q1298" s="169">
        <f>(MAX(O1298:O1299)-MIN(O1298:O1299))/P1298</f>
        <v>1.9562966615898743E-2</v>
      </c>
      <c r="R1298" s="203" t="str">
        <f>IF(Q1298&gt;C$20, "Repeat", "")</f>
        <v/>
      </c>
    </row>
    <row r="1299" spans="2:18" x14ac:dyDescent="0.2">
      <c r="B1299" s="174">
        <f>'Sample Weights'!A695</f>
        <v>694</v>
      </c>
      <c r="C1299" s="172">
        <f>'Sample Weights'!B695</f>
        <v>203</v>
      </c>
      <c r="D1299" s="172" t="str">
        <f>'Sample Weights'!C695</f>
        <v>LNZK-28-3</v>
      </c>
      <c r="E1299" s="172">
        <f>'Sample Weights'!E695</f>
        <v>2.06E-2</v>
      </c>
      <c r="F1299" s="303" t="s">
        <v>972</v>
      </c>
      <c r="G1299" s="303">
        <v>1.1871</v>
      </c>
      <c r="H1299" s="303" t="s">
        <v>492</v>
      </c>
      <c r="I1299" s="303"/>
      <c r="J1299" s="303">
        <v>0.1643</v>
      </c>
      <c r="K1299" s="199">
        <v>41.354100000000003</v>
      </c>
      <c r="L1299" s="199">
        <v>35.427799999999998</v>
      </c>
      <c r="M1299" s="200">
        <f t="shared" si="188"/>
        <v>1.005485454462542</v>
      </c>
      <c r="N1299" s="248">
        <f t="shared" si="189"/>
        <v>41.580946032389413</v>
      </c>
      <c r="O1299" s="248">
        <f t="shared" si="190"/>
        <v>1.0797369028312087</v>
      </c>
      <c r="P1299" s="168"/>
      <c r="Q1299" s="169"/>
      <c r="R1299" s="203"/>
    </row>
    <row r="1300" spans="2:18" x14ac:dyDescent="0.2">
      <c r="B1300" s="174">
        <f>'Sample Weights'!A696</f>
        <v>717</v>
      </c>
      <c r="C1300" s="172" t="str">
        <f>'Sample Weights'!B696</f>
        <v>Nisqually-1</v>
      </c>
      <c r="D1300" s="172">
        <f>'Sample Weights'!C696</f>
        <v>0</v>
      </c>
      <c r="E1300" s="172">
        <v>2.06E-2</v>
      </c>
      <c r="F1300" s="303" t="s">
        <v>942</v>
      </c>
      <c r="G1300" s="303">
        <v>1.1903999999999999</v>
      </c>
      <c r="H1300" s="303" t="s">
        <v>832</v>
      </c>
      <c r="I1300" s="303"/>
      <c r="J1300" s="303">
        <v>0.161</v>
      </c>
      <c r="K1300" s="199">
        <v>86.228499999999997</v>
      </c>
      <c r="L1300" s="199">
        <v>44.2423</v>
      </c>
      <c r="M1300" s="200">
        <f t="shared" si="188"/>
        <v>0.80666178997327842</v>
      </c>
      <c r="N1300" s="248">
        <f t="shared" si="189"/>
        <v>69.557236156710829</v>
      </c>
      <c r="O1300" s="248">
        <f t="shared" si="190"/>
        <v>1.7190874323165635</v>
      </c>
      <c r="P1300" s="168">
        <f>AVERAGE(O1300:O1301)</f>
        <v>1.7342879623596021</v>
      </c>
      <c r="Q1300" s="169">
        <f>(MAX(O1300:O1301)-MIN(O1300:O1301))/P1300</f>
        <v>1.7529418842713348E-2</v>
      </c>
      <c r="R1300" s="203" t="str">
        <f>IF(Q1300&gt;C$20, "Repeat", "")</f>
        <v/>
      </c>
    </row>
    <row r="1301" spans="2:18" ht="16" thickBot="1" x14ac:dyDescent="0.25">
      <c r="B1301" s="176">
        <f>'Sample Weights'!A697</f>
        <v>718</v>
      </c>
      <c r="C1301" s="178" t="str">
        <f>'Sample Weights'!B697</f>
        <v>Nisqually-1</v>
      </c>
      <c r="D1301" s="178">
        <f>'Sample Weights'!C697</f>
        <v>0</v>
      </c>
      <c r="E1301" s="178">
        <v>2.0500000000000001E-2</v>
      </c>
      <c r="F1301" s="305" t="s">
        <v>942</v>
      </c>
      <c r="G1301" s="305">
        <v>1.1927000000000001</v>
      </c>
      <c r="H1301" s="305" t="s">
        <v>833</v>
      </c>
      <c r="I1301" s="305" t="s">
        <v>829</v>
      </c>
      <c r="J1301" s="305">
        <v>0.16120000000000001</v>
      </c>
      <c r="K1301" s="204">
        <v>64.394400000000005</v>
      </c>
      <c r="L1301" s="204">
        <v>32.7164</v>
      </c>
      <c r="M1301" s="205">
        <f t="shared" si="188"/>
        <v>1.0928799097258459</v>
      </c>
      <c r="N1301" s="279">
        <f t="shared" si="189"/>
        <v>70.375346058850013</v>
      </c>
      <c r="O1301" s="279">
        <f t="shared" si="190"/>
        <v>1.7494884924026408</v>
      </c>
      <c r="P1301" s="207"/>
      <c r="Q1301" s="208"/>
      <c r="R1301" s="209"/>
    </row>
    <row r="1302" spans="2:18" x14ac:dyDescent="0.2">
      <c r="B1302" s="131"/>
      <c r="C1302" s="45"/>
      <c r="D1302" s="46"/>
      <c r="E1302" s="45"/>
      <c r="F1302" s="46"/>
      <c r="G1302" s="46"/>
      <c r="H1302" s="27"/>
      <c r="I1302" s="46"/>
      <c r="J1302" s="46"/>
      <c r="K1302" s="45"/>
      <c r="L1302" s="67"/>
      <c r="M1302" s="45"/>
      <c r="N1302" s="45"/>
      <c r="O1302" s="45"/>
      <c r="P1302" s="47"/>
      <c r="Q1302" s="47"/>
    </row>
    <row r="1303" spans="2:18" x14ac:dyDescent="0.2">
      <c r="B1303" s="114"/>
      <c r="C1303" s="45"/>
      <c r="D1303" s="46"/>
      <c r="E1303" s="45"/>
      <c r="F1303" s="46"/>
      <c r="G1303" s="46"/>
      <c r="H1303" s="46"/>
      <c r="I1303" s="46"/>
      <c r="J1303" s="46"/>
      <c r="K1303" s="165" t="s">
        <v>1200</v>
      </c>
      <c r="L1303" s="67" t="s">
        <v>642</v>
      </c>
      <c r="M1303" s="45"/>
      <c r="N1303" s="45"/>
      <c r="O1303" s="45"/>
      <c r="P1303" s="47"/>
      <c r="Q1303" s="47"/>
    </row>
    <row r="1304" spans="2:18" x14ac:dyDescent="0.2">
      <c r="B1304" s="131" t="s">
        <v>774</v>
      </c>
      <c r="C1304" s="45"/>
      <c r="D1304" s="46"/>
      <c r="E1304" s="45"/>
      <c r="F1304" s="46"/>
      <c r="G1304" s="46"/>
      <c r="H1304" s="27"/>
      <c r="I1304" s="46"/>
      <c r="J1304" s="46"/>
      <c r="K1304" s="148">
        <f>MAX(K1278:K1301)</f>
        <v>161.21549999999999</v>
      </c>
      <c r="L1304" s="139">
        <f>AVERAGE(L1278:L1301)</f>
        <v>35.903758333333322</v>
      </c>
      <c r="M1304" s="45"/>
      <c r="N1304" s="45"/>
      <c r="O1304" s="45"/>
      <c r="P1304" s="47"/>
      <c r="Q1304" s="47"/>
    </row>
    <row r="1305" spans="2:18" x14ac:dyDescent="0.2">
      <c r="B1305" s="77" t="s">
        <v>367</v>
      </c>
      <c r="C1305" s="50"/>
      <c r="D1305" s="46"/>
      <c r="E1305" s="45"/>
      <c r="F1305" s="46"/>
      <c r="G1305" s="46"/>
      <c r="H1305" s="46"/>
      <c r="I1305" s="46"/>
      <c r="J1305" s="46"/>
      <c r="K1305" s="165" t="s">
        <v>1201</v>
      </c>
      <c r="L1305" s="45"/>
      <c r="M1305" s="45"/>
      <c r="N1305" s="45"/>
      <c r="O1305" s="45"/>
      <c r="P1305" s="47"/>
      <c r="Q1305" s="47"/>
    </row>
    <row r="1306" spans="2:18" x14ac:dyDescent="0.2">
      <c r="B1306" s="99" t="s">
        <v>1161</v>
      </c>
      <c r="C1306" s="45"/>
      <c r="D1306" s="46"/>
      <c r="E1306" s="45"/>
      <c r="F1306" s="46"/>
      <c r="G1306" s="46"/>
      <c r="H1306" s="46"/>
      <c r="I1306" s="46"/>
      <c r="J1306" s="46"/>
      <c r="K1306" s="45">
        <f>MIN(K1278:K1301)</f>
        <v>13.0715</v>
      </c>
      <c r="L1306" s="45"/>
      <c r="M1306" s="45"/>
      <c r="N1306" s="45"/>
      <c r="O1306" s="45"/>
      <c r="P1306" s="47"/>
      <c r="Q1306" s="47"/>
    </row>
    <row r="1307" spans="2:18" ht="16" thickBot="1" x14ac:dyDescent="0.25">
      <c r="B1307" s="102"/>
      <c r="C1307" s="45"/>
      <c r="D1307" s="46"/>
      <c r="E1307" s="45"/>
      <c r="F1307" s="52" t="s">
        <v>1179</v>
      </c>
      <c r="G1307" s="46"/>
      <c r="H1307" s="46"/>
      <c r="I1307" s="52" t="s">
        <v>1180</v>
      </c>
      <c r="J1307" s="46"/>
      <c r="K1307" s="45"/>
      <c r="L1307" s="45"/>
      <c r="M1307" s="45"/>
      <c r="N1307" s="45"/>
      <c r="O1307" s="45"/>
      <c r="P1307" s="47"/>
      <c r="Q1307" s="47"/>
      <c r="R1307" s="67"/>
    </row>
    <row r="1308" spans="2:18" ht="16" thickBot="1" x14ac:dyDescent="0.25">
      <c r="B1308" s="217" t="s">
        <v>370</v>
      </c>
      <c r="C1308" s="218" t="s">
        <v>3</v>
      </c>
      <c r="D1308" s="218" t="s">
        <v>4</v>
      </c>
      <c r="E1308" s="218" t="s">
        <v>371</v>
      </c>
      <c r="F1308" s="218" t="s">
        <v>372</v>
      </c>
      <c r="G1308" s="218" t="s">
        <v>373</v>
      </c>
      <c r="H1308" s="218" t="s">
        <v>374</v>
      </c>
      <c r="I1308" s="218" t="s">
        <v>375</v>
      </c>
      <c r="J1308" s="218" t="s">
        <v>376</v>
      </c>
      <c r="K1308" s="218" t="s">
        <v>377</v>
      </c>
      <c r="L1308" s="218" t="s">
        <v>378</v>
      </c>
      <c r="M1308" s="218" t="s">
        <v>379</v>
      </c>
      <c r="N1308" s="218" t="s">
        <v>380</v>
      </c>
      <c r="O1308" s="218" t="s">
        <v>381</v>
      </c>
      <c r="P1308" s="219" t="s">
        <v>382</v>
      </c>
      <c r="Q1308" s="219" t="s">
        <v>383</v>
      </c>
      <c r="R1308" s="299" t="s">
        <v>384</v>
      </c>
    </row>
    <row r="1309" spans="2:18" x14ac:dyDescent="0.2">
      <c r="B1309" s="210">
        <f>'Sample Weights'!A722</f>
        <v>741</v>
      </c>
      <c r="C1309" s="179">
        <f>'Sample Weights'!B722</f>
        <v>30</v>
      </c>
      <c r="D1309" s="179" t="str">
        <f>'Sample Weights'!C722</f>
        <v>CHKD-19-1</v>
      </c>
      <c r="E1309" s="179">
        <f>'Sample Weights'!D722</f>
        <v>2.0500000000000001E-2</v>
      </c>
      <c r="F1309" s="306" t="s">
        <v>971</v>
      </c>
      <c r="G1309" s="306">
        <v>1.1833</v>
      </c>
      <c r="H1309" s="306" t="s">
        <v>1181</v>
      </c>
      <c r="I1309" s="306" t="s">
        <v>1181</v>
      </c>
      <c r="J1309" s="306">
        <v>0.1633</v>
      </c>
      <c r="K1309" s="211">
        <v>15.801299999999999</v>
      </c>
      <c r="L1309" s="211">
        <v>33.055799999999998</v>
      </c>
      <c r="M1309" s="212">
        <f t="shared" ref="M1309:M1318" si="191">(L$1317/(F$1317/C$15)/(F$1317/C$15+(G$1317-F$1317)/C$16+J$1317/C$17))/(L1309/(F1309/C$15)/(F1309/C$15+(G1309-F1309)/C$16+J1309/C$17))</f>
        <v>1.1223118940467114</v>
      </c>
      <c r="N1309" s="255">
        <f t="shared" ref="N1309:N1318" si="192">K1309*M1309</f>
        <v>17.733986931400299</v>
      </c>
      <c r="O1309" s="255">
        <f t="shared" ref="O1309:O1318" si="193">(N1309-D$1269)/D$1268*(F1309/C$15+(G1309-F1309)/C$16+J1309/C$17)/E1309</f>
        <v>0.5367853976934972</v>
      </c>
      <c r="P1309" s="214">
        <f>AVERAGE(O1309:O1310)</f>
        <v>0.56146160673657031</v>
      </c>
      <c r="Q1309" s="215">
        <f>(MAX(O1309:O1310)-MIN(O1309:O1310))/P1309</f>
        <v>8.7899898219223477E-2</v>
      </c>
      <c r="R1309" s="216" t="str">
        <f>IF(Q1309&gt;C$20, "Repeat", "")</f>
        <v/>
      </c>
    </row>
    <row r="1310" spans="2:18" x14ac:dyDescent="0.2">
      <c r="B1310" s="174">
        <f>'Sample Weights'!A723</f>
        <v>742</v>
      </c>
      <c r="C1310" s="172">
        <f>'Sample Weights'!B723</f>
        <v>30</v>
      </c>
      <c r="D1310" s="172" t="str">
        <f>'Sample Weights'!C723</f>
        <v>CHKD-19-1</v>
      </c>
      <c r="E1310" s="172">
        <f>'Sample Weights'!D723</f>
        <v>2.0299999999999999E-2</v>
      </c>
      <c r="F1310" s="303" t="s">
        <v>965</v>
      </c>
      <c r="G1310" s="303">
        <v>1.1795</v>
      </c>
      <c r="H1310" s="303" t="s">
        <v>1182</v>
      </c>
      <c r="I1310" s="303"/>
      <c r="J1310" s="303">
        <v>0.16209999999999999</v>
      </c>
      <c r="K1310" s="199">
        <v>17.6709</v>
      </c>
      <c r="L1310" s="199">
        <v>33.067300000000003</v>
      </c>
      <c r="M1310" s="200">
        <f t="shared" si="191"/>
        <v>1.1168280938207742</v>
      </c>
      <c r="N1310" s="248">
        <f t="shared" si="192"/>
        <v>19.735357563097519</v>
      </c>
      <c r="O1310" s="248">
        <f t="shared" si="193"/>
        <v>0.58613781577964341</v>
      </c>
      <c r="P1310" s="168"/>
      <c r="Q1310" s="169"/>
      <c r="R1310" s="203"/>
    </row>
    <row r="1311" spans="2:18" x14ac:dyDescent="0.2">
      <c r="B1311" s="174">
        <f>'Sample Weights'!A724</f>
        <v>743</v>
      </c>
      <c r="C1311" s="172">
        <f>'Sample Weights'!B724</f>
        <v>209</v>
      </c>
      <c r="D1311" s="172" t="str">
        <f>'Sample Weights'!C724</f>
        <v>LONG-29-4</v>
      </c>
      <c r="E1311" s="172">
        <f>'Sample Weights'!D724</f>
        <v>2.0899999999999998E-2</v>
      </c>
      <c r="F1311" s="303" t="s">
        <v>965</v>
      </c>
      <c r="G1311" s="303">
        <v>1.1815</v>
      </c>
      <c r="H1311" s="303" t="s">
        <v>1183</v>
      </c>
      <c r="I1311" s="303"/>
      <c r="J1311" s="303">
        <v>0.1633</v>
      </c>
      <c r="K1311" s="199">
        <v>301.79520000000002</v>
      </c>
      <c r="L1311" s="199">
        <v>38.277700000000003</v>
      </c>
      <c r="M1311" s="200">
        <f t="shared" si="191"/>
        <v>0.96688592589966571</v>
      </c>
      <c r="N1311" s="248">
        <f t="shared" si="192"/>
        <v>291.80153138407479</v>
      </c>
      <c r="O1311" s="248">
        <f t="shared" si="193"/>
        <v>6.6551984122532986</v>
      </c>
      <c r="P1311" s="168">
        <f>AVERAGE(O1311:O1312)</f>
        <v>6.6841204999253101</v>
      </c>
      <c r="Q1311" s="169">
        <f>(MAX(O1311:O1312)-MIN(O1311:O1312))/P1311</f>
        <v>8.6539695603435884E-3</v>
      </c>
      <c r="R1311" s="203" t="str">
        <f>IF(Q1311&gt;C$20, "Repeat", "")</f>
        <v/>
      </c>
    </row>
    <row r="1312" spans="2:18" x14ac:dyDescent="0.2">
      <c r="B1312" s="174">
        <f>'Sample Weights'!A725</f>
        <v>744</v>
      </c>
      <c r="C1312" s="172">
        <f>'Sample Weights'!B725</f>
        <v>209</v>
      </c>
      <c r="D1312" s="172" t="str">
        <f>'Sample Weights'!C725</f>
        <v>LONG-29-4</v>
      </c>
      <c r="E1312" s="172">
        <f>'Sample Weights'!D725</f>
        <v>2.0500000000000001E-2</v>
      </c>
      <c r="F1312" s="303" t="s">
        <v>942</v>
      </c>
      <c r="G1312" s="303">
        <v>1.1865000000000001</v>
      </c>
      <c r="H1312" s="303" t="s">
        <v>1184</v>
      </c>
      <c r="I1312" s="303" t="s">
        <v>1184</v>
      </c>
      <c r="J1312" s="303">
        <v>0.16159999999999999</v>
      </c>
      <c r="K1312" s="199">
        <v>300.0197</v>
      </c>
      <c r="L1312" s="199">
        <v>38.858600000000003</v>
      </c>
      <c r="M1312" s="200">
        <f t="shared" si="191"/>
        <v>0.95913359970469514</v>
      </c>
      <c r="N1312" s="248">
        <f t="shared" si="192"/>
        <v>287.75897484332273</v>
      </c>
      <c r="O1312" s="248">
        <f t="shared" si="193"/>
        <v>6.7130425875973208</v>
      </c>
      <c r="P1312" s="168"/>
      <c r="Q1312" s="169"/>
      <c r="R1312" s="203"/>
    </row>
    <row r="1313" spans="1:19" x14ac:dyDescent="0.2">
      <c r="B1313" s="174">
        <f>'Sample Weights'!A726</f>
        <v>745</v>
      </c>
      <c r="C1313" s="172">
        <f>'Sample Weights'!B726</f>
        <v>162</v>
      </c>
      <c r="D1313" s="172" t="str">
        <f>'Sample Weights'!C726</f>
        <v>KLNC-20-2</v>
      </c>
      <c r="E1313" s="172">
        <f>'Sample Weights'!D726</f>
        <v>2.0799999999999999E-2</v>
      </c>
      <c r="F1313" s="303" t="s">
        <v>972</v>
      </c>
      <c r="G1313" s="303">
        <v>1.1776</v>
      </c>
      <c r="H1313" s="303" t="s">
        <v>1185</v>
      </c>
      <c r="I1313" s="303"/>
      <c r="J1313" s="303">
        <v>0.16259999999999999</v>
      </c>
      <c r="K1313" s="199">
        <v>6.7241999999999997</v>
      </c>
      <c r="L1313" s="199">
        <v>45.312800000000003</v>
      </c>
      <c r="M1313" s="200">
        <f t="shared" si="191"/>
        <v>0.81648884055561932</v>
      </c>
      <c r="N1313" s="248">
        <f t="shared" si="192"/>
        <v>5.4902342616640949</v>
      </c>
      <c r="O1313" s="248">
        <f t="shared" si="193"/>
        <v>0.25231701222379987</v>
      </c>
      <c r="P1313" s="168">
        <f>AVERAGE(O1313:O1314)</f>
        <v>0.24848543440860271</v>
      </c>
      <c r="Q1313" s="169">
        <f>(MAX(O1313:O1314)-MIN(O1313:O1314))/P1313</f>
        <v>3.08394560374642E-2</v>
      </c>
      <c r="R1313" s="203" t="str">
        <f>IF(Q1313&gt;C$20, "Repeat", "")</f>
        <v/>
      </c>
    </row>
    <row r="1314" spans="1:19" x14ac:dyDescent="0.2">
      <c r="B1314" s="174">
        <f>'Sample Weights'!A727</f>
        <v>746</v>
      </c>
      <c r="C1314" s="172">
        <f>'Sample Weights'!B727</f>
        <v>162</v>
      </c>
      <c r="D1314" s="172" t="str">
        <f>'Sample Weights'!C727</f>
        <v>KLNC-20-2</v>
      </c>
      <c r="E1314" s="172">
        <f>'Sample Weights'!D727</f>
        <v>2.06E-2</v>
      </c>
      <c r="F1314" s="303" t="s">
        <v>958</v>
      </c>
      <c r="G1314" s="303">
        <v>1.1842999999999999</v>
      </c>
      <c r="H1314" s="303" t="s">
        <v>1186</v>
      </c>
      <c r="I1314" s="303"/>
      <c r="J1314" s="303">
        <v>0.1623</v>
      </c>
      <c r="K1314" s="199">
        <v>4.5637999999999996</v>
      </c>
      <c r="L1314" s="199">
        <v>33.980200000000004</v>
      </c>
      <c r="M1314" s="200">
        <f t="shared" si="191"/>
        <v>1.0931662585524966</v>
      </c>
      <c r="N1314" s="248">
        <f t="shared" si="192"/>
        <v>4.9889921707818834</v>
      </c>
      <c r="O1314" s="248">
        <f t="shared" si="193"/>
        <v>0.24465385659340558</v>
      </c>
      <c r="P1314" s="168"/>
      <c r="Q1314" s="169"/>
      <c r="R1314" s="203"/>
    </row>
    <row r="1315" spans="1:19" x14ac:dyDescent="0.2">
      <c r="B1315" s="174">
        <f>'Sample Weights'!A728</f>
        <v>747</v>
      </c>
      <c r="C1315" s="172">
        <f>'Sample Weights'!B728</f>
        <v>381</v>
      </c>
      <c r="D1315" s="172" t="str">
        <f>'Sample Weights'!C728</f>
        <v>YALD-27-5</v>
      </c>
      <c r="E1315" s="172">
        <f>'Sample Weights'!D728</f>
        <v>2.1000000000000001E-2</v>
      </c>
      <c r="F1315" s="303" t="s">
        <v>972</v>
      </c>
      <c r="G1315" s="303">
        <v>1.1814</v>
      </c>
      <c r="H1315" s="303" t="s">
        <v>1187</v>
      </c>
      <c r="I1315" s="303" t="s">
        <v>1184</v>
      </c>
      <c r="J1315" s="303">
        <v>0.1615</v>
      </c>
      <c r="K1315" s="199">
        <v>125.17100000000001</v>
      </c>
      <c r="L1315" s="199">
        <v>35.742400000000004</v>
      </c>
      <c r="M1315" s="200">
        <f t="shared" si="191"/>
        <v>1.037572055364508</v>
      </c>
      <c r="N1315" s="248">
        <f t="shared" si="192"/>
        <v>129.87393174203083</v>
      </c>
      <c r="O1315" s="248">
        <f t="shared" si="193"/>
        <v>3.016355352914101</v>
      </c>
      <c r="P1315" s="168">
        <f>AVERAGE(O1315:O1316)</f>
        <v>2.9993013003918683</v>
      </c>
      <c r="Q1315" s="169">
        <f>(MAX(O1315:O1316)-MIN(O1315:O1316))/P1315</f>
        <v>1.1372016889403223E-2</v>
      </c>
      <c r="R1315" s="203" t="str">
        <f>IF(Q1315&gt;C$20, "Repeat", "")</f>
        <v/>
      </c>
    </row>
    <row r="1316" spans="1:19" x14ac:dyDescent="0.2">
      <c r="B1316" s="174">
        <f>'Sample Weights'!A729</f>
        <v>748</v>
      </c>
      <c r="C1316" s="172">
        <f>'Sample Weights'!B729</f>
        <v>381</v>
      </c>
      <c r="D1316" s="172" t="str">
        <f>'Sample Weights'!C729</f>
        <v>YALD-27-5</v>
      </c>
      <c r="E1316" s="172">
        <f>'Sample Weights'!D729</f>
        <v>2.1100000000000001E-2</v>
      </c>
      <c r="F1316" s="303" t="s">
        <v>972</v>
      </c>
      <c r="G1316" s="303">
        <v>1.1858</v>
      </c>
      <c r="H1316" s="303" t="s">
        <v>1188</v>
      </c>
      <c r="I1316" s="303"/>
      <c r="J1316" s="303">
        <v>0.16270000000000001</v>
      </c>
      <c r="K1316" s="199">
        <v>121.73909999999999</v>
      </c>
      <c r="L1316" s="199">
        <v>35.2911</v>
      </c>
      <c r="M1316" s="200">
        <f t="shared" si="191"/>
        <v>1.0550507960175908</v>
      </c>
      <c r="N1316" s="248">
        <f t="shared" si="192"/>
        <v>128.44093436146508</v>
      </c>
      <c r="O1316" s="248">
        <f t="shared" si="193"/>
        <v>2.9822472478696356</v>
      </c>
      <c r="P1316" s="168"/>
      <c r="Q1316" s="169"/>
      <c r="R1316" s="203"/>
    </row>
    <row r="1317" spans="1:19" x14ac:dyDescent="0.2">
      <c r="B1317" s="174">
        <f>'Sample Weights'!A730</f>
        <v>749</v>
      </c>
      <c r="C1317" s="172" t="str">
        <f>'Sample Weights'!B730</f>
        <v>Nisqually-1</v>
      </c>
      <c r="D1317" s="172">
        <f>'Sample Weights'!C730</f>
        <v>0</v>
      </c>
      <c r="E1317" s="172">
        <f>'Sample Weights'!D730</f>
        <v>2.12E-2</v>
      </c>
      <c r="F1317" s="303" t="s">
        <v>955</v>
      </c>
      <c r="G1317" s="303">
        <v>1.1874</v>
      </c>
      <c r="H1317" s="303" t="s">
        <v>1189</v>
      </c>
      <c r="I1317" s="303"/>
      <c r="J1317" s="303">
        <v>0.16270000000000001</v>
      </c>
      <c r="K1317" s="199">
        <v>77.410300000000007</v>
      </c>
      <c r="L1317" s="202">
        <v>37.354700000000001</v>
      </c>
      <c r="M1317" s="272">
        <f t="shared" si="191"/>
        <v>1</v>
      </c>
      <c r="N1317" s="248">
        <f t="shared" si="192"/>
        <v>77.410300000000007</v>
      </c>
      <c r="O1317" s="248">
        <f t="shared" si="193"/>
        <v>1.8419276205066588</v>
      </c>
      <c r="P1317" s="168">
        <f>AVERAGE(O1317:O1318)</f>
        <v>1.8309308367325734</v>
      </c>
      <c r="Q1317" s="169">
        <f>(MAX(O1317:O1318)-MIN(O1317:O1318))/P1317</f>
        <v>1.2012232852782098E-2</v>
      </c>
      <c r="R1317" s="203" t="str">
        <f>IF(Q1317&gt;C$20, "Repeat", "")</f>
        <v/>
      </c>
    </row>
    <row r="1318" spans="1:19" ht="16" thickBot="1" x14ac:dyDescent="0.25">
      <c r="B1318" s="176">
        <f>'Sample Weights'!A731</f>
        <v>750</v>
      </c>
      <c r="C1318" s="178" t="str">
        <f>'Sample Weights'!B731</f>
        <v>Nisqually-1</v>
      </c>
      <c r="D1318" s="178">
        <f>'Sample Weights'!C731</f>
        <v>0</v>
      </c>
      <c r="E1318" s="178">
        <f>'Sample Weights'!D731</f>
        <v>2.0899999999999998E-2</v>
      </c>
      <c r="F1318" s="305" t="s">
        <v>957</v>
      </c>
      <c r="G1318" s="305">
        <v>1.1811</v>
      </c>
      <c r="H1318" s="305" t="s">
        <v>1190</v>
      </c>
      <c r="I1318" s="305" t="s">
        <v>1189</v>
      </c>
      <c r="J1318" s="305">
        <v>0.16289999999999999</v>
      </c>
      <c r="K1318" s="204">
        <v>76.284300000000002</v>
      </c>
      <c r="L1318" s="204">
        <v>37.532800000000002</v>
      </c>
      <c r="M1318" s="205">
        <f t="shared" si="191"/>
        <v>0.99153830822775391</v>
      </c>
      <c r="N1318" s="279">
        <f t="shared" si="192"/>
        <v>75.63880576633845</v>
      </c>
      <c r="O1318" s="279">
        <f t="shared" si="193"/>
        <v>1.819934052958488</v>
      </c>
      <c r="P1318" s="207"/>
      <c r="Q1318" s="208"/>
      <c r="R1318" s="209"/>
    </row>
    <row r="1319" spans="1:19" x14ac:dyDescent="0.2">
      <c r="B1319" s="131"/>
      <c r="C1319" s="45"/>
      <c r="D1319" s="46"/>
      <c r="E1319" s="45"/>
      <c r="F1319" s="46"/>
      <c r="G1319" s="46"/>
      <c r="H1319" s="27"/>
      <c r="I1319" s="46"/>
      <c r="J1319" s="46"/>
      <c r="K1319" s="45"/>
      <c r="L1319" s="67"/>
      <c r="M1319" s="45"/>
      <c r="N1319" s="45"/>
      <c r="O1319" s="45"/>
      <c r="P1319" s="47"/>
      <c r="Q1319" s="47"/>
    </row>
    <row r="1320" spans="1:19" x14ac:dyDescent="0.2">
      <c r="B1320" s="102"/>
      <c r="C1320" s="45"/>
      <c r="D1320" s="46"/>
      <c r="E1320" s="45"/>
      <c r="F1320" s="46"/>
      <c r="G1320" s="46"/>
      <c r="H1320" s="46"/>
      <c r="I1320" s="46"/>
      <c r="J1320" s="46"/>
      <c r="K1320" s="165" t="s">
        <v>1200</v>
      </c>
      <c r="L1320" s="67" t="s">
        <v>642</v>
      </c>
      <c r="M1320" s="45"/>
      <c r="N1320" s="45"/>
      <c r="O1320" s="45"/>
      <c r="P1320" s="47"/>
      <c r="Q1320" s="47"/>
    </row>
    <row r="1321" spans="1:19" x14ac:dyDescent="0.2">
      <c r="A1321" s="67"/>
      <c r="B1321" s="131" t="s">
        <v>1191</v>
      </c>
      <c r="C1321" s="67"/>
      <c r="D1321" s="67"/>
      <c r="E1321" s="67"/>
      <c r="F1321" s="67"/>
      <c r="G1321" s="67"/>
      <c r="H1321" s="67"/>
      <c r="I1321" s="67"/>
      <c r="J1321" s="67"/>
      <c r="K1321" s="148">
        <f>MAX(K1309:K1318)</f>
        <v>301.79520000000002</v>
      </c>
      <c r="L1321" s="139">
        <f>AVERAGE(L1309:L1318)</f>
        <v>36.847340000000003</v>
      </c>
      <c r="M1321" s="67"/>
      <c r="N1321" s="67"/>
      <c r="O1321" s="135"/>
      <c r="P1321" s="135"/>
      <c r="Q1321" s="67"/>
      <c r="R1321" s="67"/>
    </row>
    <row r="1322" spans="1:19" x14ac:dyDescent="0.2">
      <c r="A1322" s="67"/>
      <c r="B1322" s="77" t="s">
        <v>367</v>
      </c>
      <c r="C1322" s="145" t="s">
        <v>1192</v>
      </c>
      <c r="D1322" s="67"/>
      <c r="E1322" s="67"/>
      <c r="F1322" s="67"/>
      <c r="G1322" s="67"/>
      <c r="H1322" s="67"/>
      <c r="I1322" s="67"/>
      <c r="J1322" s="67"/>
      <c r="K1322" s="165" t="s">
        <v>1201</v>
      </c>
      <c r="L1322" s="67"/>
      <c r="M1322" s="67"/>
      <c r="N1322" s="67"/>
      <c r="O1322" s="67"/>
      <c r="P1322" s="135"/>
      <c r="Q1322" s="135"/>
      <c r="R1322" s="67"/>
      <c r="S1322" s="67"/>
    </row>
    <row r="1323" spans="1:19" x14ac:dyDescent="0.2">
      <c r="A1323" s="67"/>
      <c r="B1323" s="77" t="s">
        <v>1161</v>
      </c>
      <c r="C1323" s="67"/>
      <c r="D1323" s="67"/>
      <c r="E1323" s="67"/>
      <c r="F1323" s="67"/>
      <c r="G1323" s="67"/>
      <c r="H1323" s="67"/>
      <c r="I1323" s="67"/>
      <c r="J1323" s="67"/>
      <c r="K1323" s="45">
        <f>MIN(K1309:K1318)</f>
        <v>4.5637999999999996</v>
      </c>
      <c r="L1323" s="67"/>
      <c r="M1323" s="67"/>
      <c r="N1323" s="67"/>
      <c r="O1323" s="67"/>
      <c r="P1323" s="135"/>
      <c r="Q1323" s="135"/>
      <c r="R1323" s="67"/>
      <c r="S1323" s="67"/>
    </row>
    <row r="1324" spans="1:19" ht="16" thickBot="1" x14ac:dyDescent="0.25">
      <c r="A1324" s="67"/>
      <c r="B1324" s="294"/>
      <c r="C1324" s="294"/>
      <c r="D1324" s="294"/>
      <c r="E1324" s="294"/>
      <c r="F1324" s="310" t="s">
        <v>1193</v>
      </c>
      <c r="G1324" s="294"/>
      <c r="H1324" s="294"/>
      <c r="I1324" s="310" t="s">
        <v>1194</v>
      </c>
      <c r="J1324" s="294"/>
      <c r="K1324" s="294"/>
      <c r="L1324" s="294"/>
      <c r="M1324" s="294"/>
      <c r="N1324" s="294"/>
      <c r="O1324" s="294"/>
      <c r="P1324" s="313"/>
      <c r="Q1324" s="313"/>
      <c r="R1324" s="294"/>
      <c r="S1324" s="67"/>
    </row>
    <row r="1325" spans="1:19" ht="16" thickBot="1" x14ac:dyDescent="0.25">
      <c r="A1325" s="294"/>
      <c r="B1325" s="217" t="s">
        <v>370</v>
      </c>
      <c r="C1325" s="218" t="s">
        <v>3</v>
      </c>
      <c r="D1325" s="218" t="s">
        <v>4</v>
      </c>
      <c r="E1325" s="218" t="s">
        <v>371</v>
      </c>
      <c r="F1325" s="218" t="s">
        <v>372</v>
      </c>
      <c r="G1325" s="218" t="s">
        <v>373</v>
      </c>
      <c r="H1325" s="218" t="s">
        <v>374</v>
      </c>
      <c r="I1325" s="218" t="s">
        <v>375</v>
      </c>
      <c r="J1325" s="218" t="s">
        <v>376</v>
      </c>
      <c r="K1325" s="218" t="s">
        <v>377</v>
      </c>
      <c r="L1325" s="218" t="s">
        <v>378</v>
      </c>
      <c r="M1325" s="218" t="s">
        <v>379</v>
      </c>
      <c r="N1325" s="218" t="s">
        <v>380</v>
      </c>
      <c r="O1325" s="218" t="s">
        <v>381</v>
      </c>
      <c r="P1325" s="219" t="s">
        <v>382</v>
      </c>
      <c r="Q1325" s="219" t="s">
        <v>383</v>
      </c>
      <c r="R1325" s="299" t="s">
        <v>384</v>
      </c>
      <c r="S1325" s="67"/>
    </row>
    <row r="1326" spans="1:19" x14ac:dyDescent="0.2">
      <c r="A1326" s="294"/>
      <c r="B1326" s="210">
        <f>'Sample Weights'!A732</f>
        <v>751</v>
      </c>
      <c r="C1326" s="179">
        <f>'Sample Weights'!B732</f>
        <v>273</v>
      </c>
      <c r="D1326" s="179" t="str">
        <f>'Sample Weights'!C732</f>
        <v>QLKE-16-3/TO-34-23</v>
      </c>
      <c r="E1326" s="179">
        <f>'Sample Weights'!D732</f>
        <v>2.0400000000000001E-2</v>
      </c>
      <c r="F1326" s="179">
        <v>9.9699999999999997E-2</v>
      </c>
      <c r="G1326" s="179">
        <v>1.1747000000000001</v>
      </c>
      <c r="H1326" s="179" t="s">
        <v>862</v>
      </c>
      <c r="I1326" s="306" t="s">
        <v>862</v>
      </c>
      <c r="J1326" s="306">
        <v>0.16239999999999999</v>
      </c>
      <c r="K1326" s="211">
        <v>54.014200000000002</v>
      </c>
      <c r="L1326" s="211">
        <v>35.432099999999998</v>
      </c>
      <c r="M1326" s="212">
        <f>(L$1332/(F$1332/C$15)/(F$1332/C$15+(G$1332-F$1332)/C$16+J$1332/C$17))/(L1326/(F1326/C$15)/(F1326/C$15+(G1326-F1326)/C$16+J1326/C$17))</f>
        <v>0.93495808376609746</v>
      </c>
      <c r="N1326" s="255">
        <f t="shared" ref="N1326:N1327" si="194">K1326*M1326</f>
        <v>50.501012928158744</v>
      </c>
      <c r="O1326" s="255">
        <f t="shared" ref="O1326:O1327" si="195">(N1326-D$1269)/D$1268*(F1326/C$15+(G1326-F1326)/C$16+J1326/C$17)/E1326</f>
        <v>1.2821002960447738</v>
      </c>
      <c r="P1326" s="214">
        <f>AVERAGE(O1326:O1327)</f>
        <v>1.2440686989253005</v>
      </c>
      <c r="Q1326" s="215">
        <f>(MAX(O1326:O1327)-MIN(O1326:O1327))/P1326</f>
        <v>6.1140670370257319E-2</v>
      </c>
      <c r="R1326" s="216" t="str">
        <f>IF(Q1326&gt;C$20, "Repeat", "")</f>
        <v/>
      </c>
      <c r="S1326" s="67"/>
    </row>
    <row r="1327" spans="1:19" x14ac:dyDescent="0.2">
      <c r="A1327" s="294"/>
      <c r="B1327" s="174">
        <f>'Sample Weights'!A733</f>
        <v>752</v>
      </c>
      <c r="C1327" s="172">
        <f>'Sample Weights'!B733</f>
        <v>273</v>
      </c>
      <c r="D1327" s="172" t="str">
        <f>'Sample Weights'!C733</f>
        <v>QLKE-16-3/TO-34-23</v>
      </c>
      <c r="E1327" s="172">
        <f>'Sample Weights'!D733</f>
        <v>2.0799999999999999E-2</v>
      </c>
      <c r="F1327" s="172">
        <v>9.9500000000000005E-2</v>
      </c>
      <c r="G1327" s="172">
        <v>1.1752</v>
      </c>
      <c r="H1327" s="172" t="s">
        <v>895</v>
      </c>
      <c r="I1327" s="303"/>
      <c r="J1327" s="303">
        <v>0.16250000000000001</v>
      </c>
      <c r="K1327" s="199">
        <v>51.515999999999998</v>
      </c>
      <c r="L1327" s="199">
        <v>35.3673</v>
      </c>
      <c r="M1327" s="200">
        <f>(L$1332/(F$1332/C$15)/(F$1332/C$15+(G$1332-F$1332)/C$16+J$1332/C$17))/(L1327/(F1327/C$15)/(F1327/C$15+(G1327-F1327)/C$16+J1327/C$17))</f>
        <v>0.93519075679374941</v>
      </c>
      <c r="N1327" s="248">
        <f t="shared" si="194"/>
        <v>48.177287026986797</v>
      </c>
      <c r="O1327" s="248">
        <f t="shared" si="195"/>
        <v>1.2060371018058271</v>
      </c>
      <c r="P1327" s="168"/>
      <c r="Q1327" s="169"/>
      <c r="R1327" s="203"/>
      <c r="S1327" s="67"/>
    </row>
    <row r="1328" spans="1:19" x14ac:dyDescent="0.2">
      <c r="A1328" s="294"/>
      <c r="B1328" s="174">
        <f>'Sample Weights'!A734</f>
        <v>753</v>
      </c>
      <c r="C1328" s="172">
        <f>'Sample Weights'!B734</f>
        <v>441</v>
      </c>
      <c r="D1328" s="172" t="str">
        <f>'Sample Weights'!C734</f>
        <v>QLKE-16-3/TO-33-8</v>
      </c>
      <c r="E1328" s="172">
        <f>'Sample Weights'!D734</f>
        <v>2.1299999999999999E-2</v>
      </c>
      <c r="F1328" s="172">
        <v>9.9400000000000002E-2</v>
      </c>
      <c r="G1328" s="172">
        <v>1.1839999999999999</v>
      </c>
      <c r="H1328" s="172" t="s">
        <v>864</v>
      </c>
      <c r="I1328" s="303"/>
      <c r="J1328" s="303">
        <v>0.1633</v>
      </c>
      <c r="K1328" s="199">
        <v>11.233499999999999</v>
      </c>
      <c r="L1328" s="199">
        <v>33.7331</v>
      </c>
      <c r="M1328" s="200">
        <f t="shared" ref="M1328:M1349" si="196">(L$1332/(F$1332/C$15)/(F$1332/C$15+(G$1332-F$1332)/C$16+J$1332/C$17))/(L1328/(F1328/C$15)/(F1328/C$15+(G1328-F1328)/C$16+J1328/C$17))</f>
        <v>0.98658488142154743</v>
      </c>
      <c r="N1328" s="248">
        <f t="shared" ref="N1328:N1349" si="197">K1328*M1328</f>
        <v>11.082801265448952</v>
      </c>
      <c r="O1328" s="248">
        <f t="shared" ref="O1328:O1349" si="198">(N1328-D$1269)/D$1268*(F1328/C$15+(G1328-F1328)/C$16+J1328/C$17)/E1328</f>
        <v>0.37065366874585237</v>
      </c>
      <c r="P1328" s="168">
        <f t="shared" ref="P1328" si="199">AVERAGE(O1328:O1329)</f>
        <v>0.36858103950627236</v>
      </c>
      <c r="Q1328" s="169">
        <f t="shared" ref="Q1328" si="200">(MAX(O1328:O1329)-MIN(O1328:O1329))/P1328</f>
        <v>1.1246532064462007E-2</v>
      </c>
      <c r="R1328" s="203" t="str">
        <f t="shared" ref="R1328" si="201">IF(Q1328&gt;C$20, "Repeat", "")</f>
        <v/>
      </c>
      <c r="S1328" s="67"/>
    </row>
    <row r="1329" spans="1:19" x14ac:dyDescent="0.2">
      <c r="A1329" s="294"/>
      <c r="B1329" s="174">
        <f>'Sample Weights'!A735</f>
        <v>754</v>
      </c>
      <c r="C1329" s="172">
        <f>'Sample Weights'!B735</f>
        <v>441</v>
      </c>
      <c r="D1329" s="172" t="str">
        <f>'Sample Weights'!C735</f>
        <v>QLKE-16-3/TO-33-8</v>
      </c>
      <c r="E1329" s="172">
        <f>'Sample Weights'!D735</f>
        <v>2.1100000000000001E-2</v>
      </c>
      <c r="F1329" s="172">
        <v>9.9900000000000003E-2</v>
      </c>
      <c r="G1329" s="172">
        <v>1.1832</v>
      </c>
      <c r="H1329" s="172" t="s">
        <v>896</v>
      </c>
      <c r="I1329" s="303"/>
      <c r="J1329" s="303">
        <v>0.16220000000000001</v>
      </c>
      <c r="K1329" s="199">
        <v>11.205500000000001</v>
      </c>
      <c r="L1329" s="199">
        <v>34.803800000000003</v>
      </c>
      <c r="M1329" s="200">
        <f t="shared" si="196"/>
        <v>0.95994425472818745</v>
      </c>
      <c r="N1329" s="248">
        <f t="shared" si="197"/>
        <v>10.756655346356705</v>
      </c>
      <c r="O1329" s="248">
        <f t="shared" si="198"/>
        <v>0.36650841026669234</v>
      </c>
      <c r="P1329" s="168"/>
      <c r="Q1329" s="169"/>
      <c r="R1329" s="203"/>
      <c r="S1329" s="67"/>
    </row>
    <row r="1330" spans="1:19" x14ac:dyDescent="0.2">
      <c r="A1330" s="294"/>
      <c r="B1330" s="174">
        <f>'Sample Weights'!A736</f>
        <v>755</v>
      </c>
      <c r="C1330" s="172">
        <f>'Sample Weights'!B736</f>
        <v>528</v>
      </c>
      <c r="D1330" s="172" t="str">
        <f>'Sample Weights'!C736</f>
        <v>NBON-29-4/TO-35-28</v>
      </c>
      <c r="E1330" s="172">
        <f>'Sample Weights'!D736</f>
        <v>2.0299999999999999E-2</v>
      </c>
      <c r="F1330" s="172">
        <v>9.9599999999999994E-2</v>
      </c>
      <c r="G1330" s="172">
        <v>1.1815</v>
      </c>
      <c r="H1330" s="172" t="s">
        <v>1081</v>
      </c>
      <c r="I1330" s="303"/>
      <c r="J1330" s="303">
        <v>0.16220000000000001</v>
      </c>
      <c r="K1330" s="199">
        <v>78.812299999999993</v>
      </c>
      <c r="L1330" s="199">
        <v>39.785800000000002</v>
      </c>
      <c r="M1330" s="200">
        <f t="shared" si="196"/>
        <v>0.8361061236224161</v>
      </c>
      <c r="N1330" s="248">
        <f t="shared" si="197"/>
        <v>65.895446646766942</v>
      </c>
      <c r="O1330" s="248">
        <f t="shared" si="198"/>
        <v>1.6493335756751779</v>
      </c>
      <c r="P1330" s="168">
        <f t="shared" ref="P1330" si="202">AVERAGE(O1330:O1331)</f>
        <v>1.5884031895332527</v>
      </c>
      <c r="Q1330" s="169">
        <f t="shared" ref="Q1330" si="203">(MAX(O1330:O1331)-MIN(O1330:O1331))/P1330</f>
        <v>7.6719042801506016E-2</v>
      </c>
      <c r="R1330" s="203" t="str">
        <f t="shared" ref="R1330" si="204">IF(Q1330&gt;C$20, "Repeat", "")</f>
        <v/>
      </c>
      <c r="S1330" s="67"/>
    </row>
    <row r="1331" spans="1:19" x14ac:dyDescent="0.2">
      <c r="A1331" s="294"/>
      <c r="B1331" s="174">
        <f>'Sample Weights'!A737</f>
        <v>756</v>
      </c>
      <c r="C1331" s="172">
        <f>'Sample Weights'!B737</f>
        <v>528</v>
      </c>
      <c r="D1331" s="172" t="str">
        <f>'Sample Weights'!C737</f>
        <v>NBON-29-4/TO-35-28</v>
      </c>
      <c r="E1331" s="172">
        <f>'Sample Weights'!D737</f>
        <v>2.0400000000000001E-2</v>
      </c>
      <c r="F1331" s="172">
        <v>9.9699999999999997E-2</v>
      </c>
      <c r="G1331" s="172">
        <v>1.1837</v>
      </c>
      <c r="H1331" s="172" t="s">
        <v>1082</v>
      </c>
      <c r="I1331" s="303" t="s">
        <v>1081</v>
      </c>
      <c r="J1331" s="303">
        <v>0.1648</v>
      </c>
      <c r="K1331" s="199">
        <v>69.183599999999998</v>
      </c>
      <c r="L1331" s="199">
        <v>38.051299999999998</v>
      </c>
      <c r="M1331" s="200">
        <f t="shared" si="196"/>
        <v>0.87774625365970638</v>
      </c>
      <c r="N1331" s="248">
        <f t="shared" si="197"/>
        <v>60.725645714691659</v>
      </c>
      <c r="O1331" s="248">
        <f t="shared" si="198"/>
        <v>1.5274728033913276</v>
      </c>
      <c r="P1331" s="168"/>
      <c r="Q1331" s="169"/>
      <c r="R1331" s="203"/>
      <c r="S1331" s="67"/>
    </row>
    <row r="1332" spans="1:19" x14ac:dyDescent="0.2">
      <c r="A1332" s="294"/>
      <c r="B1332" s="341">
        <f>'Sample Weights'!A738</f>
        <v>757</v>
      </c>
      <c r="C1332" s="342">
        <f>'Sample Weights'!B738</f>
        <v>417</v>
      </c>
      <c r="D1332" s="342" t="str">
        <f>'Sample Weights'!C738</f>
        <v>NBON-29-4/TO-2-1</v>
      </c>
      <c r="E1332" s="342">
        <f>'Sample Weights'!D738</f>
        <v>2.1399999999999999E-2</v>
      </c>
      <c r="F1332" s="342">
        <v>9.9599999999999994E-2</v>
      </c>
      <c r="G1332" s="342">
        <v>1.1821999999999999</v>
      </c>
      <c r="H1332" s="342" t="s">
        <v>1084</v>
      </c>
      <c r="I1332" s="342" t="s">
        <v>1084</v>
      </c>
      <c r="J1332" s="342">
        <v>0.1648</v>
      </c>
      <c r="K1332" s="343">
        <v>89.159400000000005</v>
      </c>
      <c r="L1332" s="350">
        <v>33.327199999999998</v>
      </c>
      <c r="M1332" s="344">
        <f t="shared" si="196"/>
        <v>1</v>
      </c>
      <c r="N1332" s="349">
        <f t="shared" si="197"/>
        <v>89.159400000000005</v>
      </c>
      <c r="O1332" s="349">
        <f t="shared" si="198"/>
        <v>2.0762658458709859</v>
      </c>
      <c r="P1332" s="346">
        <f t="shared" ref="P1332" si="205">AVERAGE(O1332:O1333)</f>
        <v>1.8952350307922932</v>
      </c>
      <c r="Q1332" s="347">
        <f t="shared" ref="Q1332" si="206">(MAX(O1332:O1333)-MIN(O1332:O1333))/P1332</f>
        <v>0.19103785244304386</v>
      </c>
      <c r="R1332" s="348" t="str">
        <f t="shared" ref="R1332" si="207">IF(Q1332&gt;C$20, "Repeat", "")</f>
        <v>Repeat</v>
      </c>
      <c r="S1332" s="67"/>
    </row>
    <row r="1333" spans="1:19" x14ac:dyDescent="0.2">
      <c r="A1333" s="294"/>
      <c r="B1333" s="341">
        <f>'Sample Weights'!A739</f>
        <v>758</v>
      </c>
      <c r="C1333" s="342">
        <f>'Sample Weights'!B739</f>
        <v>417</v>
      </c>
      <c r="D1333" s="342" t="str">
        <f>'Sample Weights'!C739</f>
        <v>NBON-29-4/TO-2-1</v>
      </c>
      <c r="E1333" s="342">
        <f>'Sample Weights'!D739</f>
        <v>2.0899999999999998E-2</v>
      </c>
      <c r="F1333" s="342">
        <v>9.9900000000000003E-2</v>
      </c>
      <c r="G1333" s="342">
        <v>1.1829000000000001</v>
      </c>
      <c r="H1333" s="342" t="s">
        <v>1085</v>
      </c>
      <c r="I1333" s="342"/>
      <c r="J1333" s="342">
        <v>0.1623</v>
      </c>
      <c r="K1333" s="343">
        <v>71.400099999999995</v>
      </c>
      <c r="L1333" s="343">
        <v>33.673499999999997</v>
      </c>
      <c r="M1333" s="344">
        <f t="shared" si="196"/>
        <v>0.99198745051648074</v>
      </c>
      <c r="N1333" s="349">
        <f t="shared" si="197"/>
        <v>70.828003165621766</v>
      </c>
      <c r="O1333" s="349">
        <f t="shared" si="198"/>
        <v>1.7142042157136002</v>
      </c>
      <c r="P1333" s="346"/>
      <c r="Q1333" s="347"/>
      <c r="R1333" s="348"/>
      <c r="S1333" s="67"/>
    </row>
    <row r="1334" spans="1:19" x14ac:dyDescent="0.2">
      <c r="A1334" s="294"/>
      <c r="B1334" s="174">
        <f>'Sample Weights'!A740</f>
        <v>759</v>
      </c>
      <c r="C1334" s="172">
        <f>'Sample Weights'!B740</f>
        <v>388</v>
      </c>
      <c r="D1334" s="172" t="str">
        <f>'Sample Weights'!C740</f>
        <v>LONG-29-4/TO-34-11</v>
      </c>
      <c r="E1334" s="172">
        <f>'Sample Weights'!D740</f>
        <v>2.12E-2</v>
      </c>
      <c r="F1334" s="172">
        <v>0.1</v>
      </c>
      <c r="G1334" s="172">
        <v>1.1839999999999999</v>
      </c>
      <c r="H1334" s="172" t="s">
        <v>998</v>
      </c>
      <c r="I1334" s="303" t="s">
        <v>998</v>
      </c>
      <c r="J1334" s="303">
        <v>0.1618</v>
      </c>
      <c r="K1334" s="199">
        <v>22.135999999999999</v>
      </c>
      <c r="L1334" s="199">
        <v>36.515300000000003</v>
      </c>
      <c r="M1334" s="200">
        <f t="shared" si="196"/>
        <v>0.9162502327110098</v>
      </c>
      <c r="N1334" s="248">
        <f t="shared" si="197"/>
        <v>20.282115151290913</v>
      </c>
      <c r="O1334" s="248">
        <f t="shared" si="198"/>
        <v>0.57519913317721205</v>
      </c>
      <c r="P1334" s="168">
        <f t="shared" ref="P1334" si="208">AVERAGE(O1334:O1335)</f>
        <v>0.59629037536993224</v>
      </c>
      <c r="Q1334" s="169">
        <f t="shared" ref="Q1334" si="209">(MAX(O1334:O1335)-MIN(O1334:O1335))/P1334</f>
        <v>7.0741514751551701E-2</v>
      </c>
      <c r="R1334" s="203" t="str">
        <f t="shared" ref="R1334" si="210">IF(Q1334&gt;C$20, "Repeat", "")</f>
        <v/>
      </c>
      <c r="S1334" s="67"/>
    </row>
    <row r="1335" spans="1:19" x14ac:dyDescent="0.2">
      <c r="A1335" s="294"/>
      <c r="B1335" s="174">
        <f>'Sample Weights'!A741</f>
        <v>760</v>
      </c>
      <c r="C1335" s="172">
        <f>'Sample Weights'!B741</f>
        <v>388</v>
      </c>
      <c r="D1335" s="172" t="str">
        <f>'Sample Weights'!C741</f>
        <v>LONG-29-4/TO-34-11</v>
      </c>
      <c r="E1335" s="172">
        <f>'Sample Weights'!D741</f>
        <v>2.1999999999999999E-2</v>
      </c>
      <c r="F1335" s="172">
        <v>0.10009999999999999</v>
      </c>
      <c r="G1335" s="172">
        <v>1.1849000000000001</v>
      </c>
      <c r="H1335" s="172" t="s">
        <v>828</v>
      </c>
      <c r="I1335" s="303" t="s">
        <v>828</v>
      </c>
      <c r="J1335" s="303">
        <v>0.1615</v>
      </c>
      <c r="K1335" s="199">
        <v>21.268699999999999</v>
      </c>
      <c r="L1335" s="199">
        <v>30.676300000000001</v>
      </c>
      <c r="M1335" s="200">
        <f t="shared" si="196"/>
        <v>1.092338613079316</v>
      </c>
      <c r="N1335" s="248">
        <f t="shared" si="197"/>
        <v>23.232622260000049</v>
      </c>
      <c r="O1335" s="248">
        <f t="shared" si="198"/>
        <v>0.61738161756265242</v>
      </c>
      <c r="P1335" s="168"/>
      <c r="Q1335" s="169"/>
      <c r="R1335" s="203"/>
      <c r="S1335" s="67"/>
    </row>
    <row r="1336" spans="1:19" x14ac:dyDescent="0.2">
      <c r="A1336" s="294"/>
      <c r="B1336" s="174">
        <f>'Sample Weights'!A742</f>
        <v>761</v>
      </c>
      <c r="C1336" s="172">
        <f>'Sample Weights'!B742</f>
        <v>287</v>
      </c>
      <c r="D1336" s="172" t="str">
        <f>'Sample Weights'!C742</f>
        <v>LONG-29-4/TO-53-14</v>
      </c>
      <c r="E1336" s="172">
        <f>'Sample Weights'!D742</f>
        <v>2.1299999999999999E-2</v>
      </c>
      <c r="F1336" s="172">
        <v>9.9199999999999997E-2</v>
      </c>
      <c r="G1336" s="172">
        <v>1.1785000000000001</v>
      </c>
      <c r="H1336" s="172" t="s">
        <v>940</v>
      </c>
      <c r="I1336" s="303" t="s">
        <v>940</v>
      </c>
      <c r="J1336" s="303">
        <v>0.16370000000000001</v>
      </c>
      <c r="K1336" s="199">
        <v>43.465200000000003</v>
      </c>
      <c r="L1336" s="199">
        <v>35.220199999999998</v>
      </c>
      <c r="M1336" s="200">
        <f t="shared" si="196"/>
        <v>0.93921728909761071</v>
      </c>
      <c r="N1336" s="248">
        <f t="shared" si="197"/>
        <v>40.82326731408547</v>
      </c>
      <c r="O1336" s="248">
        <f t="shared" si="198"/>
        <v>1.0204037424760823</v>
      </c>
      <c r="P1336" s="168">
        <f t="shared" ref="P1336" si="211">AVERAGE(O1336:O1337)</f>
        <v>1.0133063987165258</v>
      </c>
      <c r="Q1336" s="169">
        <f t="shared" ref="Q1336" si="212">(MAX(O1336:O1337)-MIN(O1336:O1337))/P1336</f>
        <v>1.4008287658197253E-2</v>
      </c>
      <c r="R1336" s="203" t="str">
        <f t="shared" ref="R1336" si="213">IF(Q1336&gt;C$20, "Repeat", "")</f>
        <v/>
      </c>
      <c r="S1336" s="67"/>
    </row>
    <row r="1337" spans="1:19" x14ac:dyDescent="0.2">
      <c r="A1337" s="294"/>
      <c r="B1337" s="174">
        <f>'Sample Weights'!A743</f>
        <v>762</v>
      </c>
      <c r="C1337" s="172">
        <f>'Sample Weights'!B743</f>
        <v>287</v>
      </c>
      <c r="D1337" s="172" t="str">
        <f>'Sample Weights'!C743</f>
        <v>LONG-29-4/TO-53-14</v>
      </c>
      <c r="E1337" s="172">
        <f>'Sample Weights'!D743</f>
        <v>2.12E-2</v>
      </c>
      <c r="F1337" s="172">
        <v>9.98E-2</v>
      </c>
      <c r="G1337" s="172">
        <v>1.1851</v>
      </c>
      <c r="H1337" s="172" t="s">
        <v>1000</v>
      </c>
      <c r="I1337" s="303" t="s">
        <v>1000</v>
      </c>
      <c r="J1337" s="303">
        <v>0.1618</v>
      </c>
      <c r="K1337" s="199">
        <v>4.6679000000000004</v>
      </c>
      <c r="L1337" s="199">
        <v>3.9224000000000001</v>
      </c>
      <c r="M1337" s="200">
        <f t="shared" si="196"/>
        <v>8.519809944550202</v>
      </c>
      <c r="N1337" s="248">
        <f t="shared" si="197"/>
        <v>39.769620840165892</v>
      </c>
      <c r="O1337" s="248">
        <f t="shared" si="198"/>
        <v>1.0062090549569693</v>
      </c>
      <c r="P1337" s="168"/>
      <c r="Q1337" s="169"/>
      <c r="R1337" s="203"/>
      <c r="S1337" s="67"/>
    </row>
    <row r="1338" spans="1:19" x14ac:dyDescent="0.2">
      <c r="A1338" s="294"/>
      <c r="B1338" s="174">
        <f>'Sample Weights'!A744</f>
        <v>763</v>
      </c>
      <c r="C1338" s="172">
        <f>'Sample Weights'!B744</f>
        <v>641</v>
      </c>
      <c r="D1338" s="172" t="str">
        <f>'Sample Weights'!C744</f>
        <v>KLND-20-2/TO-10-5</v>
      </c>
      <c r="E1338" s="172">
        <f>'Sample Weights'!D744</f>
        <v>2.1100000000000001E-2</v>
      </c>
      <c r="F1338" s="172">
        <v>0.1</v>
      </c>
      <c r="G1338" s="172">
        <v>1.1851</v>
      </c>
      <c r="H1338" s="172" t="s">
        <v>941</v>
      </c>
      <c r="I1338" s="303" t="s">
        <v>941</v>
      </c>
      <c r="J1338" s="303">
        <v>0.16189999999999999</v>
      </c>
      <c r="K1338" s="199">
        <v>3.9821</v>
      </c>
      <c r="L1338" s="199">
        <v>35.699399999999997</v>
      </c>
      <c r="M1338" s="200">
        <f t="shared" si="196"/>
        <v>0.9380322193194196</v>
      </c>
      <c r="N1338" s="248">
        <f t="shared" si="197"/>
        <v>3.7353381005518607</v>
      </c>
      <c r="O1338" s="248">
        <f t="shared" si="198"/>
        <v>0.21112676652883691</v>
      </c>
      <c r="P1338" s="168">
        <f t="shared" ref="P1338" si="214">AVERAGE(O1338:O1339)</f>
        <v>0.21970436257045978</v>
      </c>
      <c r="Q1338" s="169">
        <f t="shared" ref="Q1338" si="215">(MAX(O1338:O1339)-MIN(O1338:O1339))/P1338</f>
        <v>7.8083074375657813E-2</v>
      </c>
      <c r="R1338" s="203" t="str">
        <f t="shared" ref="R1338" si="216">IF(Q1338&gt;C$20, "Repeat", "")</f>
        <v/>
      </c>
      <c r="S1338" s="67"/>
    </row>
    <row r="1339" spans="1:19" x14ac:dyDescent="0.2">
      <c r="A1339" s="294"/>
      <c r="B1339" s="174">
        <f>'Sample Weights'!A745</f>
        <v>764</v>
      </c>
      <c r="C1339" s="172">
        <f>'Sample Weights'!B745</f>
        <v>641</v>
      </c>
      <c r="D1339" s="172" t="str">
        <f>'Sample Weights'!C745</f>
        <v>KLND-20-2/TO-10-5</v>
      </c>
      <c r="E1339" s="172">
        <f>'Sample Weights'!D745</f>
        <v>2.1700000000000001E-2</v>
      </c>
      <c r="F1339" s="172">
        <v>0.1</v>
      </c>
      <c r="G1339" s="172">
        <v>1.1859999999999999</v>
      </c>
      <c r="H1339" s="172" t="s">
        <v>944</v>
      </c>
      <c r="I1339" s="303"/>
      <c r="J1339" s="303">
        <v>0.1628</v>
      </c>
      <c r="K1339" s="199">
        <v>4.7317999999999998</v>
      </c>
      <c r="L1339" s="199">
        <v>33.129300000000001</v>
      </c>
      <c r="M1339" s="200">
        <f t="shared" si="196"/>
        <v>1.0119650074744893</v>
      </c>
      <c r="N1339" s="248">
        <f t="shared" si="197"/>
        <v>4.7884160223677883</v>
      </c>
      <c r="O1339" s="248">
        <f t="shared" si="198"/>
        <v>0.22828195861208261</v>
      </c>
      <c r="P1339" s="168"/>
      <c r="Q1339" s="169"/>
      <c r="R1339" s="203"/>
      <c r="S1339" s="67"/>
    </row>
    <row r="1340" spans="1:19" x14ac:dyDescent="0.2">
      <c r="A1340" s="294"/>
      <c r="B1340" s="174">
        <f>'Sample Weights'!A746</f>
        <v>765</v>
      </c>
      <c r="C1340" s="172">
        <f>'Sample Weights'!B746</f>
        <v>270</v>
      </c>
      <c r="D1340" s="172" t="str">
        <f>'Sample Weights'!C746</f>
        <v>KLND-20-2/TO-27-10</v>
      </c>
      <c r="E1340" s="172">
        <f>'Sample Weights'!D746</f>
        <v>2.1499999999999998E-2</v>
      </c>
      <c r="F1340" s="172">
        <v>0.10009999999999999</v>
      </c>
      <c r="G1340" s="172">
        <v>1.1843999999999999</v>
      </c>
      <c r="H1340" s="172" t="s">
        <v>1001</v>
      </c>
      <c r="I1340" s="303"/>
      <c r="J1340" s="303">
        <v>0.16139999999999999</v>
      </c>
      <c r="K1340" s="199">
        <v>4.5910000000000002</v>
      </c>
      <c r="L1340" s="199">
        <v>40.012799999999999</v>
      </c>
      <c r="M1340" s="200">
        <f t="shared" si="196"/>
        <v>0.83708991387843767</v>
      </c>
      <c r="N1340" s="248">
        <f t="shared" si="197"/>
        <v>3.8430797946159077</v>
      </c>
      <c r="O1340" s="248">
        <f t="shared" si="198"/>
        <v>0.20938125348926506</v>
      </c>
      <c r="P1340" s="168">
        <f t="shared" ref="P1340" si="217">AVERAGE(O1340:O1341)</f>
        <v>0.20828471833137702</v>
      </c>
      <c r="Q1340" s="169">
        <f t="shared" ref="Q1340" si="218">(MAX(O1340:O1341)-MIN(O1340:O1341))/P1340</f>
        <v>1.052919452442464E-2</v>
      </c>
      <c r="R1340" s="203" t="str">
        <f t="shared" ref="R1340" si="219">IF(Q1340&gt;C$20, "Repeat", "")</f>
        <v/>
      </c>
      <c r="S1340" s="67"/>
    </row>
    <row r="1341" spans="1:19" x14ac:dyDescent="0.2">
      <c r="A1341" s="294"/>
      <c r="B1341" s="174">
        <f>'Sample Weights'!A747</f>
        <v>766</v>
      </c>
      <c r="C1341" s="172">
        <f>'Sample Weights'!B747</f>
        <v>270</v>
      </c>
      <c r="D1341" s="172" t="str">
        <f>'Sample Weights'!C747</f>
        <v>KLND-20-2/TO-27-10</v>
      </c>
      <c r="E1341" s="172">
        <f>'Sample Weights'!D747</f>
        <v>2.1100000000000001E-2</v>
      </c>
      <c r="F1341" s="172">
        <v>0.1</v>
      </c>
      <c r="G1341" s="172">
        <v>1.1778</v>
      </c>
      <c r="H1341" s="172" t="s">
        <v>946</v>
      </c>
      <c r="I1341" s="303"/>
      <c r="J1341" s="303">
        <v>0.1643</v>
      </c>
      <c r="K1341" s="199">
        <v>3.5268999999999999</v>
      </c>
      <c r="L1341" s="199">
        <v>32.671100000000003</v>
      </c>
      <c r="M1341" s="200">
        <f t="shared" si="196"/>
        <v>1.0204745056344315</v>
      </c>
      <c r="N1341" s="248">
        <f t="shared" si="197"/>
        <v>3.5991115339220765</v>
      </c>
      <c r="O1341" s="248">
        <f t="shared" si="198"/>
        <v>0.207188183173489</v>
      </c>
      <c r="P1341" s="168"/>
      <c r="Q1341" s="169"/>
      <c r="R1341" s="203"/>
      <c r="S1341" s="67"/>
    </row>
    <row r="1342" spans="1:19" x14ac:dyDescent="0.2">
      <c r="A1342" s="294"/>
      <c r="B1342" s="174">
        <f>'Sample Weights'!A748</f>
        <v>767</v>
      </c>
      <c r="C1342" s="172">
        <f>'Sample Weights'!B748</f>
        <v>757</v>
      </c>
      <c r="D1342" s="172" t="str">
        <f>'Sample Weights'!C748</f>
        <v>SKWE24-3/TO-28-15</v>
      </c>
      <c r="E1342" s="172">
        <f>'Sample Weights'!D748</f>
        <v>2.12E-2</v>
      </c>
      <c r="F1342" s="172">
        <v>9.98E-2</v>
      </c>
      <c r="G1342" s="172">
        <v>1.1842999999999999</v>
      </c>
      <c r="H1342" s="172" t="s">
        <v>951</v>
      </c>
      <c r="I1342" s="303"/>
      <c r="J1342" s="303">
        <v>0.16239999999999999</v>
      </c>
      <c r="K1342" s="199">
        <v>3.9512999999999998</v>
      </c>
      <c r="L1342" s="199">
        <v>32.997500000000002</v>
      </c>
      <c r="M1342" s="200">
        <f t="shared" si="196"/>
        <v>1.0124322599356426</v>
      </c>
      <c r="N1342" s="248">
        <f t="shared" si="197"/>
        <v>4.0004235886837041</v>
      </c>
      <c r="O1342" s="248">
        <f t="shared" si="198"/>
        <v>0.21590703375421164</v>
      </c>
      <c r="P1342" s="168">
        <f t="shared" ref="P1342" si="220">AVERAGE(O1342:O1343)</f>
        <v>0.21428417757915974</v>
      </c>
      <c r="Q1342" s="169">
        <f t="shared" ref="Q1342" si="221">(MAX(O1342:O1343)-MIN(O1342:O1343))/P1342</f>
        <v>1.5146766255780828E-2</v>
      </c>
      <c r="R1342" s="203" t="str">
        <f t="shared" ref="R1342" si="222">IF(Q1342&gt;C$20, "Repeat", "")</f>
        <v/>
      </c>
      <c r="S1342" s="67"/>
    </row>
    <row r="1343" spans="1:19" x14ac:dyDescent="0.2">
      <c r="A1343" s="294"/>
      <c r="B1343" s="174">
        <f>'Sample Weights'!A749</f>
        <v>768</v>
      </c>
      <c r="C1343" s="172">
        <f>'Sample Weights'!B749</f>
        <v>757</v>
      </c>
      <c r="D1343" s="172" t="str">
        <f>'Sample Weights'!C749</f>
        <v>SKWE24-3/TO-28-15</v>
      </c>
      <c r="E1343" s="172">
        <f>'Sample Weights'!D749</f>
        <v>2.18E-2</v>
      </c>
      <c r="F1343" s="172">
        <v>9.98E-2</v>
      </c>
      <c r="G1343" s="172">
        <v>1.1807000000000001</v>
      </c>
      <c r="H1343" s="172" t="s">
        <v>950</v>
      </c>
      <c r="I1343" s="303" t="s">
        <v>951</v>
      </c>
      <c r="J1343" s="303">
        <v>0.1613</v>
      </c>
      <c r="K1343" s="199">
        <v>4.0814000000000004</v>
      </c>
      <c r="L1343" s="199">
        <v>32.674799999999998</v>
      </c>
      <c r="M1343" s="200">
        <f t="shared" si="196"/>
        <v>1.0190269698828587</v>
      </c>
      <c r="N1343" s="248">
        <f t="shared" si="197"/>
        <v>4.1590566748799001</v>
      </c>
      <c r="O1343" s="248">
        <f t="shared" si="198"/>
        <v>0.21266132140410787</v>
      </c>
      <c r="P1343" s="168"/>
      <c r="Q1343" s="169"/>
      <c r="R1343" s="203"/>
      <c r="S1343" s="67"/>
    </row>
    <row r="1344" spans="1:19" x14ac:dyDescent="0.2">
      <c r="A1344" s="294"/>
      <c r="B1344" s="174">
        <f>'Sample Weights'!A750</f>
        <v>769</v>
      </c>
      <c r="C1344" s="172">
        <f>'Sample Weights'!B750</f>
        <v>164</v>
      </c>
      <c r="D1344" s="172" t="str">
        <f>'Sample Weights'!C750</f>
        <v>SKWE24-3/TO-45-20</v>
      </c>
      <c r="E1344" s="172">
        <f>'Sample Weights'!D750</f>
        <v>2.2100000000000002E-2</v>
      </c>
      <c r="F1344" s="172">
        <v>9.9900000000000003E-2</v>
      </c>
      <c r="G1344" s="172">
        <v>1.1833</v>
      </c>
      <c r="H1344" s="172" t="s">
        <v>952</v>
      </c>
      <c r="I1344" s="303" t="s">
        <v>952</v>
      </c>
      <c r="J1344" s="303">
        <v>0.16139999999999999</v>
      </c>
      <c r="K1344" s="199">
        <v>9.0322999999999993</v>
      </c>
      <c r="L1344" s="199">
        <v>33.352200000000003</v>
      </c>
      <c r="M1344" s="200">
        <f t="shared" si="196"/>
        <v>1.0013934186561162</v>
      </c>
      <c r="N1344" s="248">
        <f t="shared" si="197"/>
        <v>9.0448857753276375</v>
      </c>
      <c r="O1344" s="248">
        <f t="shared" si="198"/>
        <v>0.31358874923977453</v>
      </c>
      <c r="P1344" s="168">
        <f t="shared" ref="P1344" si="223">AVERAGE(O1344:O1345)</f>
        <v>0.3138749365977952</v>
      </c>
      <c r="Q1344" s="169">
        <f t="shared" ref="Q1344" si="224">(MAX(O1344:O1345)-MIN(O1344:O1345))/P1344</f>
        <v>1.8235757281084692E-3</v>
      </c>
      <c r="R1344" s="203" t="str">
        <f t="shared" ref="R1344" si="225">IF(Q1344&gt;C$20, "Repeat", "")</f>
        <v/>
      </c>
      <c r="S1344" s="67"/>
    </row>
    <row r="1345" spans="1:19" x14ac:dyDescent="0.2">
      <c r="A1345" s="294"/>
      <c r="B1345" s="174">
        <f>'Sample Weights'!A751</f>
        <v>770</v>
      </c>
      <c r="C1345" s="172">
        <f>'Sample Weights'!B751</f>
        <v>164</v>
      </c>
      <c r="D1345" s="172" t="str">
        <f>'Sample Weights'!C751</f>
        <v>SKWE24-3/TO-45-20</v>
      </c>
      <c r="E1345" s="172">
        <f>'Sample Weights'!D751</f>
        <v>2.2200000000000001E-2</v>
      </c>
      <c r="F1345" s="172">
        <v>0.10009999999999999</v>
      </c>
      <c r="G1345" s="172">
        <v>1.1853</v>
      </c>
      <c r="H1345" s="172" t="s">
        <v>954</v>
      </c>
      <c r="I1345" s="303"/>
      <c r="J1345" s="303">
        <v>0.16089999999999999</v>
      </c>
      <c r="K1345" s="199">
        <v>8.9702000000000002</v>
      </c>
      <c r="L1345" s="199">
        <v>32.959400000000002</v>
      </c>
      <c r="M1345" s="200">
        <f t="shared" si="196"/>
        <v>1.0166748820242726</v>
      </c>
      <c r="N1345" s="248">
        <f t="shared" si="197"/>
        <v>9.1197770267341305</v>
      </c>
      <c r="O1345" s="248">
        <f t="shared" si="198"/>
        <v>0.31416112395581586</v>
      </c>
      <c r="P1345" s="168"/>
      <c r="Q1345" s="169"/>
      <c r="R1345" s="203"/>
      <c r="S1345" s="67"/>
    </row>
    <row r="1346" spans="1:19" x14ac:dyDescent="0.2">
      <c r="A1346" s="294"/>
      <c r="B1346" s="174">
        <f>'Sample Weights'!A752</f>
        <v>771</v>
      </c>
      <c r="C1346" s="172">
        <f>'Sample Weights'!B752</f>
        <v>122</v>
      </c>
      <c r="D1346" s="172" t="str">
        <f>'Sample Weights'!C752</f>
        <v>DENC17-3/TO-42-9</v>
      </c>
      <c r="E1346" s="172">
        <f>'Sample Weights'!D752</f>
        <v>2.1299999999999999E-2</v>
      </c>
      <c r="F1346" s="172">
        <v>0.1003</v>
      </c>
      <c r="G1346" s="172">
        <v>1.1823999999999999</v>
      </c>
      <c r="H1346" s="172" t="s">
        <v>956</v>
      </c>
      <c r="I1346" s="303"/>
      <c r="J1346" s="303">
        <v>0.1648</v>
      </c>
      <c r="K1346" s="199">
        <v>3.3189000000000002</v>
      </c>
      <c r="L1346" s="199">
        <v>30.361699999999999</v>
      </c>
      <c r="M1346" s="200">
        <f t="shared" si="196"/>
        <v>1.105604787395118</v>
      </c>
      <c r="N1346" s="248">
        <f t="shared" si="197"/>
        <v>3.6693917288856572</v>
      </c>
      <c r="O1346" s="248">
        <f t="shared" si="198"/>
        <v>0.20757292683719272</v>
      </c>
      <c r="P1346" s="168">
        <f t="shared" ref="P1346" si="226">AVERAGE(O1346:O1347)</f>
        <v>0.20729319936008972</v>
      </c>
      <c r="Q1346" s="169">
        <f t="shared" ref="Q1346" si="227">(MAX(O1346:O1347)-MIN(O1346:O1347))/P1346</f>
        <v>2.6988582159617686E-3</v>
      </c>
      <c r="R1346" s="203" t="str">
        <f t="shared" ref="R1346" si="228">IF(Q1346&gt;C$20, "Repeat", "")</f>
        <v/>
      </c>
      <c r="S1346" s="67"/>
    </row>
    <row r="1347" spans="1:19" x14ac:dyDescent="0.2">
      <c r="A1347" s="294"/>
      <c r="B1347" s="174">
        <f>'Sample Weights'!A753</f>
        <v>772</v>
      </c>
      <c r="C1347" s="172">
        <f>'Sample Weights'!B753</f>
        <v>122</v>
      </c>
      <c r="D1347" s="172" t="str">
        <f>'Sample Weights'!C753</f>
        <v>DENC17-3/TO-42-9</v>
      </c>
      <c r="E1347" s="172">
        <f>'Sample Weights'!D753</f>
        <v>2.1100000000000001E-2</v>
      </c>
      <c r="F1347" s="172">
        <v>0.1</v>
      </c>
      <c r="G1347" s="172">
        <v>1.1805000000000001</v>
      </c>
      <c r="H1347" s="172" t="s">
        <v>385</v>
      </c>
      <c r="I1347" s="303"/>
      <c r="J1347" s="303">
        <v>0.16389999999999999</v>
      </c>
      <c r="K1347" s="199">
        <v>3.4047000000000001</v>
      </c>
      <c r="L1347" s="199">
        <v>31.823899999999998</v>
      </c>
      <c r="M1347" s="200">
        <f t="shared" si="196"/>
        <v>1.0496123327545503</v>
      </c>
      <c r="N1347" s="248">
        <f t="shared" si="197"/>
        <v>3.5736151093294177</v>
      </c>
      <c r="O1347" s="248">
        <f t="shared" si="198"/>
        <v>0.20701347188298674</v>
      </c>
      <c r="P1347" s="168"/>
      <c r="Q1347" s="169"/>
      <c r="R1347" s="203"/>
      <c r="S1347" s="67"/>
    </row>
    <row r="1348" spans="1:19" x14ac:dyDescent="0.2">
      <c r="A1348" s="294"/>
      <c r="B1348" s="174">
        <f>'Sample Weights'!A754</f>
        <v>773</v>
      </c>
      <c r="C1348" s="172">
        <f>'Sample Weights'!B754</f>
        <v>781</v>
      </c>
      <c r="D1348" s="172" t="str">
        <f>'Sample Weights'!C754</f>
        <v>DENC17-3/TO-43-4</v>
      </c>
      <c r="E1348" s="172">
        <f>'Sample Weights'!D754</f>
        <v>2.0799999999999999E-2</v>
      </c>
      <c r="F1348" s="172">
        <v>9.9900000000000003E-2</v>
      </c>
      <c r="G1348" s="172">
        <v>1.1833</v>
      </c>
      <c r="H1348" s="172" t="s">
        <v>825</v>
      </c>
      <c r="I1348" s="303"/>
      <c r="J1348" s="303">
        <v>0.1608</v>
      </c>
      <c r="K1348" s="199">
        <v>9.6824999999999992</v>
      </c>
      <c r="L1348" s="199">
        <v>33.048000000000002</v>
      </c>
      <c r="M1348" s="200">
        <f t="shared" si="196"/>
        <v>1.0103022279985243</v>
      </c>
      <c r="N1348" s="248">
        <f t="shared" si="197"/>
        <v>9.7822513225957106</v>
      </c>
      <c r="O1348" s="248">
        <f t="shared" si="198"/>
        <v>0.34965851220658101</v>
      </c>
      <c r="P1348" s="168">
        <f t="shared" ref="P1348" si="229">AVERAGE(O1348:O1349)</f>
        <v>0.36216400977260904</v>
      </c>
      <c r="Q1348" s="169">
        <f t="shared" ref="Q1348" si="230">(MAX(O1348:O1349)-MIN(O1348:O1349))/P1348</f>
        <v>6.9059858122731896E-2</v>
      </c>
      <c r="R1348" s="203" t="str">
        <f t="shared" ref="R1348" si="231">IF(Q1348&gt;C$20, "Repeat", "")</f>
        <v/>
      </c>
      <c r="S1348" s="67"/>
    </row>
    <row r="1349" spans="1:19" ht="16" thickBot="1" x14ac:dyDescent="0.25">
      <c r="A1349" s="294"/>
      <c r="B1349" s="176">
        <f>'Sample Weights'!A755</f>
        <v>774</v>
      </c>
      <c r="C1349" s="178">
        <f>'Sample Weights'!B755</f>
        <v>781</v>
      </c>
      <c r="D1349" s="178" t="str">
        <f>'Sample Weights'!C755</f>
        <v>DENC17-3/TO-43-4</v>
      </c>
      <c r="E1349" s="178">
        <f>'Sample Weights'!D755</f>
        <v>2.0500000000000001E-2</v>
      </c>
      <c r="F1349" s="178">
        <v>0.1</v>
      </c>
      <c r="G1349" s="178">
        <v>1.1794</v>
      </c>
      <c r="H1349" s="178" t="s">
        <v>419</v>
      </c>
      <c r="I1349" s="305" t="s">
        <v>419</v>
      </c>
      <c r="J1349" s="305">
        <v>0.1618</v>
      </c>
      <c r="K1349" s="204">
        <v>13.065300000000001</v>
      </c>
      <c r="L1349" s="204">
        <v>40.724899999999998</v>
      </c>
      <c r="M1349" s="205">
        <f t="shared" si="196"/>
        <v>0.81863110987598831</v>
      </c>
      <c r="N1349" s="279">
        <f t="shared" si="197"/>
        <v>10.695661039862751</v>
      </c>
      <c r="O1349" s="279">
        <f t="shared" si="198"/>
        <v>0.37466950733863708</v>
      </c>
      <c r="P1349" s="207"/>
      <c r="Q1349" s="208"/>
      <c r="R1349" s="209"/>
      <c r="S1349" s="67"/>
    </row>
    <row r="1350" spans="1:19" x14ac:dyDescent="0.2">
      <c r="A1350" s="67"/>
      <c r="B1350" s="67"/>
      <c r="C1350" s="67"/>
      <c r="D1350" s="67"/>
      <c r="E1350" s="67"/>
      <c r="F1350" s="67"/>
      <c r="G1350" s="67"/>
      <c r="H1350" s="67"/>
      <c r="I1350" s="67"/>
      <c r="J1350" s="67"/>
      <c r="K1350" s="67"/>
      <c r="L1350" s="67"/>
      <c r="M1350" s="67"/>
      <c r="N1350" s="67"/>
      <c r="O1350" s="67"/>
      <c r="P1350" s="135"/>
      <c r="Q1350" s="135"/>
      <c r="R1350" s="67"/>
      <c r="S1350" s="67"/>
    </row>
    <row r="1351" spans="1:19" x14ac:dyDescent="0.2">
      <c r="A1351" s="67"/>
      <c r="B1351" s="146"/>
      <c r="C1351" s="67"/>
      <c r="D1351" s="67"/>
      <c r="E1351" s="67"/>
      <c r="F1351" s="67"/>
      <c r="G1351" s="67"/>
      <c r="H1351" s="67"/>
      <c r="I1351" s="67"/>
      <c r="J1351" s="67"/>
      <c r="K1351" s="165" t="s">
        <v>1200</v>
      </c>
      <c r="L1351" s="67" t="s">
        <v>642</v>
      </c>
      <c r="M1351" s="67"/>
      <c r="N1351" s="67"/>
      <c r="O1351" s="67"/>
      <c r="P1351" s="135"/>
      <c r="Q1351" s="135"/>
      <c r="R1351" s="67"/>
      <c r="S1351" s="67"/>
    </row>
    <row r="1352" spans="1:19" x14ac:dyDescent="0.2">
      <c r="A1352" s="67"/>
      <c r="B1352" s="146"/>
      <c r="C1352" s="146"/>
      <c r="D1352" s="147"/>
      <c r="E1352" s="147"/>
      <c r="F1352" s="147"/>
      <c r="G1352" s="67"/>
      <c r="H1352" s="67"/>
      <c r="I1352" s="147"/>
      <c r="J1352" s="67"/>
      <c r="K1352" s="148">
        <f>MAX(K1326:K1349)</f>
        <v>89.159400000000005</v>
      </c>
      <c r="L1352" s="139">
        <f>AVERAGE(L1326:L1349)</f>
        <v>33.331804166666679</v>
      </c>
      <c r="M1352" s="67"/>
      <c r="N1352" s="67"/>
      <c r="O1352" s="67"/>
      <c r="P1352" s="135"/>
      <c r="Q1352" s="135"/>
      <c r="R1352" s="67"/>
      <c r="S1352" s="67"/>
    </row>
    <row r="1353" spans="1:19" x14ac:dyDescent="0.2">
      <c r="B1353" s="102"/>
      <c r="C1353" s="45"/>
      <c r="D1353" s="27"/>
      <c r="F1353" s="27"/>
      <c r="G1353" s="27"/>
      <c r="H1353" s="27"/>
      <c r="I1353" s="27"/>
      <c r="J1353" s="27"/>
      <c r="K1353" s="165" t="s">
        <v>1201</v>
      </c>
      <c r="L1353" s="16"/>
      <c r="P1353" s="47"/>
      <c r="Q1353" s="47"/>
    </row>
    <row r="1354" spans="1:19" x14ac:dyDescent="0.2">
      <c r="B1354" s="108"/>
      <c r="C1354" s="45"/>
      <c r="D1354" s="27"/>
      <c r="F1354" s="27"/>
      <c r="G1354" s="27"/>
      <c r="H1354" s="27"/>
      <c r="I1354" s="27"/>
      <c r="J1354" s="27"/>
      <c r="K1354" s="45">
        <f>MIN(K1326:K1349)</f>
        <v>3.3189000000000002</v>
      </c>
      <c r="P1354" s="47"/>
      <c r="Q1354" s="47"/>
    </row>
  </sheetData>
  <mergeCells count="11">
    <mergeCell ref="C1267:D1267"/>
    <mergeCell ref="C767:D767"/>
    <mergeCell ref="C475:D475"/>
    <mergeCell ref="C621:D621"/>
    <mergeCell ref="C139:E139"/>
    <mergeCell ref="C298:D298"/>
    <mergeCell ref="B11:C11"/>
    <mergeCell ref="B26:D26"/>
    <mergeCell ref="G139:H139"/>
    <mergeCell ref="C913:D913"/>
    <mergeCell ref="C1059:D1059"/>
  </mergeCells>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workbookViewId="0">
      <selection activeCell="G2" sqref="G2"/>
    </sheetView>
  </sheetViews>
  <sheetFormatPr baseColWidth="10" defaultColWidth="15.1640625" defaultRowHeight="15" customHeight="1" x14ac:dyDescent="0.2"/>
  <cols>
    <col min="1" max="1" width="21.5" bestFit="1" customWidth="1"/>
    <col min="2" max="2" width="14.6640625" customWidth="1"/>
    <col min="3" max="3" width="19.83203125" bestFit="1" customWidth="1"/>
    <col min="4" max="4" width="12.5" customWidth="1"/>
    <col min="5" max="5" width="19.5" bestFit="1" customWidth="1"/>
    <col min="6" max="26" width="7.5" customWidth="1"/>
  </cols>
  <sheetData>
    <row r="1" spans="1:5" ht="15.75" customHeight="1" x14ac:dyDescent="0.2">
      <c r="A1" s="411" t="s">
        <v>1252</v>
      </c>
      <c r="B1" s="3" t="s">
        <v>3</v>
      </c>
      <c r="C1" s="4" t="s">
        <v>4</v>
      </c>
      <c r="D1" s="3" t="s">
        <v>5</v>
      </c>
      <c r="E1" s="5" t="s">
        <v>6</v>
      </c>
    </row>
    <row r="2" spans="1:5" x14ac:dyDescent="0.2">
      <c r="A2" s="6">
        <v>1</v>
      </c>
      <c r="B2" s="7">
        <v>300</v>
      </c>
      <c r="C2" s="8" t="s">
        <v>7</v>
      </c>
      <c r="D2" s="9">
        <v>2.2700000000000001E-2</v>
      </c>
      <c r="E2" s="10">
        <v>2.0799999999999999E-2</v>
      </c>
    </row>
    <row r="3" spans="1:5" x14ac:dyDescent="0.2">
      <c r="A3" s="11">
        <v>2</v>
      </c>
      <c r="B3" s="12">
        <v>300</v>
      </c>
      <c r="C3" s="13" t="s">
        <v>7</v>
      </c>
      <c r="D3" s="14">
        <v>2.4299999999999999E-2</v>
      </c>
      <c r="E3" s="15">
        <v>2.0500000000000001E-2</v>
      </c>
    </row>
    <row r="4" spans="1:5" x14ac:dyDescent="0.2">
      <c r="A4" s="11">
        <v>3</v>
      </c>
      <c r="B4" s="12">
        <v>277</v>
      </c>
      <c r="C4" s="13" t="s">
        <v>8</v>
      </c>
      <c r="D4" s="14">
        <v>2.2100000000000002E-2</v>
      </c>
      <c r="E4" s="15">
        <v>2.12E-2</v>
      </c>
    </row>
    <row r="5" spans="1:5" x14ac:dyDescent="0.2">
      <c r="A5" s="11">
        <v>4</v>
      </c>
      <c r="B5" s="12">
        <v>277</v>
      </c>
      <c r="C5" s="13" t="s">
        <v>8</v>
      </c>
      <c r="D5" s="14">
        <v>2.4799999999999999E-2</v>
      </c>
      <c r="E5" s="15">
        <v>2.12E-2</v>
      </c>
    </row>
    <row r="6" spans="1:5" x14ac:dyDescent="0.2">
      <c r="A6" s="11">
        <v>5</v>
      </c>
      <c r="B6" s="12">
        <v>330</v>
      </c>
      <c r="C6" s="13" t="s">
        <v>9</v>
      </c>
      <c r="D6" s="14">
        <v>2.4400000000000002E-2</v>
      </c>
      <c r="E6" s="15">
        <v>2.1700000000000001E-2</v>
      </c>
    </row>
    <row r="7" spans="1:5" x14ac:dyDescent="0.2">
      <c r="A7" s="11">
        <v>6</v>
      </c>
      <c r="B7" s="12">
        <v>330</v>
      </c>
      <c r="C7" s="13" t="s">
        <v>9</v>
      </c>
      <c r="D7" s="14">
        <v>2.1899999999999999E-2</v>
      </c>
      <c r="E7" s="15">
        <v>2.0899999999999998E-2</v>
      </c>
    </row>
    <row r="8" spans="1:5" x14ac:dyDescent="0.2">
      <c r="A8" s="11">
        <v>7</v>
      </c>
      <c r="B8" s="12">
        <v>194</v>
      </c>
      <c r="C8" s="13" t="s">
        <v>10</v>
      </c>
      <c r="D8" s="14">
        <v>2.1000000000000001E-2</v>
      </c>
      <c r="E8" s="15">
        <v>2.0500000000000001E-2</v>
      </c>
    </row>
    <row r="9" spans="1:5" x14ac:dyDescent="0.2">
      <c r="A9" s="11">
        <v>8</v>
      </c>
      <c r="B9" s="12">
        <v>194</v>
      </c>
      <c r="C9" s="13" t="s">
        <v>10</v>
      </c>
      <c r="D9" s="14">
        <v>2.4400000000000002E-2</v>
      </c>
      <c r="E9" s="15">
        <v>2.0799999999999999E-2</v>
      </c>
    </row>
    <row r="10" spans="1:5" x14ac:dyDescent="0.2">
      <c r="A10" s="11">
        <v>9</v>
      </c>
      <c r="B10" s="12">
        <v>1</v>
      </c>
      <c r="C10" s="13" t="s">
        <v>11</v>
      </c>
      <c r="D10" s="14">
        <v>2.3E-2</v>
      </c>
      <c r="E10" s="15">
        <v>2.12E-2</v>
      </c>
    </row>
    <row r="11" spans="1:5" x14ac:dyDescent="0.2">
      <c r="A11" s="11">
        <v>10</v>
      </c>
      <c r="B11" s="12">
        <v>1</v>
      </c>
      <c r="C11" s="13" t="s">
        <v>11</v>
      </c>
      <c r="D11" s="14">
        <v>2.0500000000000001E-2</v>
      </c>
      <c r="E11" s="15">
        <v>2.0500000000000001E-2</v>
      </c>
    </row>
    <row r="12" spans="1:5" x14ac:dyDescent="0.2">
      <c r="A12" s="11">
        <v>11</v>
      </c>
      <c r="B12" s="12">
        <v>297</v>
      </c>
      <c r="C12" s="13" t="s">
        <v>12</v>
      </c>
      <c r="D12" s="14">
        <v>2.0799999999999999E-2</v>
      </c>
      <c r="E12" s="15">
        <v>2.1000000000000001E-2</v>
      </c>
    </row>
    <row r="13" spans="1:5" x14ac:dyDescent="0.2">
      <c r="A13" s="11">
        <v>12</v>
      </c>
      <c r="B13" s="12">
        <v>297</v>
      </c>
      <c r="C13" s="13" t="s">
        <v>12</v>
      </c>
      <c r="D13" s="14">
        <v>2.4199999999999999E-2</v>
      </c>
      <c r="E13" s="15">
        <v>2.1600000000000001E-2</v>
      </c>
    </row>
    <row r="14" spans="1:5" x14ac:dyDescent="0.2">
      <c r="A14" s="11">
        <v>13</v>
      </c>
      <c r="B14" s="12">
        <v>19</v>
      </c>
      <c r="C14" s="13" t="s">
        <v>13</v>
      </c>
      <c r="D14" s="14">
        <v>2.3800000000000002E-2</v>
      </c>
      <c r="E14" s="15">
        <v>2.0400000000000001E-2</v>
      </c>
    </row>
    <row r="15" spans="1:5" x14ac:dyDescent="0.2">
      <c r="A15" s="11">
        <v>14</v>
      </c>
      <c r="B15" s="12">
        <v>19</v>
      </c>
      <c r="C15" s="13" t="s">
        <v>13</v>
      </c>
      <c r="D15" s="14">
        <v>2.2100000000000002E-2</v>
      </c>
      <c r="E15" s="15">
        <v>2.1299999999999999E-2</v>
      </c>
    </row>
    <row r="16" spans="1:5" x14ac:dyDescent="0.2">
      <c r="A16" s="11">
        <v>15</v>
      </c>
      <c r="B16" s="12">
        <v>160</v>
      </c>
      <c r="C16" s="13" t="s">
        <v>14</v>
      </c>
      <c r="D16" s="14">
        <v>2.3199999999999998E-2</v>
      </c>
      <c r="E16" s="15">
        <v>2.1600000000000001E-2</v>
      </c>
    </row>
    <row r="17" spans="1:6" x14ac:dyDescent="0.2">
      <c r="A17" s="11">
        <v>16</v>
      </c>
      <c r="B17" s="12">
        <v>160</v>
      </c>
      <c r="C17" s="13" t="s">
        <v>14</v>
      </c>
      <c r="D17" s="14">
        <v>2.0899999999999998E-2</v>
      </c>
      <c r="E17" s="15">
        <v>2.12E-2</v>
      </c>
    </row>
    <row r="18" spans="1:6" x14ac:dyDescent="0.2">
      <c r="A18" s="11">
        <v>17</v>
      </c>
      <c r="B18" s="12">
        <v>282</v>
      </c>
      <c r="C18" s="13" t="s">
        <v>15</v>
      </c>
      <c r="D18" s="14">
        <v>1.7600000000000001E-2</v>
      </c>
      <c r="E18" s="15" t="s">
        <v>16</v>
      </c>
      <c r="F18" s="16"/>
    </row>
    <row r="19" spans="1:6" x14ac:dyDescent="0.2">
      <c r="A19" s="11">
        <v>18</v>
      </c>
      <c r="B19" s="12">
        <v>282</v>
      </c>
      <c r="C19" s="13" t="s">
        <v>15</v>
      </c>
      <c r="D19" s="14">
        <v>2.0400000000000001E-2</v>
      </c>
      <c r="E19" s="15" t="s">
        <v>16</v>
      </c>
      <c r="F19" s="16"/>
    </row>
    <row r="20" spans="1:6" x14ac:dyDescent="0.2">
      <c r="A20" s="11">
        <v>19</v>
      </c>
      <c r="B20" s="12">
        <v>384</v>
      </c>
      <c r="C20" s="13" t="s">
        <v>17</v>
      </c>
      <c r="D20" s="14">
        <v>2.5399999999999999E-2</v>
      </c>
      <c r="E20" s="15">
        <v>2.12E-2</v>
      </c>
    </row>
    <row r="21" spans="1:6" x14ac:dyDescent="0.2">
      <c r="A21" s="11">
        <v>20</v>
      </c>
      <c r="B21" s="12">
        <v>384</v>
      </c>
      <c r="C21" s="13" t="s">
        <v>17</v>
      </c>
      <c r="D21" s="14">
        <v>2.1100000000000001E-2</v>
      </c>
      <c r="E21" s="15">
        <v>2.0799999999999999E-2</v>
      </c>
    </row>
    <row r="22" spans="1:6" x14ac:dyDescent="0.2">
      <c r="A22" s="11">
        <v>21</v>
      </c>
      <c r="B22" s="12">
        <v>263</v>
      </c>
      <c r="C22" s="13" t="s">
        <v>18</v>
      </c>
      <c r="D22" s="14">
        <v>2.3800000000000002E-2</v>
      </c>
      <c r="E22" s="15">
        <v>2.1499999999999998E-2</v>
      </c>
    </row>
    <row r="23" spans="1:6" x14ac:dyDescent="0.2">
      <c r="A23" s="11">
        <v>22</v>
      </c>
      <c r="B23" s="17">
        <v>263</v>
      </c>
      <c r="C23" s="13" t="s">
        <v>18</v>
      </c>
      <c r="D23" s="14">
        <v>2.5600000000000001E-2</v>
      </c>
      <c r="E23" s="15">
        <v>2.0899999999999998E-2</v>
      </c>
    </row>
    <row r="24" spans="1:6" x14ac:dyDescent="0.2">
      <c r="A24" s="11">
        <v>23</v>
      </c>
      <c r="B24" s="18" t="s">
        <v>19</v>
      </c>
      <c r="C24" s="13"/>
      <c r="D24" s="14">
        <v>2.23E-2</v>
      </c>
      <c r="E24" s="15">
        <v>2.1700000000000001E-2</v>
      </c>
    </row>
    <row r="25" spans="1:6" x14ac:dyDescent="0.2">
      <c r="A25" s="19">
        <v>24</v>
      </c>
      <c r="B25" s="20" t="s">
        <v>19</v>
      </c>
      <c r="C25" s="21"/>
      <c r="D25" s="22">
        <v>2.3699999999999999E-2</v>
      </c>
      <c r="E25" s="23">
        <v>2.0799999999999999E-2</v>
      </c>
    </row>
    <row r="26" spans="1:6" x14ac:dyDescent="0.2">
      <c r="A26" s="24">
        <v>25</v>
      </c>
      <c r="B26" s="7">
        <v>381</v>
      </c>
      <c r="C26" s="25" t="s">
        <v>20</v>
      </c>
      <c r="D26" s="26">
        <v>2.3800000000000002E-2</v>
      </c>
    </row>
    <row r="27" spans="1:6" x14ac:dyDescent="0.2">
      <c r="A27" s="11">
        <v>26</v>
      </c>
      <c r="B27" s="12">
        <v>381</v>
      </c>
      <c r="C27" s="13" t="s">
        <v>20</v>
      </c>
      <c r="D27" s="14">
        <v>2.35E-2</v>
      </c>
    </row>
    <row r="28" spans="1:6" x14ac:dyDescent="0.2">
      <c r="A28" s="11">
        <v>27</v>
      </c>
      <c r="B28" s="12">
        <v>99</v>
      </c>
      <c r="C28" s="13" t="s">
        <v>21</v>
      </c>
      <c r="D28" s="14">
        <v>2.6100000000000002E-2</v>
      </c>
    </row>
    <row r="29" spans="1:6" x14ac:dyDescent="0.2">
      <c r="A29" s="11">
        <v>28</v>
      </c>
      <c r="B29" s="12">
        <v>99</v>
      </c>
      <c r="C29" s="13" t="s">
        <v>21</v>
      </c>
      <c r="D29" s="14">
        <v>2.6700000000000002E-2</v>
      </c>
    </row>
    <row r="30" spans="1:6" x14ac:dyDescent="0.2">
      <c r="A30" s="11">
        <v>29</v>
      </c>
      <c r="B30" s="12">
        <v>59</v>
      </c>
      <c r="C30" s="13" t="s">
        <v>22</v>
      </c>
      <c r="D30" s="14">
        <v>2.5100000000000001E-2</v>
      </c>
    </row>
    <row r="31" spans="1:6" x14ac:dyDescent="0.2">
      <c r="A31" s="11">
        <v>30</v>
      </c>
      <c r="B31" s="12">
        <v>59</v>
      </c>
      <c r="C31" s="13" t="s">
        <v>22</v>
      </c>
      <c r="D31" s="14">
        <v>2.5999999999999999E-2</v>
      </c>
    </row>
    <row r="32" spans="1:6" x14ac:dyDescent="0.2">
      <c r="A32" s="11">
        <v>31</v>
      </c>
      <c r="B32" s="12">
        <v>91</v>
      </c>
      <c r="C32" s="13" t="s">
        <v>23</v>
      </c>
      <c r="D32" s="14">
        <v>2.2599999999999999E-2</v>
      </c>
    </row>
    <row r="33" spans="1:4" x14ac:dyDescent="0.2">
      <c r="A33" s="11">
        <v>32</v>
      </c>
      <c r="B33" s="12">
        <v>91</v>
      </c>
      <c r="C33" s="13" t="s">
        <v>23</v>
      </c>
      <c r="D33" s="14">
        <v>2.52E-2</v>
      </c>
    </row>
    <row r="34" spans="1:4" x14ac:dyDescent="0.2">
      <c r="A34" s="11">
        <v>33</v>
      </c>
      <c r="B34" s="12">
        <v>122</v>
      </c>
      <c r="C34" s="13" t="s">
        <v>24</v>
      </c>
      <c r="D34" s="14">
        <v>2.4400000000000002E-2</v>
      </c>
    </row>
    <row r="35" spans="1:4" x14ac:dyDescent="0.2">
      <c r="A35" s="11">
        <v>34</v>
      </c>
      <c r="B35" s="12">
        <v>122</v>
      </c>
      <c r="C35" s="13" t="s">
        <v>24</v>
      </c>
      <c r="D35" s="14">
        <v>2.3E-2</v>
      </c>
    </row>
    <row r="36" spans="1:4" x14ac:dyDescent="0.2">
      <c r="A36" s="11">
        <v>35</v>
      </c>
      <c r="B36" s="12">
        <v>152</v>
      </c>
      <c r="C36" s="13" t="s">
        <v>25</v>
      </c>
      <c r="D36" s="14">
        <v>2.47E-2</v>
      </c>
    </row>
    <row r="37" spans="1:4" x14ac:dyDescent="0.2">
      <c r="A37" s="11">
        <v>36</v>
      </c>
      <c r="B37" s="12">
        <v>152</v>
      </c>
      <c r="C37" s="13" t="s">
        <v>25</v>
      </c>
      <c r="D37" s="14">
        <v>2.3199999999999998E-2</v>
      </c>
    </row>
    <row r="38" spans="1:4" x14ac:dyDescent="0.2">
      <c r="A38" s="11">
        <v>37</v>
      </c>
      <c r="B38" s="12">
        <v>93</v>
      </c>
      <c r="C38" s="13" t="s">
        <v>26</v>
      </c>
      <c r="D38" s="14">
        <v>2.1999999999999999E-2</v>
      </c>
    </row>
    <row r="39" spans="1:4" x14ac:dyDescent="0.2">
      <c r="A39" s="11">
        <v>38</v>
      </c>
      <c r="B39" s="12">
        <v>93</v>
      </c>
      <c r="C39" s="13" t="s">
        <v>26</v>
      </c>
      <c r="D39" s="14">
        <v>2.01E-2</v>
      </c>
    </row>
    <row r="40" spans="1:4" x14ac:dyDescent="0.2">
      <c r="A40" s="11">
        <v>39</v>
      </c>
      <c r="B40" s="12">
        <v>27</v>
      </c>
      <c r="C40" s="13" t="s">
        <v>27</v>
      </c>
      <c r="D40" s="14">
        <v>2.4799999999999999E-2</v>
      </c>
    </row>
    <row r="41" spans="1:4" x14ac:dyDescent="0.2">
      <c r="A41" s="11">
        <v>40</v>
      </c>
      <c r="B41" s="12">
        <v>27</v>
      </c>
      <c r="C41" s="13" t="s">
        <v>27</v>
      </c>
      <c r="D41" s="14">
        <v>2.1600000000000001E-2</v>
      </c>
    </row>
    <row r="42" spans="1:4" x14ac:dyDescent="0.2">
      <c r="A42" s="11">
        <v>41</v>
      </c>
      <c r="B42" s="12">
        <v>22</v>
      </c>
      <c r="C42" s="13" t="s">
        <v>28</v>
      </c>
      <c r="D42" s="14">
        <v>2.3E-2</v>
      </c>
    </row>
    <row r="43" spans="1:4" x14ac:dyDescent="0.2">
      <c r="A43" s="11">
        <v>42</v>
      </c>
      <c r="B43" s="12">
        <v>22</v>
      </c>
      <c r="C43" s="13" t="s">
        <v>28</v>
      </c>
      <c r="D43" s="14">
        <v>2.41E-2</v>
      </c>
    </row>
    <row r="44" spans="1:4" x14ac:dyDescent="0.2">
      <c r="A44" s="11">
        <v>43</v>
      </c>
      <c r="B44" s="12">
        <v>28</v>
      </c>
      <c r="C44" s="13" t="s">
        <v>29</v>
      </c>
      <c r="D44" s="14">
        <v>2.64E-2</v>
      </c>
    </row>
    <row r="45" spans="1:4" x14ac:dyDescent="0.2">
      <c r="A45" s="11">
        <v>44</v>
      </c>
      <c r="B45" s="12">
        <v>28</v>
      </c>
      <c r="C45" s="13" t="s">
        <v>29</v>
      </c>
      <c r="D45" s="14">
        <v>2.1899999999999999E-2</v>
      </c>
    </row>
    <row r="46" spans="1:4" x14ac:dyDescent="0.2">
      <c r="A46" s="11">
        <v>45</v>
      </c>
      <c r="B46" s="12">
        <v>321</v>
      </c>
      <c r="C46" s="13" t="s">
        <v>30</v>
      </c>
      <c r="D46" s="14">
        <v>2.3599999999999999E-2</v>
      </c>
    </row>
    <row r="47" spans="1:4" x14ac:dyDescent="0.2">
      <c r="A47" s="11">
        <v>46</v>
      </c>
      <c r="B47" s="17">
        <v>321</v>
      </c>
      <c r="C47" s="13" t="s">
        <v>30</v>
      </c>
      <c r="D47" s="14">
        <v>2.1000000000000001E-2</v>
      </c>
    </row>
    <row r="48" spans="1:4" x14ac:dyDescent="0.2">
      <c r="A48" s="11">
        <v>47</v>
      </c>
      <c r="B48" s="18" t="s">
        <v>19</v>
      </c>
      <c r="C48" s="13"/>
      <c r="D48" s="14">
        <v>2.1700000000000001E-2</v>
      </c>
    </row>
    <row r="49" spans="1:4" x14ac:dyDescent="0.2">
      <c r="A49" s="28">
        <v>48</v>
      </c>
      <c r="B49" s="29" t="s">
        <v>19</v>
      </c>
      <c r="C49" s="30"/>
      <c r="D49" s="31">
        <v>2.24E-2</v>
      </c>
    </row>
    <row r="50" spans="1:4" x14ac:dyDescent="0.2">
      <c r="A50" s="6">
        <v>49</v>
      </c>
      <c r="B50" s="7">
        <v>89</v>
      </c>
      <c r="C50" s="8" t="s">
        <v>31</v>
      </c>
      <c r="D50" s="9">
        <v>2.7E-2</v>
      </c>
    </row>
    <row r="51" spans="1:4" x14ac:dyDescent="0.2">
      <c r="A51" s="11">
        <v>50</v>
      </c>
      <c r="B51" s="12">
        <v>89</v>
      </c>
      <c r="C51" s="13" t="s">
        <v>31</v>
      </c>
      <c r="D51" s="14">
        <v>2.3900000000000001E-2</v>
      </c>
    </row>
    <row r="52" spans="1:4" x14ac:dyDescent="0.2">
      <c r="A52" s="11">
        <v>51</v>
      </c>
      <c r="B52" s="12">
        <v>81</v>
      </c>
      <c r="C52" s="13" t="s">
        <v>32</v>
      </c>
      <c r="D52" s="14">
        <v>2.4199999999999999E-2</v>
      </c>
    </row>
    <row r="53" spans="1:4" x14ac:dyDescent="0.2">
      <c r="A53" s="11">
        <v>52</v>
      </c>
      <c r="B53" s="12">
        <v>81</v>
      </c>
      <c r="C53" s="13" t="s">
        <v>32</v>
      </c>
      <c r="D53" s="14">
        <v>2.35E-2</v>
      </c>
    </row>
    <row r="54" spans="1:4" x14ac:dyDescent="0.2">
      <c r="A54" s="11">
        <v>53</v>
      </c>
      <c r="B54" s="12">
        <v>328</v>
      </c>
      <c r="C54" s="13" t="s">
        <v>33</v>
      </c>
      <c r="D54" s="14">
        <v>2.6100000000000002E-2</v>
      </c>
    </row>
    <row r="55" spans="1:4" x14ac:dyDescent="0.2">
      <c r="A55" s="11">
        <v>54</v>
      </c>
      <c r="B55" s="12">
        <v>328</v>
      </c>
      <c r="C55" s="13" t="s">
        <v>33</v>
      </c>
      <c r="D55" s="14">
        <v>2.1700000000000001E-2</v>
      </c>
    </row>
    <row r="56" spans="1:4" x14ac:dyDescent="0.2">
      <c r="A56" s="11">
        <v>55</v>
      </c>
      <c r="B56" s="12">
        <v>306</v>
      </c>
      <c r="C56" s="13" t="s">
        <v>34</v>
      </c>
      <c r="D56" s="14">
        <v>2.1299999999999999E-2</v>
      </c>
    </row>
    <row r="57" spans="1:4" x14ac:dyDescent="0.2">
      <c r="A57" s="11">
        <v>56</v>
      </c>
      <c r="B57" s="12">
        <v>306</v>
      </c>
      <c r="C57" s="13" t="s">
        <v>34</v>
      </c>
      <c r="D57" s="14">
        <v>2.24E-2</v>
      </c>
    </row>
    <row r="58" spans="1:4" x14ac:dyDescent="0.2">
      <c r="A58" s="11">
        <v>57</v>
      </c>
      <c r="B58" s="12">
        <v>193</v>
      </c>
      <c r="C58" s="13" t="s">
        <v>35</v>
      </c>
      <c r="D58" s="14">
        <v>2.0899999999999998E-2</v>
      </c>
    </row>
    <row r="59" spans="1:4" x14ac:dyDescent="0.2">
      <c r="A59" s="11">
        <v>58</v>
      </c>
      <c r="B59" s="12">
        <v>193</v>
      </c>
      <c r="C59" s="13" t="s">
        <v>35</v>
      </c>
      <c r="D59" s="14">
        <v>2.3900000000000001E-2</v>
      </c>
    </row>
    <row r="60" spans="1:4" x14ac:dyDescent="0.2">
      <c r="A60" s="11">
        <v>59</v>
      </c>
      <c r="B60" s="12">
        <v>378</v>
      </c>
      <c r="C60" s="13" t="s">
        <v>36</v>
      </c>
      <c r="D60" s="14">
        <v>2.4E-2</v>
      </c>
    </row>
    <row r="61" spans="1:4" x14ac:dyDescent="0.2">
      <c r="A61" s="11">
        <v>60</v>
      </c>
      <c r="B61" s="12">
        <v>378</v>
      </c>
      <c r="C61" s="13" t="s">
        <v>36</v>
      </c>
      <c r="D61" s="14">
        <v>2.41E-2</v>
      </c>
    </row>
    <row r="62" spans="1:4" x14ac:dyDescent="0.2">
      <c r="A62" s="11">
        <v>61</v>
      </c>
      <c r="B62" s="12">
        <v>385</v>
      </c>
      <c r="C62" s="13" t="s">
        <v>37</v>
      </c>
      <c r="D62" s="14">
        <v>2.76E-2</v>
      </c>
    </row>
    <row r="63" spans="1:4" x14ac:dyDescent="0.2">
      <c r="A63" s="11">
        <v>62</v>
      </c>
      <c r="B63" s="12">
        <v>385</v>
      </c>
      <c r="C63" s="13" t="s">
        <v>37</v>
      </c>
      <c r="D63" s="14">
        <v>2.3300000000000001E-2</v>
      </c>
    </row>
    <row r="64" spans="1:4" x14ac:dyDescent="0.2">
      <c r="A64" s="11">
        <v>63</v>
      </c>
      <c r="B64" s="12">
        <v>320</v>
      </c>
      <c r="C64" s="13" t="s">
        <v>39</v>
      </c>
      <c r="D64" s="14">
        <v>2.1499999999999998E-2</v>
      </c>
    </row>
    <row r="65" spans="1:4" x14ac:dyDescent="0.2">
      <c r="A65" s="11">
        <v>64</v>
      </c>
      <c r="B65" s="12">
        <v>320</v>
      </c>
      <c r="C65" s="13" t="s">
        <v>39</v>
      </c>
      <c r="D65" s="14">
        <v>2.2800000000000001E-2</v>
      </c>
    </row>
    <row r="66" spans="1:4" x14ac:dyDescent="0.2">
      <c r="A66" s="11">
        <v>65</v>
      </c>
      <c r="B66" s="12">
        <v>159</v>
      </c>
      <c r="C66" s="13" t="s">
        <v>40</v>
      </c>
      <c r="D66" s="14">
        <v>2.24E-2</v>
      </c>
    </row>
    <row r="67" spans="1:4" x14ac:dyDescent="0.2">
      <c r="A67" s="11">
        <v>66</v>
      </c>
      <c r="B67" s="12">
        <v>159</v>
      </c>
      <c r="C67" s="13" t="s">
        <v>40</v>
      </c>
      <c r="D67" s="14">
        <v>2.4199999999999999E-2</v>
      </c>
    </row>
    <row r="68" spans="1:4" x14ac:dyDescent="0.2">
      <c r="A68" s="11">
        <v>67</v>
      </c>
      <c r="B68" s="12">
        <v>32</v>
      </c>
      <c r="C68" s="13" t="s">
        <v>41</v>
      </c>
      <c r="D68" s="14">
        <v>2.4E-2</v>
      </c>
    </row>
    <row r="69" spans="1:4" x14ac:dyDescent="0.2">
      <c r="A69" s="11">
        <v>68</v>
      </c>
      <c r="B69" s="12">
        <v>32</v>
      </c>
      <c r="C69" s="13" t="s">
        <v>41</v>
      </c>
      <c r="D69" s="14">
        <v>2.29E-2</v>
      </c>
    </row>
    <row r="70" spans="1:4" x14ac:dyDescent="0.2">
      <c r="A70" s="11">
        <v>69</v>
      </c>
      <c r="B70" s="12">
        <v>183</v>
      </c>
      <c r="C70" s="13" t="s">
        <v>42</v>
      </c>
      <c r="D70" s="14">
        <v>2.4299999999999999E-2</v>
      </c>
    </row>
    <row r="71" spans="1:4" x14ac:dyDescent="0.2">
      <c r="A71" s="11">
        <v>70</v>
      </c>
      <c r="B71" s="17">
        <v>183</v>
      </c>
      <c r="C71" s="13" t="s">
        <v>42</v>
      </c>
      <c r="D71" s="14">
        <v>2.35E-2</v>
      </c>
    </row>
    <row r="72" spans="1:4" x14ac:dyDescent="0.2">
      <c r="A72" s="11">
        <v>71</v>
      </c>
      <c r="B72" s="18" t="s">
        <v>19</v>
      </c>
      <c r="C72" s="13"/>
      <c r="D72" s="14">
        <v>2.35E-2</v>
      </c>
    </row>
    <row r="73" spans="1:4" x14ac:dyDescent="0.2">
      <c r="A73" s="19">
        <v>72</v>
      </c>
      <c r="B73" s="20" t="s">
        <v>19</v>
      </c>
      <c r="C73" s="21"/>
      <c r="D73" s="22">
        <v>2.1700000000000001E-2</v>
      </c>
    </row>
    <row r="74" spans="1:4" x14ac:dyDescent="0.2">
      <c r="A74" s="24">
        <v>73</v>
      </c>
      <c r="B74" s="7">
        <v>5</v>
      </c>
      <c r="C74" s="25" t="s">
        <v>43</v>
      </c>
      <c r="D74" s="26">
        <v>2.3800000000000002E-2</v>
      </c>
    </row>
    <row r="75" spans="1:4" x14ac:dyDescent="0.2">
      <c r="A75" s="11">
        <v>74</v>
      </c>
      <c r="B75" s="12">
        <v>5</v>
      </c>
      <c r="C75" s="13" t="s">
        <v>43</v>
      </c>
      <c r="D75" s="14">
        <v>2.2200000000000001E-2</v>
      </c>
    </row>
    <row r="76" spans="1:4" x14ac:dyDescent="0.2">
      <c r="A76" s="11">
        <v>75</v>
      </c>
      <c r="B76" s="12">
        <v>339</v>
      </c>
      <c r="C76" s="13" t="s">
        <v>44</v>
      </c>
      <c r="D76" s="14">
        <v>2.0299999999999999E-2</v>
      </c>
    </row>
    <row r="77" spans="1:4" x14ac:dyDescent="0.2">
      <c r="A77" s="11">
        <v>76</v>
      </c>
      <c r="B77" s="12">
        <v>339</v>
      </c>
      <c r="C77" s="13" t="s">
        <v>44</v>
      </c>
      <c r="D77" s="14">
        <v>2.12E-2</v>
      </c>
    </row>
    <row r="78" spans="1:4" x14ac:dyDescent="0.2">
      <c r="A78" s="11">
        <v>77</v>
      </c>
      <c r="B78" s="12">
        <v>309</v>
      </c>
      <c r="C78" s="13" t="s">
        <v>45</v>
      </c>
      <c r="D78" s="14">
        <v>2.3699999999999999E-2</v>
      </c>
    </row>
    <row r="79" spans="1:4" x14ac:dyDescent="0.2">
      <c r="A79" s="11">
        <v>78</v>
      </c>
      <c r="B79" s="12">
        <v>309</v>
      </c>
      <c r="C79" s="13" t="s">
        <v>45</v>
      </c>
      <c r="D79" s="14">
        <v>2.35E-2</v>
      </c>
    </row>
    <row r="80" spans="1:4" x14ac:dyDescent="0.2">
      <c r="A80" s="11">
        <v>79</v>
      </c>
      <c r="B80" s="12">
        <v>376</v>
      </c>
      <c r="C80" s="13" t="s">
        <v>46</v>
      </c>
      <c r="D80" s="14">
        <v>2.1499999999999998E-2</v>
      </c>
    </row>
    <row r="81" spans="1:4" x14ac:dyDescent="0.2">
      <c r="A81" s="11">
        <v>80</v>
      </c>
      <c r="B81" s="12">
        <v>376</v>
      </c>
      <c r="C81" s="13" t="s">
        <v>46</v>
      </c>
      <c r="D81" s="14">
        <v>2.07E-2</v>
      </c>
    </row>
    <row r="82" spans="1:4" x14ac:dyDescent="0.2">
      <c r="A82" s="11">
        <v>81</v>
      </c>
      <c r="B82" s="12">
        <v>379</v>
      </c>
      <c r="C82" s="13" t="s">
        <v>47</v>
      </c>
      <c r="D82" s="14">
        <v>2.0899999999999998E-2</v>
      </c>
    </row>
    <row r="83" spans="1:4" x14ac:dyDescent="0.2">
      <c r="A83" s="11">
        <v>82</v>
      </c>
      <c r="B83" s="12">
        <v>379</v>
      </c>
      <c r="C83" s="13" t="s">
        <v>47</v>
      </c>
      <c r="D83" s="14">
        <v>2.5700000000000001E-2</v>
      </c>
    </row>
    <row r="84" spans="1:4" x14ac:dyDescent="0.2">
      <c r="A84" s="11">
        <v>83</v>
      </c>
      <c r="B84" s="12">
        <v>307</v>
      </c>
      <c r="C84" s="13" t="s">
        <v>48</v>
      </c>
      <c r="D84" s="14">
        <v>2.41E-2</v>
      </c>
    </row>
    <row r="85" spans="1:4" x14ac:dyDescent="0.2">
      <c r="A85" s="11">
        <v>84</v>
      </c>
      <c r="B85" s="12">
        <v>307</v>
      </c>
      <c r="C85" s="13" t="s">
        <v>48</v>
      </c>
      <c r="D85" s="14">
        <v>2.3599999999999999E-2</v>
      </c>
    </row>
    <row r="86" spans="1:4" x14ac:dyDescent="0.2">
      <c r="A86" s="11">
        <v>85</v>
      </c>
      <c r="B86" s="12">
        <v>222</v>
      </c>
      <c r="C86" s="13" t="s">
        <v>49</v>
      </c>
      <c r="D86" s="14">
        <v>2.3099999999999999E-2</v>
      </c>
    </row>
    <row r="87" spans="1:4" x14ac:dyDescent="0.2">
      <c r="A87" s="11">
        <v>86</v>
      </c>
      <c r="B87" s="12">
        <v>222</v>
      </c>
      <c r="C87" s="13" t="s">
        <v>49</v>
      </c>
      <c r="D87" s="14">
        <v>2.1899999999999999E-2</v>
      </c>
    </row>
    <row r="88" spans="1:4" x14ac:dyDescent="0.2">
      <c r="A88" s="11">
        <v>87</v>
      </c>
      <c r="B88" s="12">
        <v>67</v>
      </c>
      <c r="C88" s="13" t="s">
        <v>50</v>
      </c>
      <c r="D88" s="14">
        <v>2.3800000000000002E-2</v>
      </c>
    </row>
    <row r="89" spans="1:4" x14ac:dyDescent="0.2">
      <c r="A89" s="11">
        <v>88</v>
      </c>
      <c r="B89" s="12">
        <v>67</v>
      </c>
      <c r="C89" s="13" t="s">
        <v>50</v>
      </c>
      <c r="D89" s="14">
        <v>2.12E-2</v>
      </c>
    </row>
    <row r="90" spans="1:4" x14ac:dyDescent="0.2">
      <c r="A90" s="11">
        <v>89</v>
      </c>
      <c r="B90" s="12">
        <v>344</v>
      </c>
      <c r="C90" s="13" t="s">
        <v>51</v>
      </c>
      <c r="D90" s="14">
        <v>2.1399999999999999E-2</v>
      </c>
    </row>
    <row r="91" spans="1:4" x14ac:dyDescent="0.2">
      <c r="A91" s="11">
        <v>90</v>
      </c>
      <c r="B91" s="12">
        <v>344</v>
      </c>
      <c r="C91" s="13" t="s">
        <v>51</v>
      </c>
      <c r="D91" s="14">
        <v>2.1600000000000001E-2</v>
      </c>
    </row>
    <row r="92" spans="1:4" x14ac:dyDescent="0.2">
      <c r="A92" s="11">
        <v>91</v>
      </c>
      <c r="B92" s="12">
        <v>158</v>
      </c>
      <c r="C92" s="13" t="s">
        <v>52</v>
      </c>
      <c r="D92" s="14">
        <v>2.2499999999999999E-2</v>
      </c>
    </row>
    <row r="93" spans="1:4" x14ac:dyDescent="0.2">
      <c r="A93" s="11">
        <v>92</v>
      </c>
      <c r="B93" s="12">
        <v>158</v>
      </c>
      <c r="C93" s="13" t="s">
        <v>52</v>
      </c>
      <c r="D93" s="14">
        <v>2.47E-2</v>
      </c>
    </row>
    <row r="94" spans="1:4" x14ac:dyDescent="0.2">
      <c r="A94" s="11">
        <v>93</v>
      </c>
      <c r="B94" s="12">
        <v>123</v>
      </c>
      <c r="C94" s="13" t="s">
        <v>53</v>
      </c>
      <c r="D94" s="14">
        <v>2.1999999999999999E-2</v>
      </c>
    </row>
    <row r="95" spans="1:4" x14ac:dyDescent="0.2">
      <c r="A95" s="11">
        <v>94</v>
      </c>
      <c r="B95" s="17">
        <v>123</v>
      </c>
      <c r="C95" s="13" t="s">
        <v>53</v>
      </c>
      <c r="D95" s="14">
        <v>1.9699999999999999E-2</v>
      </c>
    </row>
    <row r="96" spans="1:4" x14ac:dyDescent="0.2">
      <c r="A96" s="11">
        <v>95</v>
      </c>
      <c r="B96" s="18" t="s">
        <v>19</v>
      </c>
      <c r="C96" s="13"/>
      <c r="D96" s="14">
        <v>2.7900000000000001E-2</v>
      </c>
    </row>
    <row r="97" spans="1:4" x14ac:dyDescent="0.2">
      <c r="A97" s="28">
        <v>96</v>
      </c>
      <c r="B97" s="29" t="s">
        <v>19</v>
      </c>
      <c r="C97" s="30"/>
      <c r="D97" s="31">
        <v>2.3E-2</v>
      </c>
    </row>
    <row r="98" spans="1:4" x14ac:dyDescent="0.2">
      <c r="A98" s="6">
        <v>97</v>
      </c>
      <c r="B98" s="7">
        <v>340</v>
      </c>
      <c r="C98" s="8" t="s">
        <v>54</v>
      </c>
      <c r="D98" s="9">
        <v>2.3900000000000001E-2</v>
      </c>
    </row>
    <row r="99" spans="1:4" x14ac:dyDescent="0.2">
      <c r="A99" s="11">
        <v>98</v>
      </c>
      <c r="B99" s="12">
        <v>340</v>
      </c>
      <c r="C99" s="13" t="s">
        <v>54</v>
      </c>
      <c r="D99" s="14">
        <v>2.1100000000000001E-2</v>
      </c>
    </row>
    <row r="100" spans="1:4" x14ac:dyDescent="0.2">
      <c r="A100" s="11">
        <v>99</v>
      </c>
      <c r="B100" s="12">
        <v>70</v>
      </c>
      <c r="C100" s="13" t="s">
        <v>55</v>
      </c>
      <c r="D100" s="14">
        <v>2.1399999999999999E-2</v>
      </c>
    </row>
    <row r="101" spans="1:4" x14ac:dyDescent="0.2">
      <c r="A101" s="11">
        <v>100</v>
      </c>
      <c r="B101" s="12">
        <v>70</v>
      </c>
      <c r="C101" s="13" t="s">
        <v>55</v>
      </c>
      <c r="D101" s="14">
        <v>2.5600000000000001E-2</v>
      </c>
    </row>
    <row r="102" spans="1:4" x14ac:dyDescent="0.2">
      <c r="A102" s="11">
        <v>101</v>
      </c>
      <c r="B102" s="12">
        <v>198</v>
      </c>
      <c r="C102" s="13" t="s">
        <v>56</v>
      </c>
      <c r="D102" s="14">
        <v>2.1700000000000001E-2</v>
      </c>
    </row>
    <row r="103" spans="1:4" x14ac:dyDescent="0.2">
      <c r="A103" s="11">
        <v>102</v>
      </c>
      <c r="B103" s="12">
        <v>198</v>
      </c>
      <c r="C103" s="13" t="s">
        <v>56</v>
      </c>
      <c r="D103" s="14">
        <v>2.24E-2</v>
      </c>
    </row>
    <row r="104" spans="1:4" x14ac:dyDescent="0.2">
      <c r="A104" s="11">
        <v>103</v>
      </c>
      <c r="B104" s="12">
        <v>223</v>
      </c>
      <c r="C104" s="13" t="s">
        <v>57</v>
      </c>
      <c r="D104" s="14">
        <v>2.0899999999999998E-2</v>
      </c>
    </row>
    <row r="105" spans="1:4" x14ac:dyDescent="0.2">
      <c r="A105" s="11">
        <v>104</v>
      </c>
      <c r="B105" s="12">
        <v>223</v>
      </c>
      <c r="C105" s="13" t="s">
        <v>57</v>
      </c>
      <c r="D105" s="14">
        <v>2.1700000000000001E-2</v>
      </c>
    </row>
    <row r="106" spans="1:4" x14ac:dyDescent="0.2">
      <c r="A106" s="11">
        <v>105</v>
      </c>
      <c r="B106" s="12">
        <v>86</v>
      </c>
      <c r="C106" s="13" t="s">
        <v>58</v>
      </c>
      <c r="D106" s="14">
        <v>2.3800000000000002E-2</v>
      </c>
    </row>
    <row r="107" spans="1:4" x14ac:dyDescent="0.2">
      <c r="A107" s="11">
        <v>106</v>
      </c>
      <c r="B107" s="12">
        <v>86</v>
      </c>
      <c r="C107" s="13" t="s">
        <v>58</v>
      </c>
      <c r="D107" s="14">
        <v>2.2200000000000001E-2</v>
      </c>
    </row>
    <row r="108" spans="1:4" x14ac:dyDescent="0.2">
      <c r="A108" s="11">
        <v>107</v>
      </c>
      <c r="B108" s="12">
        <v>52</v>
      </c>
      <c r="C108" s="13" t="s">
        <v>59</v>
      </c>
      <c r="D108" s="14">
        <v>2.0500000000000001E-2</v>
      </c>
    </row>
    <row r="109" spans="1:4" x14ac:dyDescent="0.2">
      <c r="A109" s="11">
        <v>108</v>
      </c>
      <c r="B109" s="12">
        <v>52</v>
      </c>
      <c r="C109" s="13" t="s">
        <v>59</v>
      </c>
      <c r="D109" s="14">
        <v>2.4500000000000001E-2</v>
      </c>
    </row>
    <row r="110" spans="1:4" x14ac:dyDescent="0.2">
      <c r="A110" s="11">
        <v>109</v>
      </c>
      <c r="B110" s="12">
        <v>224</v>
      </c>
      <c r="C110" s="13" t="s">
        <v>60</v>
      </c>
      <c r="D110" s="14">
        <v>2.1100000000000001E-2</v>
      </c>
    </row>
    <row r="111" spans="1:4" x14ac:dyDescent="0.2">
      <c r="A111" s="11">
        <v>110</v>
      </c>
      <c r="B111" s="12">
        <v>224</v>
      </c>
      <c r="C111" s="13" t="s">
        <v>60</v>
      </c>
      <c r="D111" s="14">
        <v>2.0500000000000001E-2</v>
      </c>
    </row>
    <row r="112" spans="1:4" x14ac:dyDescent="0.2">
      <c r="A112" s="11">
        <v>111</v>
      </c>
      <c r="B112" s="12">
        <v>299</v>
      </c>
      <c r="C112" s="13" t="s">
        <v>61</v>
      </c>
      <c r="D112" s="14">
        <v>2.3699999999999999E-2</v>
      </c>
    </row>
    <row r="113" spans="1:4" x14ac:dyDescent="0.2">
      <c r="A113" s="11">
        <v>112</v>
      </c>
      <c r="B113" s="12">
        <v>299</v>
      </c>
      <c r="C113" s="13" t="s">
        <v>61</v>
      </c>
      <c r="D113" s="14">
        <v>2.3199999999999998E-2</v>
      </c>
    </row>
    <row r="114" spans="1:4" x14ac:dyDescent="0.2">
      <c r="A114" s="11">
        <v>113</v>
      </c>
      <c r="B114" s="12">
        <v>108</v>
      </c>
      <c r="C114" s="13" t="s">
        <v>62</v>
      </c>
      <c r="D114" s="14">
        <v>2.3400000000000001E-2</v>
      </c>
    </row>
    <row r="115" spans="1:4" x14ac:dyDescent="0.2">
      <c r="A115" s="11">
        <v>114</v>
      </c>
      <c r="B115" s="12">
        <v>108</v>
      </c>
      <c r="C115" s="13" t="s">
        <v>62</v>
      </c>
      <c r="D115" s="14">
        <v>2.1899999999999999E-2</v>
      </c>
    </row>
    <row r="116" spans="1:4" x14ac:dyDescent="0.2">
      <c r="A116" s="11">
        <v>115</v>
      </c>
      <c r="B116" s="12">
        <v>342</v>
      </c>
      <c r="C116" s="13" t="s">
        <v>63</v>
      </c>
      <c r="D116" s="14">
        <v>2.4E-2</v>
      </c>
    </row>
    <row r="117" spans="1:4" x14ac:dyDescent="0.2">
      <c r="A117" s="11">
        <v>116</v>
      </c>
      <c r="B117" s="12">
        <v>342</v>
      </c>
      <c r="C117" s="13" t="s">
        <v>63</v>
      </c>
      <c r="D117" s="14">
        <v>2.4E-2</v>
      </c>
    </row>
    <row r="118" spans="1:4" x14ac:dyDescent="0.2">
      <c r="A118" s="11">
        <v>117</v>
      </c>
      <c r="B118" s="12">
        <v>139</v>
      </c>
      <c r="C118" s="13" t="s">
        <v>64</v>
      </c>
      <c r="D118" s="14">
        <v>2.1600000000000001E-2</v>
      </c>
    </row>
    <row r="119" spans="1:4" x14ac:dyDescent="0.2">
      <c r="A119" s="11">
        <v>118</v>
      </c>
      <c r="B119" s="17">
        <v>139</v>
      </c>
      <c r="C119" s="13" t="s">
        <v>64</v>
      </c>
      <c r="D119" s="14">
        <v>2.1399999999999999E-2</v>
      </c>
    </row>
    <row r="120" spans="1:4" x14ac:dyDescent="0.2">
      <c r="A120" s="11">
        <v>119</v>
      </c>
      <c r="B120" s="18" t="s">
        <v>19</v>
      </c>
      <c r="C120" s="13"/>
      <c r="D120" s="14">
        <v>2.1100000000000001E-2</v>
      </c>
    </row>
    <row r="121" spans="1:4" x14ac:dyDescent="0.2">
      <c r="A121" s="19">
        <v>120</v>
      </c>
      <c r="B121" s="20" t="s">
        <v>19</v>
      </c>
      <c r="C121" s="21"/>
      <c r="D121" s="22">
        <v>2.2599999999999999E-2</v>
      </c>
    </row>
    <row r="122" spans="1:4" x14ac:dyDescent="0.2">
      <c r="A122" s="24">
        <v>121</v>
      </c>
      <c r="B122" s="7">
        <v>283</v>
      </c>
      <c r="C122" s="25" t="s">
        <v>65</v>
      </c>
      <c r="D122" s="26">
        <v>2.1600000000000001E-2</v>
      </c>
    </row>
    <row r="123" spans="1:4" x14ac:dyDescent="0.2">
      <c r="A123" s="11">
        <v>122</v>
      </c>
      <c r="B123" s="12">
        <v>283</v>
      </c>
      <c r="C123" s="13" t="s">
        <v>65</v>
      </c>
      <c r="D123" s="14">
        <v>2.29E-2</v>
      </c>
    </row>
    <row r="124" spans="1:4" x14ac:dyDescent="0.2">
      <c r="A124" s="11">
        <v>123</v>
      </c>
      <c r="B124" s="12">
        <v>96</v>
      </c>
      <c r="C124" s="13" t="s">
        <v>66</v>
      </c>
      <c r="D124" s="14">
        <v>2.4500000000000001E-2</v>
      </c>
    </row>
    <row r="125" spans="1:4" x14ac:dyDescent="0.2">
      <c r="A125" s="11">
        <v>124</v>
      </c>
      <c r="B125" s="12">
        <v>96</v>
      </c>
      <c r="C125" s="13" t="s">
        <v>66</v>
      </c>
      <c r="D125" s="14">
        <v>2.2200000000000001E-2</v>
      </c>
    </row>
    <row r="126" spans="1:4" x14ac:dyDescent="0.2">
      <c r="A126" s="11">
        <v>125</v>
      </c>
      <c r="B126" s="12">
        <v>255</v>
      </c>
      <c r="C126" s="13" t="s">
        <v>67</v>
      </c>
      <c r="D126" s="14">
        <v>2.1700000000000001E-2</v>
      </c>
    </row>
    <row r="127" spans="1:4" x14ac:dyDescent="0.2">
      <c r="A127" s="11">
        <v>126</v>
      </c>
      <c r="B127" s="12">
        <v>255</v>
      </c>
      <c r="C127" s="13" t="s">
        <v>67</v>
      </c>
      <c r="D127" s="14">
        <v>2.4899999999999999E-2</v>
      </c>
    </row>
    <row r="128" spans="1:4" x14ac:dyDescent="0.2">
      <c r="A128" s="11">
        <v>127</v>
      </c>
      <c r="B128" s="12">
        <v>228</v>
      </c>
      <c r="C128" s="13" t="s">
        <v>68</v>
      </c>
      <c r="D128" s="14">
        <v>2.2200000000000001E-2</v>
      </c>
    </row>
    <row r="129" spans="1:4" x14ac:dyDescent="0.2">
      <c r="A129" s="11">
        <v>128</v>
      </c>
      <c r="B129" s="12">
        <v>228</v>
      </c>
      <c r="C129" s="13" t="s">
        <v>68</v>
      </c>
      <c r="D129" s="14">
        <v>2.3099999999999999E-2</v>
      </c>
    </row>
    <row r="130" spans="1:4" x14ac:dyDescent="0.2">
      <c r="A130" s="11">
        <v>129</v>
      </c>
      <c r="B130" s="12">
        <v>236</v>
      </c>
      <c r="C130" s="13" t="s">
        <v>69</v>
      </c>
      <c r="D130" s="14">
        <v>2.12E-2</v>
      </c>
    </row>
    <row r="131" spans="1:4" x14ac:dyDescent="0.2">
      <c r="A131" s="11">
        <v>130</v>
      </c>
      <c r="B131" s="12">
        <v>236</v>
      </c>
      <c r="C131" s="13" t="s">
        <v>69</v>
      </c>
      <c r="D131" s="14">
        <v>2.1299999999999999E-2</v>
      </c>
    </row>
    <row r="132" spans="1:4" x14ac:dyDescent="0.2">
      <c r="A132" s="11">
        <v>131</v>
      </c>
      <c r="B132" s="12">
        <v>244</v>
      </c>
      <c r="C132" s="13" t="s">
        <v>70</v>
      </c>
      <c r="D132" s="14">
        <v>2.12E-2</v>
      </c>
    </row>
    <row r="133" spans="1:4" ht="15.75" customHeight="1" x14ac:dyDescent="0.2">
      <c r="A133" s="11">
        <v>132</v>
      </c>
      <c r="B133" s="12">
        <v>244</v>
      </c>
      <c r="C133" s="13" t="s">
        <v>70</v>
      </c>
      <c r="D133" s="14">
        <v>2.24E-2</v>
      </c>
    </row>
    <row r="134" spans="1:4" x14ac:dyDescent="0.2">
      <c r="A134" s="11">
        <v>133</v>
      </c>
      <c r="B134" s="12">
        <v>98</v>
      </c>
      <c r="C134" s="13" t="s">
        <v>71</v>
      </c>
      <c r="D134" s="14">
        <v>2.2100000000000002E-2</v>
      </c>
    </row>
    <row r="135" spans="1:4" x14ac:dyDescent="0.2">
      <c r="A135" s="11">
        <v>134</v>
      </c>
      <c r="B135" s="12">
        <v>98</v>
      </c>
      <c r="C135" s="13" t="s">
        <v>71</v>
      </c>
      <c r="D135" s="14">
        <v>2.2700000000000001E-2</v>
      </c>
    </row>
    <row r="136" spans="1:4" x14ac:dyDescent="0.2">
      <c r="A136" s="11">
        <v>135</v>
      </c>
      <c r="B136" s="12">
        <v>200</v>
      </c>
      <c r="C136" s="13" t="s">
        <v>72</v>
      </c>
      <c r="D136" s="14">
        <v>2.4299999999999999E-2</v>
      </c>
    </row>
    <row r="137" spans="1:4" x14ac:dyDescent="0.2">
      <c r="A137" s="11">
        <v>136</v>
      </c>
      <c r="B137" s="12">
        <v>200</v>
      </c>
      <c r="C137" s="13" t="s">
        <v>72</v>
      </c>
      <c r="D137" s="14">
        <v>2.3400000000000001E-2</v>
      </c>
    </row>
    <row r="138" spans="1:4" x14ac:dyDescent="0.2">
      <c r="A138" s="11">
        <v>137</v>
      </c>
      <c r="B138" s="12">
        <v>109</v>
      </c>
      <c r="C138" s="13" t="s">
        <v>73</v>
      </c>
      <c r="D138" s="14">
        <v>2.47E-2</v>
      </c>
    </row>
    <row r="139" spans="1:4" x14ac:dyDescent="0.2">
      <c r="A139" s="11">
        <v>138</v>
      </c>
      <c r="B139" s="12">
        <v>109</v>
      </c>
      <c r="C139" s="13" t="s">
        <v>73</v>
      </c>
      <c r="D139" s="14">
        <v>2.2599999999999999E-2</v>
      </c>
    </row>
    <row r="140" spans="1:4" x14ac:dyDescent="0.2">
      <c r="A140" s="11">
        <v>715</v>
      </c>
      <c r="B140" s="12">
        <v>134</v>
      </c>
      <c r="C140" s="13" t="s">
        <v>74</v>
      </c>
      <c r="D140" s="32">
        <v>2.1100000000000001E-2</v>
      </c>
    </row>
    <row r="141" spans="1:4" x14ac:dyDescent="0.2">
      <c r="A141" s="11">
        <v>716</v>
      </c>
      <c r="B141" s="17">
        <v>134</v>
      </c>
      <c r="C141" s="13" t="s">
        <v>74</v>
      </c>
      <c r="D141" s="32">
        <v>2.1499999999999998E-2</v>
      </c>
    </row>
    <row r="142" spans="1:4" x14ac:dyDescent="0.2">
      <c r="A142" s="11">
        <v>141</v>
      </c>
      <c r="B142" s="12">
        <v>69</v>
      </c>
      <c r="C142" s="13" t="s">
        <v>75</v>
      </c>
      <c r="D142" s="14">
        <v>2.2700000000000001E-2</v>
      </c>
    </row>
    <row r="143" spans="1:4" x14ac:dyDescent="0.2">
      <c r="A143" s="11">
        <v>142</v>
      </c>
      <c r="B143" s="17">
        <v>69</v>
      </c>
      <c r="C143" s="13" t="s">
        <v>75</v>
      </c>
      <c r="D143" s="14">
        <v>2.4E-2</v>
      </c>
    </row>
    <row r="144" spans="1:4" x14ac:dyDescent="0.2">
      <c r="A144" s="11">
        <v>143</v>
      </c>
      <c r="B144" s="18" t="s">
        <v>19</v>
      </c>
      <c r="C144" s="13"/>
      <c r="D144" s="14">
        <v>2.0799999999999999E-2</v>
      </c>
    </row>
    <row r="145" spans="1:4" x14ac:dyDescent="0.2">
      <c r="A145" s="28">
        <v>144</v>
      </c>
      <c r="B145" s="20" t="s">
        <v>19</v>
      </c>
      <c r="C145" s="30"/>
      <c r="D145" s="31">
        <v>2.1999999999999999E-2</v>
      </c>
    </row>
    <row r="146" spans="1:4" x14ac:dyDescent="0.2">
      <c r="A146" s="6">
        <v>145</v>
      </c>
      <c r="B146" s="7">
        <v>61</v>
      </c>
      <c r="C146" s="8" t="s">
        <v>76</v>
      </c>
      <c r="D146" s="9">
        <v>2.35E-2</v>
      </c>
    </row>
    <row r="147" spans="1:4" x14ac:dyDescent="0.2">
      <c r="A147" s="11">
        <v>146</v>
      </c>
      <c r="B147" s="12">
        <v>61</v>
      </c>
      <c r="C147" s="13" t="s">
        <v>76</v>
      </c>
      <c r="D147" s="14">
        <v>2.3099999999999999E-2</v>
      </c>
    </row>
    <row r="148" spans="1:4" x14ac:dyDescent="0.2">
      <c r="A148" s="11">
        <v>147</v>
      </c>
      <c r="B148" s="12">
        <v>353</v>
      </c>
      <c r="C148" s="13" t="s">
        <v>77</v>
      </c>
      <c r="D148" s="14">
        <v>2.1700000000000001E-2</v>
      </c>
    </row>
    <row r="149" spans="1:4" x14ac:dyDescent="0.2">
      <c r="A149" s="11">
        <v>148</v>
      </c>
      <c r="B149" s="12">
        <v>353</v>
      </c>
      <c r="C149" s="13" t="s">
        <v>77</v>
      </c>
      <c r="D149" s="14">
        <v>2.0500000000000001E-2</v>
      </c>
    </row>
    <row r="150" spans="1:4" x14ac:dyDescent="0.2">
      <c r="A150" s="11">
        <v>149</v>
      </c>
      <c r="B150" s="12">
        <v>177</v>
      </c>
      <c r="C150" s="13" t="s">
        <v>78</v>
      </c>
      <c r="D150" s="14">
        <v>2.1499999999999998E-2</v>
      </c>
    </row>
    <row r="151" spans="1:4" x14ac:dyDescent="0.2">
      <c r="A151" s="11">
        <v>150</v>
      </c>
      <c r="B151" s="12">
        <v>177</v>
      </c>
      <c r="C151" s="13" t="s">
        <v>78</v>
      </c>
      <c r="D151" s="14">
        <v>2.52E-2</v>
      </c>
    </row>
    <row r="152" spans="1:4" x14ac:dyDescent="0.2">
      <c r="A152" s="11">
        <v>151</v>
      </c>
      <c r="B152" s="12">
        <v>346</v>
      </c>
      <c r="C152" s="13" t="s">
        <v>79</v>
      </c>
      <c r="D152" s="14">
        <v>2.35E-2</v>
      </c>
    </row>
    <row r="153" spans="1:4" x14ac:dyDescent="0.2">
      <c r="A153" s="11">
        <v>152</v>
      </c>
      <c r="B153" s="12">
        <v>346</v>
      </c>
      <c r="C153" s="13" t="s">
        <v>79</v>
      </c>
      <c r="D153" s="14">
        <v>2.29E-2</v>
      </c>
    </row>
    <row r="154" spans="1:4" x14ac:dyDescent="0.2">
      <c r="A154" s="11">
        <v>153</v>
      </c>
      <c r="B154" s="12">
        <v>364</v>
      </c>
      <c r="C154" s="13" t="s">
        <v>80</v>
      </c>
      <c r="D154" s="14">
        <v>2.1499999999999998E-2</v>
      </c>
    </row>
    <row r="155" spans="1:4" x14ac:dyDescent="0.2">
      <c r="A155" s="11">
        <v>154</v>
      </c>
      <c r="B155" s="12">
        <v>364</v>
      </c>
      <c r="C155" s="13" t="s">
        <v>80</v>
      </c>
      <c r="D155" s="14">
        <v>2.2800000000000001E-2</v>
      </c>
    </row>
    <row r="156" spans="1:4" x14ac:dyDescent="0.2">
      <c r="A156" s="11">
        <v>155</v>
      </c>
      <c r="B156" s="12">
        <v>245</v>
      </c>
      <c r="C156" s="13" t="s">
        <v>81</v>
      </c>
      <c r="D156" s="14">
        <v>2.0299999999999999E-2</v>
      </c>
    </row>
    <row r="157" spans="1:4" x14ac:dyDescent="0.2">
      <c r="A157" s="11">
        <v>156</v>
      </c>
      <c r="B157" s="12">
        <v>245</v>
      </c>
      <c r="C157" s="13" t="s">
        <v>81</v>
      </c>
      <c r="D157" s="14">
        <v>2.2100000000000002E-2</v>
      </c>
    </row>
    <row r="158" spans="1:4" x14ac:dyDescent="0.2">
      <c r="A158" s="11">
        <v>157</v>
      </c>
      <c r="B158" s="12">
        <v>373</v>
      </c>
      <c r="C158" s="13" t="s">
        <v>82</v>
      </c>
      <c r="D158" s="14">
        <v>2.2200000000000001E-2</v>
      </c>
    </row>
    <row r="159" spans="1:4" x14ac:dyDescent="0.2">
      <c r="A159" s="11">
        <v>158</v>
      </c>
      <c r="B159" s="12">
        <v>373</v>
      </c>
      <c r="C159" s="13" t="s">
        <v>82</v>
      </c>
      <c r="D159" s="14">
        <v>2.1299999999999999E-2</v>
      </c>
    </row>
    <row r="160" spans="1:4" x14ac:dyDescent="0.2">
      <c r="A160" s="11">
        <v>713</v>
      </c>
      <c r="B160" s="12">
        <v>49</v>
      </c>
      <c r="C160" s="13" t="s">
        <v>83</v>
      </c>
      <c r="D160" s="32">
        <v>2.1499999999999998E-2</v>
      </c>
    </row>
    <row r="161" spans="1:4" x14ac:dyDescent="0.2">
      <c r="A161" s="11">
        <v>714</v>
      </c>
      <c r="B161" s="12">
        <v>49</v>
      </c>
      <c r="C161" s="13" t="s">
        <v>83</v>
      </c>
      <c r="D161" s="32">
        <v>2.0799999999999999E-2</v>
      </c>
    </row>
    <row r="162" spans="1:4" x14ac:dyDescent="0.2">
      <c r="A162" s="11">
        <v>161</v>
      </c>
      <c r="B162" s="12">
        <v>207</v>
      </c>
      <c r="C162" s="13" t="s">
        <v>84</v>
      </c>
      <c r="D162" s="14">
        <v>2.12E-2</v>
      </c>
    </row>
    <row r="163" spans="1:4" x14ac:dyDescent="0.2">
      <c r="A163" s="11">
        <v>162</v>
      </c>
      <c r="B163" s="12">
        <v>207</v>
      </c>
      <c r="C163" s="13" t="s">
        <v>84</v>
      </c>
      <c r="D163" s="14">
        <v>2.2700000000000001E-2</v>
      </c>
    </row>
    <row r="164" spans="1:4" x14ac:dyDescent="0.2">
      <c r="A164" s="11">
        <v>163</v>
      </c>
      <c r="B164" s="12">
        <v>210</v>
      </c>
      <c r="C164" s="13" t="s">
        <v>85</v>
      </c>
      <c r="D164" s="14">
        <v>2.1899999999999999E-2</v>
      </c>
    </row>
    <row r="165" spans="1:4" x14ac:dyDescent="0.2">
      <c r="A165" s="11">
        <v>164</v>
      </c>
      <c r="B165" s="12">
        <v>210</v>
      </c>
      <c r="C165" s="13" t="s">
        <v>85</v>
      </c>
      <c r="D165" s="14">
        <v>2.3800000000000002E-2</v>
      </c>
    </row>
    <row r="166" spans="1:4" x14ac:dyDescent="0.2">
      <c r="A166" s="11">
        <v>165</v>
      </c>
      <c r="B166" s="12">
        <v>257</v>
      </c>
      <c r="C166" s="13" t="s">
        <v>86</v>
      </c>
      <c r="D166" s="14">
        <v>2.3199999999999998E-2</v>
      </c>
    </row>
    <row r="167" spans="1:4" x14ac:dyDescent="0.2">
      <c r="A167" s="11">
        <v>166</v>
      </c>
      <c r="B167" s="17">
        <v>257</v>
      </c>
      <c r="C167" s="13" t="s">
        <v>86</v>
      </c>
      <c r="D167" s="14">
        <v>2.2200000000000001E-2</v>
      </c>
    </row>
    <row r="168" spans="1:4" x14ac:dyDescent="0.2">
      <c r="A168" s="11">
        <v>167</v>
      </c>
      <c r="B168" s="18" t="s">
        <v>19</v>
      </c>
      <c r="C168" s="13"/>
      <c r="D168" s="14">
        <v>2.1899999999999999E-2</v>
      </c>
    </row>
    <row r="169" spans="1:4" x14ac:dyDescent="0.2">
      <c r="A169" s="19">
        <v>168</v>
      </c>
      <c r="B169" s="20" t="s">
        <v>19</v>
      </c>
      <c r="C169" s="21"/>
      <c r="D169" s="22">
        <v>2.0899999999999998E-2</v>
      </c>
    </row>
    <row r="170" spans="1:4" x14ac:dyDescent="0.2">
      <c r="A170" s="24">
        <v>169</v>
      </c>
      <c r="B170" s="7">
        <v>8</v>
      </c>
      <c r="C170" s="25" t="s">
        <v>87</v>
      </c>
      <c r="D170" s="26">
        <v>2.2499999999999999E-2</v>
      </c>
    </row>
    <row r="171" spans="1:4" x14ac:dyDescent="0.2">
      <c r="A171" s="11">
        <v>170</v>
      </c>
      <c r="B171" s="12">
        <v>8</v>
      </c>
      <c r="C171" s="13" t="s">
        <v>87</v>
      </c>
      <c r="D171" s="14">
        <v>2.06E-2</v>
      </c>
    </row>
    <row r="172" spans="1:4" x14ac:dyDescent="0.2">
      <c r="A172" s="11">
        <v>171</v>
      </c>
      <c r="B172" s="12">
        <v>295</v>
      </c>
      <c r="C172" s="13" t="s">
        <v>88</v>
      </c>
      <c r="D172" s="14">
        <v>2.2100000000000002E-2</v>
      </c>
    </row>
    <row r="173" spans="1:4" x14ac:dyDescent="0.2">
      <c r="A173" s="11">
        <v>172</v>
      </c>
      <c r="B173" s="12">
        <v>295</v>
      </c>
      <c r="C173" s="13" t="s">
        <v>88</v>
      </c>
      <c r="D173" s="14">
        <v>2.24E-2</v>
      </c>
    </row>
    <row r="174" spans="1:4" x14ac:dyDescent="0.2">
      <c r="A174" s="11">
        <v>173</v>
      </c>
      <c r="B174" s="12">
        <v>316</v>
      </c>
      <c r="C174" s="13" t="s">
        <v>89</v>
      </c>
      <c r="D174" s="14">
        <v>2.3900000000000001E-2</v>
      </c>
    </row>
    <row r="175" spans="1:4" x14ac:dyDescent="0.2">
      <c r="A175" s="11">
        <v>174</v>
      </c>
      <c r="B175" s="12">
        <v>316</v>
      </c>
      <c r="C175" s="13" t="s">
        <v>89</v>
      </c>
      <c r="D175" s="14">
        <v>2.2800000000000001E-2</v>
      </c>
    </row>
    <row r="176" spans="1:4" x14ac:dyDescent="0.2">
      <c r="A176" s="11">
        <v>175</v>
      </c>
      <c r="B176" s="12">
        <v>113</v>
      </c>
      <c r="C176" s="13" t="s">
        <v>90</v>
      </c>
      <c r="D176" s="14">
        <v>2.1700000000000001E-2</v>
      </c>
    </row>
    <row r="177" spans="1:4" x14ac:dyDescent="0.2">
      <c r="A177" s="11">
        <v>176</v>
      </c>
      <c r="B177" s="12">
        <v>113</v>
      </c>
      <c r="C177" s="13" t="s">
        <v>90</v>
      </c>
      <c r="D177" s="14">
        <v>2.3699999999999999E-2</v>
      </c>
    </row>
    <row r="178" spans="1:4" x14ac:dyDescent="0.2">
      <c r="A178" s="11">
        <v>177</v>
      </c>
      <c r="B178" s="12">
        <v>18</v>
      </c>
      <c r="C178" s="13" t="s">
        <v>91</v>
      </c>
      <c r="D178" s="14">
        <v>2.2499999999999999E-2</v>
      </c>
    </row>
    <row r="179" spans="1:4" x14ac:dyDescent="0.2">
      <c r="A179" s="11">
        <v>178</v>
      </c>
      <c r="B179" s="12">
        <v>18</v>
      </c>
      <c r="C179" s="13" t="s">
        <v>91</v>
      </c>
      <c r="D179" s="14">
        <v>2.1899999999999999E-2</v>
      </c>
    </row>
    <row r="180" spans="1:4" x14ac:dyDescent="0.2">
      <c r="A180" s="11">
        <v>179</v>
      </c>
      <c r="B180" s="12">
        <v>117</v>
      </c>
      <c r="C180" s="13" t="s">
        <v>92</v>
      </c>
      <c r="D180" s="14">
        <v>2.2700000000000001E-2</v>
      </c>
    </row>
    <row r="181" spans="1:4" x14ac:dyDescent="0.2">
      <c r="A181" s="11">
        <v>180</v>
      </c>
      <c r="B181" s="12">
        <v>117</v>
      </c>
      <c r="C181" s="13" t="s">
        <v>92</v>
      </c>
      <c r="D181" s="14">
        <v>2.1299999999999999E-2</v>
      </c>
    </row>
    <row r="182" spans="1:4" x14ac:dyDescent="0.2">
      <c r="A182" s="11">
        <v>181</v>
      </c>
      <c r="B182" s="12">
        <v>56</v>
      </c>
      <c r="C182" s="13" t="s">
        <v>93</v>
      </c>
      <c r="D182" s="14">
        <v>2.2800000000000001E-2</v>
      </c>
    </row>
    <row r="183" spans="1:4" x14ac:dyDescent="0.2">
      <c r="A183" s="11">
        <v>182</v>
      </c>
      <c r="B183" s="12">
        <v>56</v>
      </c>
      <c r="C183" s="13" t="s">
        <v>93</v>
      </c>
      <c r="D183" s="14">
        <v>2.3699999999999999E-2</v>
      </c>
    </row>
    <row r="184" spans="1:4" x14ac:dyDescent="0.2">
      <c r="A184" s="11">
        <v>711</v>
      </c>
      <c r="B184" s="12">
        <v>10</v>
      </c>
      <c r="C184" s="13" t="s">
        <v>94</v>
      </c>
      <c r="D184" s="32">
        <v>2.01E-2</v>
      </c>
    </row>
    <row r="185" spans="1:4" x14ac:dyDescent="0.2">
      <c r="A185" s="11">
        <v>712</v>
      </c>
      <c r="B185" s="12">
        <v>10</v>
      </c>
      <c r="C185" s="13" t="s">
        <v>94</v>
      </c>
      <c r="D185" s="32">
        <v>2.1100000000000001E-2</v>
      </c>
    </row>
    <row r="186" spans="1:4" x14ac:dyDescent="0.2">
      <c r="A186" s="11">
        <v>185</v>
      </c>
      <c r="B186" s="12">
        <v>85</v>
      </c>
      <c r="C186" s="13" t="s">
        <v>95</v>
      </c>
      <c r="D186" s="14">
        <v>2.2800000000000001E-2</v>
      </c>
    </row>
    <row r="187" spans="1:4" x14ac:dyDescent="0.2">
      <c r="A187" s="11">
        <v>186</v>
      </c>
      <c r="B187" s="12">
        <v>85</v>
      </c>
      <c r="C187" s="13" t="s">
        <v>95</v>
      </c>
      <c r="D187" s="14">
        <v>2.2200000000000001E-2</v>
      </c>
    </row>
    <row r="188" spans="1:4" x14ac:dyDescent="0.2">
      <c r="A188" s="11">
        <v>187</v>
      </c>
      <c r="B188" s="12">
        <v>318</v>
      </c>
      <c r="C188" s="13" t="s">
        <v>96</v>
      </c>
      <c r="D188" s="14">
        <v>2.2100000000000002E-2</v>
      </c>
    </row>
    <row r="189" spans="1:4" x14ac:dyDescent="0.2">
      <c r="A189" s="11">
        <v>188</v>
      </c>
      <c r="B189" s="12">
        <v>318</v>
      </c>
      <c r="C189" s="13" t="s">
        <v>96</v>
      </c>
      <c r="D189" s="14">
        <v>2.2800000000000001E-2</v>
      </c>
    </row>
    <row r="190" spans="1:4" x14ac:dyDescent="0.2">
      <c r="A190" s="11">
        <v>189</v>
      </c>
      <c r="B190" s="12">
        <v>214</v>
      </c>
      <c r="C190" s="13" t="s">
        <v>97</v>
      </c>
      <c r="D190" s="14">
        <v>2.3E-2</v>
      </c>
    </row>
    <row r="191" spans="1:4" x14ac:dyDescent="0.2">
      <c r="A191" s="11">
        <v>190</v>
      </c>
      <c r="B191" s="17">
        <v>214</v>
      </c>
      <c r="C191" s="13" t="s">
        <v>97</v>
      </c>
      <c r="D191" s="14">
        <v>2.35E-2</v>
      </c>
    </row>
    <row r="192" spans="1:4" x14ac:dyDescent="0.2">
      <c r="A192" s="11">
        <v>191</v>
      </c>
      <c r="B192" s="18" t="s">
        <v>19</v>
      </c>
      <c r="C192" s="13"/>
      <c r="D192" s="14">
        <v>2.35E-2</v>
      </c>
    </row>
    <row r="193" spans="1:4" x14ac:dyDescent="0.2">
      <c r="A193" s="28">
        <v>192</v>
      </c>
      <c r="B193" s="29" t="s">
        <v>19</v>
      </c>
      <c r="C193" s="30"/>
      <c r="D193" s="31">
        <v>2.07E-2</v>
      </c>
    </row>
    <row r="194" spans="1:4" x14ac:dyDescent="0.2">
      <c r="A194" s="6">
        <v>193</v>
      </c>
      <c r="B194" s="7">
        <v>33</v>
      </c>
      <c r="C194" s="8" t="s">
        <v>98</v>
      </c>
      <c r="D194" s="9">
        <v>2.29E-2</v>
      </c>
    </row>
    <row r="195" spans="1:4" x14ac:dyDescent="0.2">
      <c r="A195" s="11">
        <v>194</v>
      </c>
      <c r="B195" s="12">
        <v>33</v>
      </c>
      <c r="C195" s="13" t="s">
        <v>98</v>
      </c>
      <c r="D195" s="14">
        <v>2.1100000000000001E-2</v>
      </c>
    </row>
    <row r="196" spans="1:4" x14ac:dyDescent="0.2">
      <c r="A196" s="11">
        <v>195</v>
      </c>
      <c r="B196" s="12">
        <v>170</v>
      </c>
      <c r="C196" s="13" t="s">
        <v>99</v>
      </c>
      <c r="D196" s="14">
        <v>2.18E-2</v>
      </c>
    </row>
    <row r="197" spans="1:4" x14ac:dyDescent="0.2">
      <c r="A197" s="11">
        <v>196</v>
      </c>
      <c r="B197" s="12">
        <v>170</v>
      </c>
      <c r="C197" s="13" t="s">
        <v>99</v>
      </c>
      <c r="D197" s="14">
        <v>2.4299999999999999E-2</v>
      </c>
    </row>
    <row r="198" spans="1:4" x14ac:dyDescent="0.2">
      <c r="A198" s="11">
        <v>197</v>
      </c>
      <c r="B198" s="12">
        <v>323</v>
      </c>
      <c r="C198" s="13" t="s">
        <v>100</v>
      </c>
      <c r="D198" s="14">
        <v>2.1600000000000001E-2</v>
      </c>
    </row>
    <row r="199" spans="1:4" x14ac:dyDescent="0.2">
      <c r="A199" s="11">
        <v>198</v>
      </c>
      <c r="B199" s="12">
        <v>323</v>
      </c>
      <c r="C199" s="13" t="s">
        <v>100</v>
      </c>
      <c r="D199" s="14">
        <v>2.1499999999999998E-2</v>
      </c>
    </row>
    <row r="200" spans="1:4" x14ac:dyDescent="0.2">
      <c r="A200" s="11">
        <v>199</v>
      </c>
      <c r="B200" s="12">
        <v>217</v>
      </c>
      <c r="C200" s="13" t="s">
        <v>101</v>
      </c>
      <c r="D200" s="14">
        <v>2.23E-2</v>
      </c>
    </row>
    <row r="201" spans="1:4" x14ac:dyDescent="0.2">
      <c r="A201" s="11">
        <v>200</v>
      </c>
      <c r="B201" s="12">
        <v>217</v>
      </c>
      <c r="C201" s="13" t="s">
        <v>101</v>
      </c>
      <c r="D201" s="14">
        <v>2.1299999999999999E-2</v>
      </c>
    </row>
    <row r="202" spans="1:4" x14ac:dyDescent="0.2">
      <c r="A202" s="11">
        <v>201</v>
      </c>
      <c r="B202" s="12">
        <v>104</v>
      </c>
      <c r="C202" s="13" t="s">
        <v>102</v>
      </c>
      <c r="D202" s="14">
        <v>2.3199999999999998E-2</v>
      </c>
    </row>
    <row r="203" spans="1:4" x14ac:dyDescent="0.2">
      <c r="A203" s="11">
        <v>202</v>
      </c>
      <c r="B203" s="12">
        <v>104</v>
      </c>
      <c r="C203" s="13" t="s">
        <v>102</v>
      </c>
      <c r="D203" s="14">
        <v>2.23E-2</v>
      </c>
    </row>
    <row r="204" spans="1:4" x14ac:dyDescent="0.2">
      <c r="A204" s="11">
        <v>203</v>
      </c>
      <c r="B204" s="12">
        <v>157</v>
      </c>
      <c r="C204" s="13" t="s">
        <v>103</v>
      </c>
      <c r="D204" s="14">
        <v>2.1999999999999999E-2</v>
      </c>
    </row>
    <row r="205" spans="1:4" x14ac:dyDescent="0.2">
      <c r="A205" s="11">
        <v>204</v>
      </c>
      <c r="B205" s="12">
        <v>157</v>
      </c>
      <c r="C205" s="13" t="s">
        <v>103</v>
      </c>
      <c r="D205" s="14">
        <v>2.18E-2</v>
      </c>
    </row>
    <row r="206" spans="1:4" x14ac:dyDescent="0.2">
      <c r="A206" s="11">
        <v>205</v>
      </c>
      <c r="B206" s="12">
        <v>313</v>
      </c>
      <c r="C206" s="13" t="s">
        <v>104</v>
      </c>
      <c r="D206" s="14">
        <v>2.0899999999999998E-2</v>
      </c>
    </row>
    <row r="207" spans="1:4" x14ac:dyDescent="0.2">
      <c r="A207" s="11">
        <v>206</v>
      </c>
      <c r="B207" s="12">
        <v>313</v>
      </c>
      <c r="C207" s="13" t="s">
        <v>104</v>
      </c>
      <c r="D207" s="14">
        <v>2.1100000000000001E-2</v>
      </c>
    </row>
    <row r="208" spans="1:4" x14ac:dyDescent="0.2">
      <c r="A208" s="11">
        <v>207</v>
      </c>
      <c r="B208" s="12">
        <v>184</v>
      </c>
      <c r="C208" s="13" t="s">
        <v>105</v>
      </c>
      <c r="D208" s="14">
        <v>2.3199999999999998E-2</v>
      </c>
    </row>
    <row r="209" spans="1:4" x14ac:dyDescent="0.2">
      <c r="A209" s="11">
        <v>208</v>
      </c>
      <c r="B209" s="12">
        <v>184</v>
      </c>
      <c r="C209" s="13" t="s">
        <v>105</v>
      </c>
      <c r="D209" s="14">
        <v>2.2700000000000001E-2</v>
      </c>
    </row>
    <row r="210" spans="1:4" x14ac:dyDescent="0.2">
      <c r="A210" s="11">
        <v>209</v>
      </c>
      <c r="B210" s="12">
        <v>356</v>
      </c>
      <c r="C210" s="13" t="s">
        <v>106</v>
      </c>
      <c r="D210" s="14">
        <v>2.1899999999999999E-2</v>
      </c>
    </row>
    <row r="211" spans="1:4" x14ac:dyDescent="0.2">
      <c r="A211" s="11">
        <v>210</v>
      </c>
      <c r="B211" s="12">
        <v>356</v>
      </c>
      <c r="C211" s="13" t="s">
        <v>106</v>
      </c>
      <c r="D211" s="14">
        <v>2.1999999999999999E-2</v>
      </c>
    </row>
    <row r="212" spans="1:4" x14ac:dyDescent="0.2">
      <c r="A212" s="11">
        <v>211</v>
      </c>
      <c r="B212" s="12">
        <v>66</v>
      </c>
      <c r="C212" s="13" t="s">
        <v>107</v>
      </c>
      <c r="D212" s="14">
        <v>2.29E-2</v>
      </c>
    </row>
    <row r="213" spans="1:4" x14ac:dyDescent="0.2">
      <c r="A213" s="11">
        <v>212</v>
      </c>
      <c r="B213" s="12">
        <v>66</v>
      </c>
      <c r="C213" s="13" t="s">
        <v>107</v>
      </c>
      <c r="D213" s="14">
        <v>2.23E-2</v>
      </c>
    </row>
    <row r="214" spans="1:4" x14ac:dyDescent="0.2">
      <c r="A214" s="11">
        <v>213</v>
      </c>
      <c r="B214" s="12">
        <v>79</v>
      </c>
      <c r="C214" s="13" t="s">
        <v>108</v>
      </c>
      <c r="D214" s="14">
        <v>2.1000000000000001E-2</v>
      </c>
    </row>
    <row r="215" spans="1:4" x14ac:dyDescent="0.2">
      <c r="A215" s="11">
        <v>214</v>
      </c>
      <c r="B215" s="17">
        <v>79</v>
      </c>
      <c r="C215" s="13" t="s">
        <v>108</v>
      </c>
      <c r="D215" s="14">
        <v>2.1100000000000001E-2</v>
      </c>
    </row>
    <row r="216" spans="1:4" x14ac:dyDescent="0.2">
      <c r="A216" s="11">
        <v>215</v>
      </c>
      <c r="B216" s="18" t="s">
        <v>19</v>
      </c>
      <c r="C216" s="13"/>
      <c r="D216" s="14">
        <v>2.1700000000000001E-2</v>
      </c>
    </row>
    <row r="217" spans="1:4" x14ac:dyDescent="0.2">
      <c r="A217" s="19">
        <v>216</v>
      </c>
      <c r="B217" s="20" t="s">
        <v>19</v>
      </c>
      <c r="C217" s="21"/>
      <c r="D217" s="22">
        <v>2.1100000000000001E-2</v>
      </c>
    </row>
    <row r="218" spans="1:4" x14ac:dyDescent="0.2">
      <c r="A218" s="24">
        <v>217</v>
      </c>
      <c r="B218" s="7">
        <v>60</v>
      </c>
      <c r="C218" s="25" t="s">
        <v>109</v>
      </c>
      <c r="D218" s="26">
        <v>2.2499999999999999E-2</v>
      </c>
    </row>
    <row r="219" spans="1:4" x14ac:dyDescent="0.2">
      <c r="A219" s="11">
        <v>218</v>
      </c>
      <c r="B219" s="12">
        <v>60</v>
      </c>
      <c r="C219" s="13" t="s">
        <v>109</v>
      </c>
      <c r="D219" s="14">
        <v>2.3400000000000001E-2</v>
      </c>
    </row>
    <row r="220" spans="1:4" x14ac:dyDescent="0.2">
      <c r="A220" s="11">
        <v>219</v>
      </c>
      <c r="B220" s="12">
        <v>16</v>
      </c>
      <c r="C220" s="13" t="s">
        <v>110</v>
      </c>
      <c r="D220" s="14">
        <v>2.3300000000000001E-2</v>
      </c>
    </row>
    <row r="221" spans="1:4" x14ac:dyDescent="0.2">
      <c r="A221" s="11">
        <v>220</v>
      </c>
      <c r="B221" s="12">
        <v>16</v>
      </c>
      <c r="C221" s="13" t="s">
        <v>110</v>
      </c>
      <c r="D221" s="14">
        <v>2.41E-2</v>
      </c>
    </row>
    <row r="222" spans="1:4" x14ac:dyDescent="0.2">
      <c r="A222" s="11">
        <v>221</v>
      </c>
      <c r="B222" s="12">
        <v>221</v>
      </c>
      <c r="C222" s="13" t="s">
        <v>111</v>
      </c>
      <c r="D222" s="14">
        <v>2.1700000000000001E-2</v>
      </c>
    </row>
    <row r="223" spans="1:4" x14ac:dyDescent="0.2">
      <c r="A223" s="11">
        <v>222</v>
      </c>
      <c r="B223" s="12">
        <v>221</v>
      </c>
      <c r="C223" s="13" t="s">
        <v>111</v>
      </c>
      <c r="D223" s="14">
        <v>2.0899999999999998E-2</v>
      </c>
    </row>
    <row r="224" spans="1:4" x14ac:dyDescent="0.2">
      <c r="A224" s="11">
        <v>223</v>
      </c>
      <c r="B224" s="12">
        <v>165</v>
      </c>
      <c r="C224" s="13" t="s">
        <v>112</v>
      </c>
      <c r="D224" s="14">
        <v>2.24E-2</v>
      </c>
    </row>
    <row r="225" spans="1:4" x14ac:dyDescent="0.2">
      <c r="A225" s="11">
        <v>224</v>
      </c>
      <c r="B225" s="12">
        <v>165</v>
      </c>
      <c r="C225" s="13" t="s">
        <v>112</v>
      </c>
      <c r="D225" s="14">
        <v>2.2700000000000001E-2</v>
      </c>
    </row>
    <row r="226" spans="1:4" x14ac:dyDescent="0.2">
      <c r="A226" s="11">
        <v>225</v>
      </c>
      <c r="B226" s="12">
        <v>187</v>
      </c>
      <c r="C226" s="13" t="s">
        <v>113</v>
      </c>
      <c r="D226" s="14">
        <v>2.3800000000000002E-2</v>
      </c>
    </row>
    <row r="227" spans="1:4" x14ac:dyDescent="0.2">
      <c r="A227" s="11">
        <v>226</v>
      </c>
      <c r="B227" s="12">
        <v>187</v>
      </c>
      <c r="C227" s="13" t="s">
        <v>113</v>
      </c>
      <c r="D227" s="14">
        <v>2.3E-2</v>
      </c>
    </row>
    <row r="228" spans="1:4" x14ac:dyDescent="0.2">
      <c r="A228" s="11">
        <v>227</v>
      </c>
      <c r="B228" s="12">
        <v>363</v>
      </c>
      <c r="C228" s="13" t="s">
        <v>114</v>
      </c>
      <c r="D228" s="14">
        <v>2.0400000000000001E-2</v>
      </c>
    </row>
    <row r="229" spans="1:4" x14ac:dyDescent="0.2">
      <c r="A229" s="11">
        <v>228</v>
      </c>
      <c r="B229" s="12">
        <v>363</v>
      </c>
      <c r="C229" s="13" t="s">
        <v>114</v>
      </c>
      <c r="D229" s="14">
        <v>2.1299999999999999E-2</v>
      </c>
    </row>
    <row r="230" spans="1:4" x14ac:dyDescent="0.2">
      <c r="A230" s="11">
        <v>229</v>
      </c>
      <c r="B230" s="12">
        <v>84</v>
      </c>
      <c r="C230" s="13" t="s">
        <v>115</v>
      </c>
      <c r="D230" s="14">
        <v>2.1700000000000001E-2</v>
      </c>
    </row>
    <row r="231" spans="1:4" x14ac:dyDescent="0.2">
      <c r="A231" s="28">
        <v>230</v>
      </c>
      <c r="B231" s="33">
        <v>84</v>
      </c>
      <c r="C231" s="13" t="s">
        <v>115</v>
      </c>
      <c r="D231" s="31">
        <v>2.18E-2</v>
      </c>
    </row>
    <row r="232" spans="1:4" x14ac:dyDescent="0.2">
      <c r="A232" s="34">
        <v>231</v>
      </c>
      <c r="B232" s="35">
        <v>340</v>
      </c>
      <c r="C232" s="13" t="s">
        <v>54</v>
      </c>
      <c r="D232" s="36">
        <v>2.1100000000000001E-2</v>
      </c>
    </row>
    <row r="233" spans="1:4" x14ac:dyDescent="0.2">
      <c r="A233" s="34">
        <v>232</v>
      </c>
      <c r="B233" s="37">
        <v>340</v>
      </c>
      <c r="C233" s="13" t="s">
        <v>54</v>
      </c>
      <c r="D233" s="36">
        <v>2.1700000000000001E-2</v>
      </c>
    </row>
    <row r="234" spans="1:4" x14ac:dyDescent="0.2">
      <c r="A234" s="24">
        <v>233</v>
      </c>
      <c r="B234" s="38">
        <v>333</v>
      </c>
      <c r="C234" s="13" t="s">
        <v>116</v>
      </c>
      <c r="D234" s="26">
        <v>2.07E-2</v>
      </c>
    </row>
    <row r="235" spans="1:4" x14ac:dyDescent="0.2">
      <c r="A235" s="11">
        <v>234</v>
      </c>
      <c r="B235" s="12">
        <v>333</v>
      </c>
      <c r="C235" s="13" t="s">
        <v>116</v>
      </c>
      <c r="D235" s="14">
        <v>2.07E-2</v>
      </c>
    </row>
    <row r="236" spans="1:4" x14ac:dyDescent="0.2">
      <c r="A236" s="11">
        <v>235</v>
      </c>
      <c r="B236" s="12">
        <v>365</v>
      </c>
      <c r="C236" s="13" t="s">
        <v>117</v>
      </c>
      <c r="D236" s="14">
        <v>2.1499999999999998E-2</v>
      </c>
    </row>
    <row r="237" spans="1:4" x14ac:dyDescent="0.2">
      <c r="A237" s="11">
        <v>236</v>
      </c>
      <c r="B237" s="12">
        <v>365</v>
      </c>
      <c r="C237" s="13" t="s">
        <v>117</v>
      </c>
      <c r="D237" s="14">
        <v>2.1000000000000001E-2</v>
      </c>
    </row>
    <row r="238" spans="1:4" x14ac:dyDescent="0.2">
      <c r="A238" s="11">
        <v>237</v>
      </c>
      <c r="B238" s="12">
        <v>90</v>
      </c>
      <c r="C238" s="13" t="s">
        <v>118</v>
      </c>
      <c r="D238" s="14">
        <v>2.1100000000000001E-2</v>
      </c>
    </row>
    <row r="239" spans="1:4" x14ac:dyDescent="0.2">
      <c r="A239" s="11">
        <v>238</v>
      </c>
      <c r="B239" s="17">
        <v>90</v>
      </c>
      <c r="C239" s="13" t="s">
        <v>118</v>
      </c>
      <c r="D239" s="14">
        <v>2.1700000000000001E-2</v>
      </c>
    </row>
    <row r="240" spans="1:4" x14ac:dyDescent="0.2">
      <c r="A240" s="11">
        <v>239</v>
      </c>
      <c r="B240" s="18" t="s">
        <v>19</v>
      </c>
      <c r="C240" s="13"/>
      <c r="D240" s="14">
        <v>2.2800000000000001E-2</v>
      </c>
    </row>
    <row r="241" spans="1:4" x14ac:dyDescent="0.2">
      <c r="A241" s="28">
        <v>240</v>
      </c>
      <c r="B241" s="29" t="s">
        <v>19</v>
      </c>
      <c r="C241" s="30"/>
      <c r="D241" s="31">
        <v>2.1100000000000001E-2</v>
      </c>
    </row>
    <row r="242" spans="1:4" x14ac:dyDescent="0.2">
      <c r="A242" s="6">
        <v>241</v>
      </c>
      <c r="B242" s="7">
        <v>119</v>
      </c>
      <c r="C242" s="8" t="s">
        <v>119</v>
      </c>
      <c r="D242" s="9">
        <v>2.2100000000000002E-2</v>
      </c>
    </row>
    <row r="243" spans="1:4" x14ac:dyDescent="0.2">
      <c r="A243" s="11">
        <v>242</v>
      </c>
      <c r="B243" s="12">
        <v>119</v>
      </c>
      <c r="C243" s="13" t="s">
        <v>119</v>
      </c>
      <c r="D243" s="14">
        <v>2.2800000000000001E-2</v>
      </c>
    </row>
    <row r="244" spans="1:4" x14ac:dyDescent="0.2">
      <c r="A244" s="11">
        <v>243</v>
      </c>
      <c r="B244" s="12">
        <v>31</v>
      </c>
      <c r="C244" s="13" t="s">
        <v>120</v>
      </c>
      <c r="D244" s="14">
        <v>2.0500000000000001E-2</v>
      </c>
    </row>
    <row r="245" spans="1:4" x14ac:dyDescent="0.2">
      <c r="A245" s="11">
        <v>244</v>
      </c>
      <c r="B245" s="12">
        <v>31</v>
      </c>
      <c r="C245" s="13" t="s">
        <v>120</v>
      </c>
      <c r="D245" s="14">
        <v>2.1299999999999999E-2</v>
      </c>
    </row>
    <row r="246" spans="1:4" x14ac:dyDescent="0.2">
      <c r="A246" s="11">
        <v>245</v>
      </c>
      <c r="B246" s="12">
        <v>212</v>
      </c>
      <c r="C246" s="13" t="s">
        <v>121</v>
      </c>
      <c r="D246" s="14">
        <v>2.2700000000000001E-2</v>
      </c>
    </row>
    <row r="247" spans="1:4" x14ac:dyDescent="0.2">
      <c r="A247" s="11">
        <v>246</v>
      </c>
      <c r="B247" s="12">
        <v>212</v>
      </c>
      <c r="C247" s="13" t="s">
        <v>121</v>
      </c>
      <c r="D247" s="14">
        <v>2.1299999999999999E-2</v>
      </c>
    </row>
    <row r="248" spans="1:4" x14ac:dyDescent="0.2">
      <c r="A248" s="11">
        <v>247</v>
      </c>
      <c r="B248" s="12">
        <v>372</v>
      </c>
      <c r="C248" s="13" t="s">
        <v>122</v>
      </c>
      <c r="D248" s="14">
        <v>2.2200000000000001E-2</v>
      </c>
    </row>
    <row r="249" spans="1:4" x14ac:dyDescent="0.2">
      <c r="A249" s="11">
        <v>248</v>
      </c>
      <c r="B249" s="12">
        <v>372</v>
      </c>
      <c r="C249" s="13" t="s">
        <v>122</v>
      </c>
      <c r="D249" s="14">
        <v>2.2800000000000001E-2</v>
      </c>
    </row>
    <row r="250" spans="1:4" x14ac:dyDescent="0.2">
      <c r="A250" s="11">
        <v>249</v>
      </c>
      <c r="B250" s="12">
        <v>343</v>
      </c>
      <c r="C250" s="13" t="s">
        <v>123</v>
      </c>
      <c r="D250" s="14">
        <v>2.3699999999999999E-2</v>
      </c>
    </row>
    <row r="251" spans="1:4" x14ac:dyDescent="0.2">
      <c r="A251" s="11">
        <v>250</v>
      </c>
      <c r="B251" s="12">
        <v>343</v>
      </c>
      <c r="C251" s="13" t="s">
        <v>123</v>
      </c>
      <c r="D251" s="14">
        <v>2.1999999999999999E-2</v>
      </c>
    </row>
    <row r="252" spans="1:4" x14ac:dyDescent="0.2">
      <c r="A252" s="11">
        <v>251</v>
      </c>
      <c r="B252" s="12">
        <v>127</v>
      </c>
      <c r="C252" s="13" t="s">
        <v>124</v>
      </c>
      <c r="D252" s="14">
        <v>2.2599999999999999E-2</v>
      </c>
    </row>
    <row r="253" spans="1:4" x14ac:dyDescent="0.2">
      <c r="A253" s="11">
        <v>252</v>
      </c>
      <c r="B253" s="12">
        <v>127</v>
      </c>
      <c r="C253" s="13" t="s">
        <v>124</v>
      </c>
      <c r="D253" s="14">
        <v>2.1600000000000001E-2</v>
      </c>
    </row>
    <row r="254" spans="1:4" x14ac:dyDescent="0.2">
      <c r="A254" s="11">
        <v>253</v>
      </c>
      <c r="B254" s="12">
        <v>260</v>
      </c>
      <c r="C254" s="13" t="s">
        <v>125</v>
      </c>
      <c r="D254" s="14">
        <v>2.0899999999999998E-2</v>
      </c>
    </row>
    <row r="255" spans="1:4" x14ac:dyDescent="0.2">
      <c r="A255" s="11">
        <v>254</v>
      </c>
      <c r="B255" s="12">
        <v>260</v>
      </c>
      <c r="C255" s="13" t="s">
        <v>125</v>
      </c>
      <c r="D255" s="14">
        <v>2.12E-2</v>
      </c>
    </row>
    <row r="256" spans="1:4" x14ac:dyDescent="0.2">
      <c r="A256" s="11">
        <v>255</v>
      </c>
      <c r="B256" s="12">
        <v>2</v>
      </c>
      <c r="C256" s="13" t="s">
        <v>126</v>
      </c>
      <c r="D256" s="14">
        <v>2.1600000000000001E-2</v>
      </c>
    </row>
    <row r="257" spans="1:4" x14ac:dyDescent="0.2">
      <c r="A257" s="11">
        <v>256</v>
      </c>
      <c r="B257" s="12">
        <v>2</v>
      </c>
      <c r="C257" s="13" t="s">
        <v>126</v>
      </c>
      <c r="D257" s="14">
        <v>2.0899999999999998E-2</v>
      </c>
    </row>
    <row r="258" spans="1:4" x14ac:dyDescent="0.2">
      <c r="A258" s="11">
        <v>257</v>
      </c>
      <c r="B258" s="12">
        <v>29</v>
      </c>
      <c r="C258" s="13" t="s">
        <v>127</v>
      </c>
      <c r="D258" s="14">
        <v>2.0899999999999998E-2</v>
      </c>
    </row>
    <row r="259" spans="1:4" x14ac:dyDescent="0.2">
      <c r="A259" s="11">
        <v>258</v>
      </c>
      <c r="B259" s="12">
        <v>29</v>
      </c>
      <c r="C259" s="13" t="s">
        <v>127</v>
      </c>
      <c r="D259" s="14">
        <v>2.1399999999999999E-2</v>
      </c>
    </row>
    <row r="260" spans="1:4" x14ac:dyDescent="0.2">
      <c r="A260" s="11">
        <v>259</v>
      </c>
      <c r="B260" s="12">
        <v>38</v>
      </c>
      <c r="C260" s="13" t="s">
        <v>128</v>
      </c>
      <c r="D260" s="14">
        <v>2.1399999999999999E-2</v>
      </c>
    </row>
    <row r="261" spans="1:4" x14ac:dyDescent="0.2">
      <c r="A261" s="11">
        <v>260</v>
      </c>
      <c r="B261" s="12">
        <v>38</v>
      </c>
      <c r="C261" s="13" t="s">
        <v>128</v>
      </c>
      <c r="D261" s="14">
        <v>2.1000000000000001E-2</v>
      </c>
    </row>
    <row r="262" spans="1:4" x14ac:dyDescent="0.2">
      <c r="A262" s="11">
        <v>261</v>
      </c>
      <c r="B262" s="12">
        <v>252</v>
      </c>
      <c r="C262" s="13" t="s">
        <v>129</v>
      </c>
      <c r="D262" s="14">
        <v>2.1100000000000001E-2</v>
      </c>
    </row>
    <row r="263" spans="1:4" x14ac:dyDescent="0.2">
      <c r="A263" s="11">
        <v>262</v>
      </c>
      <c r="B263" s="17">
        <v>252</v>
      </c>
      <c r="C263" s="13" t="s">
        <v>129</v>
      </c>
      <c r="D263" s="14">
        <v>2.1299999999999999E-2</v>
      </c>
    </row>
    <row r="264" spans="1:4" x14ac:dyDescent="0.2">
      <c r="A264" s="11">
        <v>263</v>
      </c>
      <c r="B264" s="18" t="s">
        <v>19</v>
      </c>
      <c r="C264" s="13"/>
      <c r="D264" s="14">
        <v>2.18E-2</v>
      </c>
    </row>
    <row r="265" spans="1:4" x14ac:dyDescent="0.2">
      <c r="A265" s="19">
        <v>264</v>
      </c>
      <c r="B265" s="20" t="s">
        <v>19</v>
      </c>
      <c r="C265" s="21"/>
      <c r="D265" s="22">
        <v>2.1000000000000001E-2</v>
      </c>
    </row>
    <row r="266" spans="1:4" x14ac:dyDescent="0.2">
      <c r="A266" s="24">
        <v>265</v>
      </c>
      <c r="B266" s="7">
        <v>349</v>
      </c>
      <c r="C266" s="25" t="s">
        <v>130</v>
      </c>
      <c r="D266" s="26">
        <v>2.1700000000000001E-2</v>
      </c>
    </row>
    <row r="267" spans="1:4" x14ac:dyDescent="0.2">
      <c r="A267" s="11">
        <v>266</v>
      </c>
      <c r="B267" s="12">
        <v>349</v>
      </c>
      <c r="C267" s="13" t="s">
        <v>130</v>
      </c>
      <c r="D267" s="14">
        <v>2.0799999999999999E-2</v>
      </c>
    </row>
    <row r="268" spans="1:4" x14ac:dyDescent="0.2">
      <c r="A268" s="11">
        <v>267</v>
      </c>
      <c r="B268" s="12">
        <v>227</v>
      </c>
      <c r="C268" s="13" t="s">
        <v>131</v>
      </c>
      <c r="D268" s="14">
        <v>2.0299999999999999E-2</v>
      </c>
    </row>
    <row r="269" spans="1:4" x14ac:dyDescent="0.2">
      <c r="A269" s="11">
        <v>268</v>
      </c>
      <c r="B269" s="12">
        <v>227</v>
      </c>
      <c r="C269" s="13" t="s">
        <v>131</v>
      </c>
      <c r="D269" s="14">
        <v>2.1499999999999998E-2</v>
      </c>
    </row>
    <row r="270" spans="1:4" x14ac:dyDescent="0.2">
      <c r="A270" s="11">
        <v>269</v>
      </c>
      <c r="B270" s="12">
        <v>55</v>
      </c>
      <c r="C270" s="13" t="s">
        <v>132</v>
      </c>
      <c r="D270" s="14">
        <v>2.12E-2</v>
      </c>
    </row>
    <row r="271" spans="1:4" x14ac:dyDescent="0.2">
      <c r="A271" s="11">
        <v>270</v>
      </c>
      <c r="B271" s="12">
        <v>55</v>
      </c>
      <c r="C271" s="13" t="s">
        <v>132</v>
      </c>
      <c r="D271" s="14">
        <v>2.18E-2</v>
      </c>
    </row>
    <row r="272" spans="1:4" x14ac:dyDescent="0.2">
      <c r="A272" s="11">
        <v>271</v>
      </c>
      <c r="B272" s="12">
        <v>211</v>
      </c>
      <c r="C272" s="13" t="s">
        <v>133</v>
      </c>
      <c r="D272" s="14">
        <v>2.1399999999999999E-2</v>
      </c>
    </row>
    <row r="273" spans="1:4" x14ac:dyDescent="0.2">
      <c r="A273" s="11">
        <v>272</v>
      </c>
      <c r="B273" s="12">
        <v>211</v>
      </c>
      <c r="C273" s="13" t="s">
        <v>133</v>
      </c>
      <c r="D273" s="14">
        <v>2.1000000000000001E-2</v>
      </c>
    </row>
    <row r="274" spans="1:4" x14ac:dyDescent="0.2">
      <c r="A274" s="11">
        <v>273</v>
      </c>
      <c r="B274" s="12">
        <v>171</v>
      </c>
      <c r="C274" s="13" t="s">
        <v>134</v>
      </c>
      <c r="D274" s="14">
        <v>2.07E-2</v>
      </c>
    </row>
    <row r="275" spans="1:4" x14ac:dyDescent="0.2">
      <c r="A275" s="11">
        <v>274</v>
      </c>
      <c r="B275" s="12">
        <v>171</v>
      </c>
      <c r="C275" s="13" t="s">
        <v>134</v>
      </c>
      <c r="D275" s="14">
        <v>2.18E-2</v>
      </c>
    </row>
    <row r="276" spans="1:4" x14ac:dyDescent="0.2">
      <c r="A276" s="11">
        <v>275</v>
      </c>
      <c r="B276" s="12">
        <v>367</v>
      </c>
      <c r="C276" s="13" t="s">
        <v>135</v>
      </c>
      <c r="D276" s="14">
        <v>2.1299999999999999E-2</v>
      </c>
    </row>
    <row r="277" spans="1:4" x14ac:dyDescent="0.2">
      <c r="A277" s="11">
        <v>276</v>
      </c>
      <c r="B277" s="12">
        <v>367</v>
      </c>
      <c r="C277" s="13" t="s">
        <v>135</v>
      </c>
      <c r="D277" s="14">
        <v>2.0799999999999999E-2</v>
      </c>
    </row>
    <row r="278" spans="1:4" x14ac:dyDescent="0.2">
      <c r="A278" s="11">
        <v>277</v>
      </c>
      <c r="B278" s="12">
        <v>88</v>
      </c>
      <c r="C278" s="13" t="s">
        <v>136</v>
      </c>
      <c r="D278" s="14">
        <v>2.1399999999999999E-2</v>
      </c>
    </row>
    <row r="279" spans="1:4" x14ac:dyDescent="0.2">
      <c r="A279" s="11">
        <v>278</v>
      </c>
      <c r="B279" s="12">
        <v>88</v>
      </c>
      <c r="C279" s="13" t="s">
        <v>136</v>
      </c>
      <c r="D279" s="14">
        <v>2.23E-2</v>
      </c>
    </row>
    <row r="280" spans="1:4" x14ac:dyDescent="0.2">
      <c r="A280" s="11">
        <v>279</v>
      </c>
      <c r="B280" s="12">
        <v>95</v>
      </c>
      <c r="C280" s="13" t="s">
        <v>137</v>
      </c>
      <c r="D280" s="14">
        <v>2.1999999999999999E-2</v>
      </c>
    </row>
    <row r="281" spans="1:4" x14ac:dyDescent="0.2">
      <c r="A281" s="11">
        <v>280</v>
      </c>
      <c r="B281" s="12">
        <v>95</v>
      </c>
      <c r="C281" s="13" t="s">
        <v>137</v>
      </c>
      <c r="D281" s="14">
        <v>2.12E-2</v>
      </c>
    </row>
    <row r="282" spans="1:4" x14ac:dyDescent="0.2">
      <c r="A282" s="11">
        <v>281</v>
      </c>
      <c r="B282" s="12">
        <v>291</v>
      </c>
      <c r="C282" s="13" t="s">
        <v>138</v>
      </c>
      <c r="D282" s="14">
        <v>2.1100000000000001E-2</v>
      </c>
    </row>
    <row r="283" spans="1:4" x14ac:dyDescent="0.2">
      <c r="A283" s="11">
        <v>282</v>
      </c>
      <c r="B283" s="12">
        <v>291</v>
      </c>
      <c r="C283" s="13" t="s">
        <v>138</v>
      </c>
      <c r="D283" s="14">
        <v>2.0500000000000001E-2</v>
      </c>
    </row>
    <row r="284" spans="1:4" x14ac:dyDescent="0.2">
      <c r="A284" s="11">
        <v>283</v>
      </c>
      <c r="B284" s="12">
        <v>101</v>
      </c>
      <c r="C284" s="13" t="s">
        <v>139</v>
      </c>
      <c r="D284" s="14">
        <v>2.1100000000000001E-2</v>
      </c>
    </row>
    <row r="285" spans="1:4" x14ac:dyDescent="0.2">
      <c r="A285" s="11">
        <v>284</v>
      </c>
      <c r="B285" s="12">
        <v>101</v>
      </c>
      <c r="C285" s="13" t="s">
        <v>139</v>
      </c>
      <c r="D285" s="14">
        <v>2.1000000000000001E-2</v>
      </c>
    </row>
    <row r="286" spans="1:4" x14ac:dyDescent="0.2">
      <c r="A286" s="11">
        <v>285</v>
      </c>
      <c r="B286" s="12">
        <v>380</v>
      </c>
      <c r="C286" s="13" t="s">
        <v>140</v>
      </c>
      <c r="D286" s="14">
        <v>2.1299999999999999E-2</v>
      </c>
    </row>
    <row r="287" spans="1:4" x14ac:dyDescent="0.2">
      <c r="A287" s="11">
        <v>286</v>
      </c>
      <c r="B287" s="17">
        <v>380</v>
      </c>
      <c r="C287" s="13" t="s">
        <v>140</v>
      </c>
      <c r="D287" s="14">
        <v>2.1399999999999999E-2</v>
      </c>
    </row>
    <row r="288" spans="1:4" x14ac:dyDescent="0.2">
      <c r="A288" s="11">
        <v>287</v>
      </c>
      <c r="B288" s="18" t="s">
        <v>19</v>
      </c>
      <c r="C288" s="13"/>
      <c r="D288" s="14">
        <v>2.1100000000000001E-2</v>
      </c>
    </row>
    <row r="289" spans="1:4" x14ac:dyDescent="0.2">
      <c r="A289" s="28">
        <v>288</v>
      </c>
      <c r="B289" s="29" t="s">
        <v>19</v>
      </c>
      <c r="C289" s="30"/>
      <c r="D289" s="31">
        <v>2.1999999999999999E-2</v>
      </c>
    </row>
    <row r="290" spans="1:4" x14ac:dyDescent="0.2">
      <c r="A290" s="6">
        <v>289</v>
      </c>
      <c r="B290" s="7">
        <v>324</v>
      </c>
      <c r="C290" s="8" t="s">
        <v>141</v>
      </c>
      <c r="D290" s="9">
        <v>2.0799999999999999E-2</v>
      </c>
    </row>
    <row r="291" spans="1:4" x14ac:dyDescent="0.2">
      <c r="A291" s="11">
        <v>290</v>
      </c>
      <c r="B291" s="12">
        <v>324</v>
      </c>
      <c r="C291" s="13" t="s">
        <v>141</v>
      </c>
      <c r="D291" s="14">
        <v>2.06E-2</v>
      </c>
    </row>
    <row r="292" spans="1:4" x14ac:dyDescent="0.2">
      <c r="A292" s="11">
        <v>291</v>
      </c>
      <c r="B292" s="12">
        <v>246</v>
      </c>
      <c r="C292" s="13" t="s">
        <v>142</v>
      </c>
      <c r="D292" s="14">
        <v>2.0799999999999999E-2</v>
      </c>
    </row>
    <row r="293" spans="1:4" x14ac:dyDescent="0.2">
      <c r="A293" s="11">
        <v>292</v>
      </c>
      <c r="B293" s="12">
        <v>246</v>
      </c>
      <c r="C293" s="13" t="s">
        <v>142</v>
      </c>
      <c r="D293" s="14">
        <v>2.1899999999999999E-2</v>
      </c>
    </row>
    <row r="294" spans="1:4" x14ac:dyDescent="0.2">
      <c r="A294" s="11">
        <v>293</v>
      </c>
      <c r="B294" s="12">
        <v>276</v>
      </c>
      <c r="C294" s="13" t="s">
        <v>143</v>
      </c>
      <c r="D294" s="14">
        <v>2.1499999999999998E-2</v>
      </c>
    </row>
    <row r="295" spans="1:4" x14ac:dyDescent="0.2">
      <c r="A295" s="11">
        <v>294</v>
      </c>
      <c r="B295" s="12">
        <v>276</v>
      </c>
      <c r="C295" s="13" t="s">
        <v>143</v>
      </c>
      <c r="D295" s="14">
        <v>2.06E-2</v>
      </c>
    </row>
    <row r="296" spans="1:4" x14ac:dyDescent="0.2">
      <c r="A296" s="11">
        <v>295</v>
      </c>
      <c r="B296" s="12">
        <v>361</v>
      </c>
      <c r="C296" s="13" t="s">
        <v>144</v>
      </c>
      <c r="D296" s="14">
        <v>2.0199999999999999E-2</v>
      </c>
    </row>
    <row r="297" spans="1:4" x14ac:dyDescent="0.2">
      <c r="A297" s="11">
        <v>296</v>
      </c>
      <c r="B297" s="12">
        <v>361</v>
      </c>
      <c r="C297" s="13" t="s">
        <v>144</v>
      </c>
      <c r="D297" s="14">
        <v>2.1299999999999999E-2</v>
      </c>
    </row>
    <row r="298" spans="1:4" x14ac:dyDescent="0.2">
      <c r="A298" s="11">
        <v>297</v>
      </c>
      <c r="B298" s="12">
        <v>250</v>
      </c>
      <c r="C298" s="13" t="s">
        <v>145</v>
      </c>
      <c r="D298" s="14">
        <v>2.1700000000000001E-2</v>
      </c>
    </row>
    <row r="299" spans="1:4" x14ac:dyDescent="0.2">
      <c r="A299" s="11">
        <v>298</v>
      </c>
      <c r="B299" s="12">
        <v>250</v>
      </c>
      <c r="C299" s="13" t="s">
        <v>145</v>
      </c>
      <c r="D299" s="14">
        <v>2.07E-2</v>
      </c>
    </row>
    <row r="300" spans="1:4" x14ac:dyDescent="0.2">
      <c r="A300" s="11">
        <v>299</v>
      </c>
      <c r="B300" s="12">
        <v>46</v>
      </c>
      <c r="C300" s="13" t="s">
        <v>146</v>
      </c>
      <c r="D300" s="14">
        <v>2.1700000000000001E-2</v>
      </c>
    </row>
    <row r="301" spans="1:4" x14ac:dyDescent="0.2">
      <c r="A301" s="11">
        <v>300</v>
      </c>
      <c r="B301" s="12">
        <v>46</v>
      </c>
      <c r="C301" s="13" t="s">
        <v>146</v>
      </c>
      <c r="D301" s="14">
        <v>2.0799999999999999E-2</v>
      </c>
    </row>
    <row r="302" spans="1:4" x14ac:dyDescent="0.2">
      <c r="A302" s="11">
        <v>301</v>
      </c>
      <c r="B302" s="12">
        <v>232</v>
      </c>
      <c r="C302" s="13" t="s">
        <v>147</v>
      </c>
      <c r="D302" s="14">
        <v>2.1100000000000001E-2</v>
      </c>
    </row>
    <row r="303" spans="1:4" x14ac:dyDescent="0.2">
      <c r="A303" s="11">
        <v>302</v>
      </c>
      <c r="B303" s="12">
        <v>232</v>
      </c>
      <c r="C303" s="13" t="s">
        <v>147</v>
      </c>
      <c r="D303" s="14">
        <v>2.12E-2</v>
      </c>
    </row>
    <row r="304" spans="1:4" x14ac:dyDescent="0.2">
      <c r="A304" s="11">
        <v>303</v>
      </c>
      <c r="B304" s="12">
        <v>314</v>
      </c>
      <c r="C304" s="13" t="s">
        <v>148</v>
      </c>
      <c r="D304" s="14">
        <v>2.1100000000000001E-2</v>
      </c>
    </row>
    <row r="305" spans="1:4" x14ac:dyDescent="0.2">
      <c r="A305" s="11">
        <v>304</v>
      </c>
      <c r="B305" s="12">
        <v>314</v>
      </c>
      <c r="C305" s="13" t="s">
        <v>148</v>
      </c>
      <c r="D305" s="14">
        <v>2.0899999999999998E-2</v>
      </c>
    </row>
    <row r="306" spans="1:4" x14ac:dyDescent="0.2">
      <c r="A306" s="11">
        <v>305</v>
      </c>
      <c r="B306" s="12">
        <v>57</v>
      </c>
      <c r="C306" s="13" t="s">
        <v>149</v>
      </c>
      <c r="D306" s="14">
        <v>2.18E-2</v>
      </c>
    </row>
    <row r="307" spans="1:4" x14ac:dyDescent="0.2">
      <c r="A307" s="11">
        <v>306</v>
      </c>
      <c r="B307" s="12">
        <v>57</v>
      </c>
      <c r="C307" s="13" t="s">
        <v>149</v>
      </c>
      <c r="D307" s="14">
        <v>2.12E-2</v>
      </c>
    </row>
    <row r="308" spans="1:4" x14ac:dyDescent="0.2">
      <c r="A308" s="11">
        <v>709</v>
      </c>
      <c r="B308" s="12">
        <v>172</v>
      </c>
      <c r="C308" s="13" t="s">
        <v>150</v>
      </c>
      <c r="D308" s="32">
        <v>2.0199999999999999E-2</v>
      </c>
    </row>
    <row r="309" spans="1:4" x14ac:dyDescent="0.2">
      <c r="A309" s="11">
        <v>710</v>
      </c>
      <c r="B309" s="12">
        <v>172</v>
      </c>
      <c r="C309" s="13" t="s">
        <v>150</v>
      </c>
      <c r="D309" s="32">
        <v>2.0500000000000001E-2</v>
      </c>
    </row>
    <row r="310" spans="1:4" x14ac:dyDescent="0.2">
      <c r="A310" s="11">
        <v>309</v>
      </c>
      <c r="B310" s="12">
        <v>35</v>
      </c>
      <c r="C310" s="13" t="s">
        <v>151</v>
      </c>
      <c r="D310" s="14">
        <v>2.2100000000000002E-2</v>
      </c>
    </row>
    <row r="311" spans="1:4" x14ac:dyDescent="0.2">
      <c r="A311" s="11">
        <v>310</v>
      </c>
      <c r="B311" s="17">
        <v>35</v>
      </c>
      <c r="C311" s="13" t="s">
        <v>151</v>
      </c>
      <c r="D311" s="14">
        <v>2.12E-2</v>
      </c>
    </row>
    <row r="312" spans="1:4" x14ac:dyDescent="0.2">
      <c r="A312" s="11">
        <v>311</v>
      </c>
      <c r="B312" s="18" t="s">
        <v>19</v>
      </c>
      <c r="C312" s="13"/>
      <c r="D312" s="14">
        <v>2.01E-2</v>
      </c>
    </row>
    <row r="313" spans="1:4" x14ac:dyDescent="0.2">
      <c r="A313" s="19">
        <v>312</v>
      </c>
      <c r="B313" s="20" t="s">
        <v>19</v>
      </c>
      <c r="C313" s="21"/>
      <c r="D313" s="22">
        <v>2.06E-2</v>
      </c>
    </row>
    <row r="314" spans="1:4" x14ac:dyDescent="0.2">
      <c r="A314" s="24">
        <v>313</v>
      </c>
      <c r="B314" s="7">
        <v>354</v>
      </c>
      <c r="C314" s="25" t="s">
        <v>152</v>
      </c>
      <c r="D314" s="26">
        <v>2.0799999999999999E-2</v>
      </c>
    </row>
    <row r="315" spans="1:4" x14ac:dyDescent="0.2">
      <c r="A315" s="11">
        <v>314</v>
      </c>
      <c r="B315" s="12">
        <v>354</v>
      </c>
      <c r="C315" s="13" t="s">
        <v>152</v>
      </c>
      <c r="D315" s="14">
        <v>2.1399999999999999E-2</v>
      </c>
    </row>
    <row r="316" spans="1:4" x14ac:dyDescent="0.2">
      <c r="A316" s="11">
        <v>315</v>
      </c>
      <c r="B316" s="12">
        <v>65</v>
      </c>
      <c r="C316" s="13" t="s">
        <v>153</v>
      </c>
      <c r="D316" s="14">
        <v>2.1899999999999999E-2</v>
      </c>
    </row>
    <row r="317" spans="1:4" x14ac:dyDescent="0.2">
      <c r="A317" s="11">
        <v>316</v>
      </c>
      <c r="B317" s="12">
        <v>65</v>
      </c>
      <c r="C317" s="13" t="s">
        <v>153</v>
      </c>
      <c r="D317" s="14">
        <v>2.2100000000000002E-2</v>
      </c>
    </row>
    <row r="318" spans="1:4" x14ac:dyDescent="0.2">
      <c r="A318" s="11">
        <v>317</v>
      </c>
      <c r="B318" s="12">
        <v>87</v>
      </c>
      <c r="C318" s="13" t="s">
        <v>154</v>
      </c>
      <c r="D318" s="14">
        <v>2.18E-2</v>
      </c>
    </row>
    <row r="319" spans="1:4" x14ac:dyDescent="0.2">
      <c r="A319" s="11">
        <v>318</v>
      </c>
      <c r="B319" s="12">
        <v>87</v>
      </c>
      <c r="C319" s="13" t="s">
        <v>154</v>
      </c>
      <c r="D319" s="14">
        <v>2.18E-2</v>
      </c>
    </row>
    <row r="320" spans="1:4" x14ac:dyDescent="0.2">
      <c r="A320" s="11">
        <v>319</v>
      </c>
      <c r="B320" s="12">
        <v>78</v>
      </c>
      <c r="C320" s="13" t="s">
        <v>155</v>
      </c>
      <c r="D320" s="14">
        <v>2.2200000000000001E-2</v>
      </c>
    </row>
    <row r="321" spans="1:4" x14ac:dyDescent="0.2">
      <c r="A321" s="11">
        <v>320</v>
      </c>
      <c r="B321" s="12">
        <v>78</v>
      </c>
      <c r="C321" s="13" t="s">
        <v>155</v>
      </c>
      <c r="D321" s="14">
        <v>2.07E-2</v>
      </c>
    </row>
    <row r="322" spans="1:4" x14ac:dyDescent="0.2">
      <c r="A322" s="11">
        <v>321</v>
      </c>
      <c r="B322" s="12">
        <v>110</v>
      </c>
      <c r="C322" s="13" t="s">
        <v>156</v>
      </c>
      <c r="D322" s="14">
        <v>2.23E-2</v>
      </c>
    </row>
    <row r="323" spans="1:4" x14ac:dyDescent="0.2">
      <c r="A323" s="11">
        <v>322</v>
      </c>
      <c r="B323" s="12">
        <v>110</v>
      </c>
      <c r="C323" s="13" t="s">
        <v>156</v>
      </c>
      <c r="D323" s="14">
        <v>2.1600000000000001E-2</v>
      </c>
    </row>
    <row r="324" spans="1:4" x14ac:dyDescent="0.2">
      <c r="A324" s="11">
        <v>323</v>
      </c>
      <c r="B324" s="12">
        <v>289</v>
      </c>
      <c r="C324" s="13" t="s">
        <v>157</v>
      </c>
      <c r="D324" s="14">
        <v>2.06E-2</v>
      </c>
    </row>
    <row r="325" spans="1:4" x14ac:dyDescent="0.2">
      <c r="A325" s="11">
        <v>324</v>
      </c>
      <c r="B325" s="12">
        <v>289</v>
      </c>
      <c r="C325" s="13" t="s">
        <v>157</v>
      </c>
      <c r="D325" s="14">
        <v>2.1600000000000001E-2</v>
      </c>
    </row>
    <row r="326" spans="1:4" x14ac:dyDescent="0.2">
      <c r="A326" s="11">
        <v>325</v>
      </c>
      <c r="B326" s="12">
        <v>308</v>
      </c>
      <c r="C326" s="13" t="s">
        <v>158</v>
      </c>
      <c r="D326" s="14">
        <v>2.1700000000000001E-2</v>
      </c>
    </row>
    <row r="327" spans="1:4" x14ac:dyDescent="0.2">
      <c r="A327" s="11">
        <v>326</v>
      </c>
      <c r="B327" s="12">
        <v>308</v>
      </c>
      <c r="C327" s="13" t="s">
        <v>158</v>
      </c>
      <c r="D327" s="14">
        <v>2.0119999999999999E-2</v>
      </c>
    </row>
    <row r="328" spans="1:4" x14ac:dyDescent="0.2">
      <c r="A328" s="11">
        <v>327</v>
      </c>
      <c r="B328" s="12">
        <v>336</v>
      </c>
      <c r="C328" s="13" t="s">
        <v>159</v>
      </c>
      <c r="D328" s="14">
        <v>2.12E-2</v>
      </c>
    </row>
    <row r="329" spans="1:4" x14ac:dyDescent="0.2">
      <c r="A329" s="11">
        <v>328</v>
      </c>
      <c r="B329" s="12">
        <v>336</v>
      </c>
      <c r="C329" s="13" t="s">
        <v>159</v>
      </c>
      <c r="D329" s="14">
        <v>2.1700000000000001E-2</v>
      </c>
    </row>
    <row r="330" spans="1:4" x14ac:dyDescent="0.2">
      <c r="A330" s="11">
        <v>329</v>
      </c>
      <c r="B330" s="12">
        <v>256</v>
      </c>
      <c r="C330" s="13" t="s">
        <v>160</v>
      </c>
      <c r="D330" s="14">
        <v>2.0799999999999999E-2</v>
      </c>
    </row>
    <row r="331" spans="1:4" x14ac:dyDescent="0.2">
      <c r="A331" s="11">
        <v>330</v>
      </c>
      <c r="B331" s="12">
        <v>256</v>
      </c>
      <c r="C331" s="13" t="s">
        <v>160</v>
      </c>
      <c r="D331" s="14">
        <v>2.0199999999999999E-2</v>
      </c>
    </row>
    <row r="332" spans="1:4" x14ac:dyDescent="0.2">
      <c r="A332" s="11">
        <v>331</v>
      </c>
      <c r="B332" s="12">
        <v>161</v>
      </c>
      <c r="C332" s="13" t="s">
        <v>161</v>
      </c>
      <c r="D332" s="14">
        <v>2.1600000000000001E-2</v>
      </c>
    </row>
    <row r="333" spans="1:4" x14ac:dyDescent="0.2">
      <c r="A333" s="11">
        <v>332</v>
      </c>
      <c r="B333" s="12">
        <v>161</v>
      </c>
      <c r="C333" s="13" t="s">
        <v>161</v>
      </c>
      <c r="D333" s="14">
        <v>2.0799999999999999E-2</v>
      </c>
    </row>
    <row r="334" spans="1:4" x14ac:dyDescent="0.2">
      <c r="A334" s="11">
        <v>333</v>
      </c>
      <c r="B334" s="12">
        <v>270</v>
      </c>
      <c r="C334" s="13" t="s">
        <v>162</v>
      </c>
      <c r="D334" s="14">
        <v>2.1899999999999999E-2</v>
      </c>
    </row>
    <row r="335" spans="1:4" x14ac:dyDescent="0.2">
      <c r="A335" s="11">
        <v>334</v>
      </c>
      <c r="B335" s="17">
        <v>270</v>
      </c>
      <c r="C335" s="13" t="s">
        <v>162</v>
      </c>
      <c r="D335" s="14">
        <v>2.18E-2</v>
      </c>
    </row>
    <row r="336" spans="1:4" x14ac:dyDescent="0.2">
      <c r="A336" s="11">
        <v>335</v>
      </c>
      <c r="B336" s="18" t="s">
        <v>19</v>
      </c>
      <c r="C336" s="13"/>
      <c r="D336" s="14">
        <v>2.0500000000000001E-2</v>
      </c>
    </row>
    <row r="337" spans="1:4" x14ac:dyDescent="0.2">
      <c r="A337" s="28">
        <v>336</v>
      </c>
      <c r="B337" s="29" t="s">
        <v>19</v>
      </c>
      <c r="C337" s="30"/>
      <c r="D337" s="31">
        <v>2.0899999999999998E-2</v>
      </c>
    </row>
    <row r="338" spans="1:4" x14ac:dyDescent="0.2">
      <c r="A338" s="6">
        <v>337</v>
      </c>
      <c r="B338" s="7">
        <v>168</v>
      </c>
      <c r="C338" s="8" t="s">
        <v>163</v>
      </c>
      <c r="D338" s="9">
        <v>0.02</v>
      </c>
    </row>
    <row r="339" spans="1:4" x14ac:dyDescent="0.2">
      <c r="A339" s="11">
        <v>338</v>
      </c>
      <c r="B339" s="12">
        <v>168</v>
      </c>
      <c r="C339" s="13" t="s">
        <v>163</v>
      </c>
      <c r="D339" s="14">
        <v>2.0199999999999999E-2</v>
      </c>
    </row>
    <row r="340" spans="1:4" x14ac:dyDescent="0.2">
      <c r="A340" s="11">
        <v>339</v>
      </c>
      <c r="B340" s="12">
        <v>288</v>
      </c>
      <c r="C340" s="13" t="s">
        <v>164</v>
      </c>
      <c r="D340" s="14">
        <v>2.1399999999999999E-2</v>
      </c>
    </row>
    <row r="341" spans="1:4" x14ac:dyDescent="0.2">
      <c r="A341" s="11">
        <v>340</v>
      </c>
      <c r="B341" s="12">
        <v>288</v>
      </c>
      <c r="C341" s="13" t="s">
        <v>164</v>
      </c>
      <c r="D341" s="14">
        <v>2.1100000000000001E-2</v>
      </c>
    </row>
    <row r="342" spans="1:4" x14ac:dyDescent="0.2">
      <c r="A342" s="11">
        <v>341</v>
      </c>
      <c r="B342" s="12">
        <v>280</v>
      </c>
      <c r="C342" s="13" t="s">
        <v>165</v>
      </c>
      <c r="D342" s="14">
        <v>2.1600000000000001E-2</v>
      </c>
    </row>
    <row r="343" spans="1:4" x14ac:dyDescent="0.2">
      <c r="A343" s="11">
        <v>342</v>
      </c>
      <c r="B343" s="12">
        <v>280</v>
      </c>
      <c r="C343" s="13" t="s">
        <v>165</v>
      </c>
      <c r="D343" s="14">
        <v>2.0400000000000001E-2</v>
      </c>
    </row>
    <row r="344" spans="1:4" x14ac:dyDescent="0.2">
      <c r="A344" s="11">
        <v>343</v>
      </c>
      <c r="B344" s="12">
        <v>315</v>
      </c>
      <c r="C344" s="13" t="s">
        <v>166</v>
      </c>
      <c r="D344" s="14">
        <v>2.1299999999999999E-2</v>
      </c>
    </row>
    <row r="345" spans="1:4" x14ac:dyDescent="0.2">
      <c r="A345" s="11">
        <v>344</v>
      </c>
      <c r="B345" s="12">
        <v>315</v>
      </c>
      <c r="C345" s="13" t="s">
        <v>166</v>
      </c>
      <c r="D345" s="14">
        <v>2.1999999999999999E-2</v>
      </c>
    </row>
    <row r="346" spans="1:4" x14ac:dyDescent="0.2">
      <c r="A346" s="11">
        <v>345</v>
      </c>
      <c r="B346" s="12">
        <v>80</v>
      </c>
      <c r="C346" s="13" t="s">
        <v>167</v>
      </c>
      <c r="D346" s="14">
        <v>2.2100000000000002E-2</v>
      </c>
    </row>
    <row r="347" spans="1:4" x14ac:dyDescent="0.2">
      <c r="A347" s="11">
        <v>346</v>
      </c>
      <c r="B347" s="12">
        <v>80</v>
      </c>
      <c r="C347" s="13" t="s">
        <v>167</v>
      </c>
      <c r="D347" s="14">
        <v>2.0799999999999999E-2</v>
      </c>
    </row>
    <row r="348" spans="1:4" x14ac:dyDescent="0.2">
      <c r="A348" s="11">
        <v>347</v>
      </c>
      <c r="B348" s="12">
        <v>26</v>
      </c>
      <c r="C348" s="13" t="s">
        <v>168</v>
      </c>
      <c r="D348" s="14">
        <v>2.24E-2</v>
      </c>
    </row>
    <row r="349" spans="1:4" x14ac:dyDescent="0.2">
      <c r="A349" s="11">
        <v>348</v>
      </c>
      <c r="B349" s="12">
        <v>26</v>
      </c>
      <c r="C349" s="13" t="s">
        <v>168</v>
      </c>
      <c r="D349" s="14">
        <v>2.2200000000000001E-2</v>
      </c>
    </row>
    <row r="350" spans="1:4" x14ac:dyDescent="0.2">
      <c r="A350" s="11">
        <v>349</v>
      </c>
      <c r="B350" s="12">
        <v>362</v>
      </c>
      <c r="C350" s="13" t="s">
        <v>169</v>
      </c>
      <c r="D350" s="14">
        <v>2.1000000000000001E-2</v>
      </c>
    </row>
    <row r="351" spans="1:4" x14ac:dyDescent="0.2">
      <c r="A351" s="11">
        <v>350</v>
      </c>
      <c r="B351" s="12">
        <v>362</v>
      </c>
      <c r="C351" s="13" t="s">
        <v>169</v>
      </c>
      <c r="D351" s="14">
        <v>2.12E-2</v>
      </c>
    </row>
    <row r="352" spans="1:4" x14ac:dyDescent="0.2">
      <c r="A352" s="11">
        <v>351</v>
      </c>
      <c r="B352" s="12">
        <v>112</v>
      </c>
      <c r="C352" s="13" t="s">
        <v>170</v>
      </c>
      <c r="D352" s="14">
        <v>2.1700000000000001E-2</v>
      </c>
    </row>
    <row r="353" spans="1:4" x14ac:dyDescent="0.2">
      <c r="A353" s="11">
        <v>352</v>
      </c>
      <c r="B353" s="12">
        <v>112</v>
      </c>
      <c r="C353" s="13" t="s">
        <v>170</v>
      </c>
      <c r="D353" s="14">
        <v>1.7000000000000001E-2</v>
      </c>
    </row>
    <row r="354" spans="1:4" x14ac:dyDescent="0.2">
      <c r="A354" s="11">
        <v>353</v>
      </c>
      <c r="B354" s="12">
        <v>140</v>
      </c>
      <c r="C354" s="13" t="s">
        <v>171</v>
      </c>
      <c r="D354" s="14">
        <v>2.1499999999999998E-2</v>
      </c>
    </row>
    <row r="355" spans="1:4" x14ac:dyDescent="0.2">
      <c r="A355" s="11">
        <v>354</v>
      </c>
      <c r="B355" s="12">
        <v>140</v>
      </c>
      <c r="C355" s="13" t="s">
        <v>171</v>
      </c>
      <c r="D355" s="14">
        <v>2.0899999999999998E-2</v>
      </c>
    </row>
    <row r="356" spans="1:4" x14ac:dyDescent="0.2">
      <c r="A356" s="11">
        <v>707</v>
      </c>
      <c r="B356" s="12">
        <v>220</v>
      </c>
      <c r="C356" s="13" t="s">
        <v>172</v>
      </c>
      <c r="D356" s="32">
        <v>2.1000000000000001E-2</v>
      </c>
    </row>
    <row r="357" spans="1:4" x14ac:dyDescent="0.2">
      <c r="A357" s="11">
        <v>708</v>
      </c>
      <c r="B357" s="12">
        <v>220</v>
      </c>
      <c r="C357" s="13" t="s">
        <v>172</v>
      </c>
      <c r="D357" s="32">
        <v>2.1000000000000001E-2</v>
      </c>
    </row>
    <row r="358" spans="1:4" x14ac:dyDescent="0.2">
      <c r="A358" s="11">
        <v>357</v>
      </c>
      <c r="B358" s="12">
        <v>43</v>
      </c>
      <c r="C358" s="13" t="s">
        <v>173</v>
      </c>
      <c r="D358" s="14">
        <v>2.1100000000000001E-2</v>
      </c>
    </row>
    <row r="359" spans="1:4" x14ac:dyDescent="0.2">
      <c r="A359" s="11">
        <v>358</v>
      </c>
      <c r="B359" s="17">
        <v>43</v>
      </c>
      <c r="C359" s="13" t="s">
        <v>173</v>
      </c>
      <c r="D359" s="14">
        <v>2.06E-2</v>
      </c>
    </row>
    <row r="360" spans="1:4" x14ac:dyDescent="0.2">
      <c r="A360" s="11">
        <v>359</v>
      </c>
      <c r="B360" s="18" t="s">
        <v>19</v>
      </c>
      <c r="C360" s="13"/>
      <c r="D360" s="14">
        <v>2.0500000000000001E-2</v>
      </c>
    </row>
    <row r="361" spans="1:4" x14ac:dyDescent="0.2">
      <c r="A361" s="19">
        <v>360</v>
      </c>
      <c r="B361" s="20" t="s">
        <v>19</v>
      </c>
      <c r="C361" s="21"/>
      <c r="D361" s="22">
        <v>2.1600000000000001E-2</v>
      </c>
    </row>
    <row r="362" spans="1:4" x14ac:dyDescent="0.2">
      <c r="A362" s="24">
        <v>361</v>
      </c>
      <c r="B362" s="7">
        <v>248</v>
      </c>
      <c r="C362" s="25" t="s">
        <v>174</v>
      </c>
      <c r="D362" s="26">
        <v>2.1000000000000001E-2</v>
      </c>
    </row>
    <row r="363" spans="1:4" x14ac:dyDescent="0.2">
      <c r="A363" s="11">
        <v>362</v>
      </c>
      <c r="B363" s="12">
        <v>248</v>
      </c>
      <c r="C363" s="13" t="s">
        <v>174</v>
      </c>
      <c r="D363" s="14">
        <v>2.1000000000000001E-2</v>
      </c>
    </row>
    <row r="364" spans="1:4" x14ac:dyDescent="0.2">
      <c r="A364" s="11">
        <v>705</v>
      </c>
      <c r="B364" s="12">
        <v>64</v>
      </c>
      <c r="C364" s="13" t="s">
        <v>175</v>
      </c>
      <c r="D364" s="32">
        <v>2.0899999999999998E-2</v>
      </c>
    </row>
    <row r="365" spans="1:4" x14ac:dyDescent="0.2">
      <c r="A365" s="11">
        <v>706</v>
      </c>
      <c r="B365" s="12">
        <v>64</v>
      </c>
      <c r="C365" s="13" t="s">
        <v>175</v>
      </c>
      <c r="D365" s="32">
        <v>2.1000000000000001E-2</v>
      </c>
    </row>
    <row r="366" spans="1:4" x14ac:dyDescent="0.2">
      <c r="A366" s="11">
        <v>365</v>
      </c>
      <c r="B366" s="12">
        <v>351</v>
      </c>
      <c r="C366" s="13" t="s">
        <v>176</v>
      </c>
      <c r="D366" s="14">
        <v>2.0799999999999999E-2</v>
      </c>
    </row>
    <row r="367" spans="1:4" x14ac:dyDescent="0.2">
      <c r="A367" s="11">
        <v>366</v>
      </c>
      <c r="B367" s="12">
        <v>251</v>
      </c>
      <c r="C367" s="13" t="s">
        <v>177</v>
      </c>
      <c r="D367" s="14">
        <v>2.1000000000000001E-2</v>
      </c>
    </row>
    <row r="368" spans="1:4" x14ac:dyDescent="0.2">
      <c r="A368" s="11">
        <v>367</v>
      </c>
      <c r="B368" s="12">
        <v>153</v>
      </c>
      <c r="C368" s="13" t="s">
        <v>178</v>
      </c>
      <c r="D368" s="14">
        <v>2.1399999999999999E-2</v>
      </c>
    </row>
    <row r="369" spans="1:4" x14ac:dyDescent="0.2">
      <c r="A369" s="11">
        <v>368</v>
      </c>
      <c r="B369" s="12">
        <v>153</v>
      </c>
      <c r="C369" s="13" t="s">
        <v>178</v>
      </c>
      <c r="D369" s="14">
        <v>2.1100000000000001E-2</v>
      </c>
    </row>
    <row r="370" spans="1:4" x14ac:dyDescent="0.2">
      <c r="A370" s="11">
        <v>369</v>
      </c>
      <c r="B370" s="12">
        <v>305</v>
      </c>
      <c r="C370" s="13" t="s">
        <v>179</v>
      </c>
      <c r="D370" s="14">
        <v>2.1299999999999999E-2</v>
      </c>
    </row>
    <row r="371" spans="1:4" x14ac:dyDescent="0.2">
      <c r="A371" s="11">
        <v>370</v>
      </c>
      <c r="B371" s="12">
        <v>305</v>
      </c>
      <c r="C371" s="13" t="s">
        <v>179</v>
      </c>
      <c r="D371" s="14">
        <v>2.12E-2</v>
      </c>
    </row>
    <row r="372" spans="1:4" x14ac:dyDescent="0.2">
      <c r="A372" s="11">
        <v>371</v>
      </c>
      <c r="B372" s="12">
        <v>358</v>
      </c>
      <c r="C372" s="13" t="s">
        <v>180</v>
      </c>
      <c r="D372" s="14">
        <v>2.07E-2</v>
      </c>
    </row>
    <row r="373" spans="1:4" x14ac:dyDescent="0.2">
      <c r="A373" s="11">
        <v>372</v>
      </c>
      <c r="B373" s="12">
        <v>358</v>
      </c>
      <c r="C373" s="13" t="s">
        <v>180</v>
      </c>
      <c r="D373" s="14">
        <v>2.07E-2</v>
      </c>
    </row>
    <row r="374" spans="1:4" x14ac:dyDescent="0.2">
      <c r="A374" s="11">
        <v>373</v>
      </c>
      <c r="B374" s="12">
        <v>21</v>
      </c>
      <c r="C374" s="13" t="s">
        <v>181</v>
      </c>
      <c r="D374" s="14">
        <v>2.0799999999999999E-2</v>
      </c>
    </row>
    <row r="375" spans="1:4" x14ac:dyDescent="0.2">
      <c r="A375" s="11">
        <v>374</v>
      </c>
      <c r="B375" s="12">
        <v>21</v>
      </c>
      <c r="C375" s="13" t="s">
        <v>181</v>
      </c>
      <c r="D375" s="14">
        <v>2.1000000000000001E-2</v>
      </c>
    </row>
    <row r="376" spans="1:4" x14ac:dyDescent="0.2">
      <c r="A376" s="11">
        <v>375</v>
      </c>
      <c r="B376" s="12">
        <v>241</v>
      </c>
      <c r="C376" s="13" t="s">
        <v>182</v>
      </c>
      <c r="D376" s="14">
        <v>2.12E-2</v>
      </c>
    </row>
    <row r="377" spans="1:4" x14ac:dyDescent="0.2">
      <c r="A377" s="11">
        <v>376</v>
      </c>
      <c r="B377" s="12">
        <v>241</v>
      </c>
      <c r="C377" s="13" t="s">
        <v>182</v>
      </c>
      <c r="D377" s="14">
        <v>2.1999999999999999E-2</v>
      </c>
    </row>
    <row r="378" spans="1:4" x14ac:dyDescent="0.2">
      <c r="A378" s="11">
        <v>377</v>
      </c>
      <c r="B378" s="12">
        <v>76</v>
      </c>
      <c r="C378" s="13" t="s">
        <v>183</v>
      </c>
      <c r="D378" s="14">
        <v>2.12E-2</v>
      </c>
    </row>
    <row r="379" spans="1:4" x14ac:dyDescent="0.2">
      <c r="A379" s="11">
        <v>378</v>
      </c>
      <c r="B379" s="12">
        <v>76</v>
      </c>
      <c r="C379" s="13" t="s">
        <v>183</v>
      </c>
      <c r="D379" s="14">
        <v>2.1700000000000001E-2</v>
      </c>
    </row>
    <row r="380" spans="1:4" x14ac:dyDescent="0.2">
      <c r="A380" s="11">
        <v>379</v>
      </c>
      <c r="B380" s="12">
        <v>44</v>
      </c>
      <c r="C380" s="13" t="s">
        <v>184</v>
      </c>
      <c r="D380" s="14">
        <v>2.0899999999999998E-2</v>
      </c>
    </row>
    <row r="381" spans="1:4" x14ac:dyDescent="0.2">
      <c r="A381" s="11">
        <v>380</v>
      </c>
      <c r="B381" s="12">
        <v>44</v>
      </c>
      <c r="C381" s="13" t="s">
        <v>184</v>
      </c>
      <c r="D381" s="14">
        <v>2.1299999999999999E-2</v>
      </c>
    </row>
    <row r="382" spans="1:4" x14ac:dyDescent="0.2">
      <c r="A382" s="11">
        <v>381</v>
      </c>
      <c r="B382" s="12">
        <v>366</v>
      </c>
      <c r="C382" s="13" t="s">
        <v>185</v>
      </c>
      <c r="D382" s="14">
        <v>2.0500000000000001E-2</v>
      </c>
    </row>
    <row r="383" spans="1:4" x14ac:dyDescent="0.2">
      <c r="A383" s="11">
        <v>382</v>
      </c>
      <c r="B383" s="17">
        <v>366</v>
      </c>
      <c r="C383" s="13" t="s">
        <v>185</v>
      </c>
      <c r="D383" s="14">
        <v>2.0400000000000001E-2</v>
      </c>
    </row>
    <row r="384" spans="1:4" x14ac:dyDescent="0.2">
      <c r="A384" s="11">
        <v>383</v>
      </c>
      <c r="B384" s="18" t="s">
        <v>19</v>
      </c>
      <c r="C384" s="13"/>
      <c r="D384" s="14">
        <v>2.0899999999999998E-2</v>
      </c>
    </row>
    <row r="385" spans="1:4" x14ac:dyDescent="0.2">
      <c r="A385" s="28">
        <v>384</v>
      </c>
      <c r="B385" s="29" t="s">
        <v>19</v>
      </c>
      <c r="C385" s="30"/>
      <c r="D385" s="31">
        <v>2.06E-2</v>
      </c>
    </row>
    <row r="386" spans="1:4" x14ac:dyDescent="0.2">
      <c r="A386" s="6">
        <v>385</v>
      </c>
      <c r="B386" s="7">
        <v>293</v>
      </c>
      <c r="C386" s="8" t="s">
        <v>186</v>
      </c>
      <c r="D386" s="9">
        <v>2.06E-2</v>
      </c>
    </row>
    <row r="387" spans="1:4" x14ac:dyDescent="0.2">
      <c r="A387" s="11">
        <v>386</v>
      </c>
      <c r="B387" s="12">
        <v>293</v>
      </c>
      <c r="C387" s="13" t="s">
        <v>186</v>
      </c>
      <c r="D387" s="14">
        <v>2.1000000000000001E-2</v>
      </c>
    </row>
    <row r="388" spans="1:4" x14ac:dyDescent="0.2">
      <c r="A388" s="11">
        <v>387</v>
      </c>
      <c r="B388" s="12">
        <v>3</v>
      </c>
      <c r="C388" s="13" t="s">
        <v>187</v>
      </c>
      <c r="D388" s="14">
        <v>2.1899999999999999E-2</v>
      </c>
    </row>
    <row r="389" spans="1:4" x14ac:dyDescent="0.2">
      <c r="A389" s="11">
        <v>388</v>
      </c>
      <c r="B389" s="12">
        <v>3</v>
      </c>
      <c r="C389" s="13" t="s">
        <v>187</v>
      </c>
      <c r="D389" s="14">
        <v>2.1399999999999999E-2</v>
      </c>
    </row>
    <row r="390" spans="1:4" x14ac:dyDescent="0.2">
      <c r="A390" s="11">
        <v>389</v>
      </c>
      <c r="B390" s="12">
        <v>77</v>
      </c>
      <c r="C390" s="13" t="s">
        <v>188</v>
      </c>
      <c r="D390" s="14">
        <v>0.02</v>
      </c>
    </row>
    <row r="391" spans="1:4" x14ac:dyDescent="0.2">
      <c r="A391" s="11">
        <v>390</v>
      </c>
      <c r="B391" s="12">
        <v>77</v>
      </c>
      <c r="C391" s="13" t="s">
        <v>188</v>
      </c>
      <c r="D391" s="14">
        <v>2.01E-2</v>
      </c>
    </row>
    <row r="392" spans="1:4" x14ac:dyDescent="0.2">
      <c r="A392" s="11">
        <v>391</v>
      </c>
      <c r="B392" s="12">
        <v>133</v>
      </c>
      <c r="C392" s="13" t="s">
        <v>189</v>
      </c>
      <c r="D392" s="14">
        <v>2.0400000000000001E-2</v>
      </c>
    </row>
    <row r="393" spans="1:4" x14ac:dyDescent="0.2">
      <c r="A393" s="11">
        <v>392</v>
      </c>
      <c r="B393" s="12">
        <v>133</v>
      </c>
      <c r="C393" s="13" t="s">
        <v>189</v>
      </c>
      <c r="D393" s="14">
        <v>2.07E-2</v>
      </c>
    </row>
    <row r="394" spans="1:4" x14ac:dyDescent="0.2">
      <c r="A394" s="11">
        <v>393</v>
      </c>
      <c r="B394" s="12">
        <v>337</v>
      </c>
      <c r="C394" s="13" t="s">
        <v>190</v>
      </c>
      <c r="D394" s="14">
        <v>2.0899999999999998E-2</v>
      </c>
    </row>
    <row r="395" spans="1:4" x14ac:dyDescent="0.2">
      <c r="A395" s="11">
        <v>394</v>
      </c>
      <c r="B395" s="12">
        <v>337</v>
      </c>
      <c r="C395" s="13" t="s">
        <v>190</v>
      </c>
      <c r="D395" s="14">
        <v>2.1000000000000001E-2</v>
      </c>
    </row>
    <row r="396" spans="1:4" x14ac:dyDescent="0.2">
      <c r="A396" s="11">
        <v>395</v>
      </c>
      <c r="B396" s="12">
        <v>368</v>
      </c>
      <c r="C396" s="13" t="s">
        <v>191</v>
      </c>
      <c r="D396" s="14">
        <v>2.18E-2</v>
      </c>
    </row>
    <row r="397" spans="1:4" x14ac:dyDescent="0.2">
      <c r="A397" s="11">
        <v>396</v>
      </c>
      <c r="B397" s="12">
        <v>368</v>
      </c>
      <c r="C397" s="13" t="s">
        <v>191</v>
      </c>
      <c r="D397" s="14">
        <v>2.0899999999999998E-2</v>
      </c>
    </row>
    <row r="398" spans="1:4" x14ac:dyDescent="0.2">
      <c r="A398" s="11">
        <v>397</v>
      </c>
      <c r="B398" s="12">
        <v>312</v>
      </c>
      <c r="C398" s="13" t="s">
        <v>192</v>
      </c>
      <c r="D398" s="14">
        <v>2.1100000000000001E-2</v>
      </c>
    </row>
    <row r="399" spans="1:4" x14ac:dyDescent="0.2">
      <c r="A399" s="11">
        <v>398</v>
      </c>
      <c r="B399" s="12">
        <v>312</v>
      </c>
      <c r="C399" s="13" t="s">
        <v>192</v>
      </c>
      <c r="D399" s="14">
        <v>2.1100000000000001E-2</v>
      </c>
    </row>
    <row r="400" spans="1:4" x14ac:dyDescent="0.2">
      <c r="A400" s="11">
        <v>399</v>
      </c>
      <c r="B400" s="12">
        <v>37</v>
      </c>
      <c r="C400" s="13" t="s">
        <v>193</v>
      </c>
      <c r="D400" s="32">
        <v>2.1600000000000001E-2</v>
      </c>
    </row>
    <row r="401" spans="1:4" x14ac:dyDescent="0.2">
      <c r="A401" s="11">
        <v>400</v>
      </c>
      <c r="B401" s="12">
        <v>37</v>
      </c>
      <c r="C401" s="13" t="s">
        <v>193</v>
      </c>
      <c r="D401" s="32">
        <v>2.1399999999999999E-2</v>
      </c>
    </row>
    <row r="402" spans="1:4" x14ac:dyDescent="0.2">
      <c r="A402" s="11">
        <v>401</v>
      </c>
      <c r="B402" s="12">
        <v>303</v>
      </c>
      <c r="C402" s="13" t="s">
        <v>194</v>
      </c>
      <c r="D402" s="32">
        <v>2.1100000000000001E-2</v>
      </c>
    </row>
    <row r="403" spans="1:4" x14ac:dyDescent="0.2">
      <c r="A403" s="11">
        <v>402</v>
      </c>
      <c r="B403" s="12">
        <v>303</v>
      </c>
      <c r="C403" s="13" t="s">
        <v>194</v>
      </c>
      <c r="D403" s="32">
        <v>2.1499999999999998E-2</v>
      </c>
    </row>
    <row r="404" spans="1:4" x14ac:dyDescent="0.2">
      <c r="A404" s="11">
        <v>403</v>
      </c>
      <c r="B404" s="12">
        <v>302</v>
      </c>
      <c r="C404" s="13" t="s">
        <v>195</v>
      </c>
      <c r="D404" s="32">
        <v>2.0899999999999998E-2</v>
      </c>
    </row>
    <row r="405" spans="1:4" x14ac:dyDescent="0.2">
      <c r="A405" s="11">
        <v>404</v>
      </c>
      <c r="B405" s="12">
        <v>302</v>
      </c>
      <c r="C405" s="13" t="s">
        <v>195</v>
      </c>
      <c r="D405" s="32">
        <v>2.1399999999999999E-2</v>
      </c>
    </row>
    <row r="406" spans="1:4" x14ac:dyDescent="0.2">
      <c r="A406" s="11">
        <v>405</v>
      </c>
      <c r="B406" s="12">
        <v>233</v>
      </c>
      <c r="C406" s="13" t="s">
        <v>196</v>
      </c>
      <c r="D406" s="32">
        <v>2.0899999999999998E-2</v>
      </c>
    </row>
    <row r="407" spans="1:4" x14ac:dyDescent="0.2">
      <c r="A407" s="11">
        <v>406</v>
      </c>
      <c r="B407" s="17">
        <v>233</v>
      </c>
      <c r="C407" s="13" t="s">
        <v>196</v>
      </c>
      <c r="D407" s="32">
        <v>2.0299999999999999E-2</v>
      </c>
    </row>
    <row r="408" spans="1:4" x14ac:dyDescent="0.2">
      <c r="A408" s="11">
        <v>407</v>
      </c>
      <c r="B408" s="18" t="s">
        <v>19</v>
      </c>
      <c r="C408" s="13"/>
      <c r="D408" s="32">
        <v>2.1399999999999999E-2</v>
      </c>
    </row>
    <row r="409" spans="1:4" x14ac:dyDescent="0.2">
      <c r="A409" s="19">
        <v>408</v>
      </c>
      <c r="B409" s="20" t="s">
        <v>19</v>
      </c>
      <c r="C409" s="21"/>
      <c r="D409" s="39">
        <v>2.1000000000000001E-2</v>
      </c>
    </row>
    <row r="410" spans="1:4" x14ac:dyDescent="0.2">
      <c r="A410" s="24">
        <v>409</v>
      </c>
      <c r="B410" s="7">
        <v>229</v>
      </c>
      <c r="C410" s="25" t="s">
        <v>197</v>
      </c>
      <c r="D410" s="40">
        <v>2.0299999999999999E-2</v>
      </c>
    </row>
    <row r="411" spans="1:4" x14ac:dyDescent="0.2">
      <c r="A411" s="11">
        <v>410</v>
      </c>
      <c r="B411" s="12">
        <v>229</v>
      </c>
      <c r="C411" s="13" t="s">
        <v>197</v>
      </c>
      <c r="D411" s="32">
        <v>2.0400000000000001E-2</v>
      </c>
    </row>
    <row r="412" spans="1:4" x14ac:dyDescent="0.2">
      <c r="A412" s="11">
        <v>411</v>
      </c>
      <c r="B412" s="12">
        <v>9</v>
      </c>
      <c r="C412" s="13" t="s">
        <v>198</v>
      </c>
      <c r="D412" s="32">
        <v>2.1499999999999998E-2</v>
      </c>
    </row>
    <row r="413" spans="1:4" x14ac:dyDescent="0.2">
      <c r="A413" s="11">
        <v>412</v>
      </c>
      <c r="B413" s="12">
        <v>9</v>
      </c>
      <c r="C413" s="13" t="s">
        <v>198</v>
      </c>
      <c r="D413" s="32">
        <v>2.1899999999999999E-2</v>
      </c>
    </row>
    <row r="414" spans="1:4" x14ac:dyDescent="0.2">
      <c r="A414" s="11">
        <v>413</v>
      </c>
      <c r="B414" s="12">
        <v>178</v>
      </c>
      <c r="C414" s="13" t="s">
        <v>199</v>
      </c>
      <c r="D414" s="32">
        <v>2.1600000000000001E-2</v>
      </c>
    </row>
    <row r="415" spans="1:4" x14ac:dyDescent="0.2">
      <c r="A415" s="11">
        <v>414</v>
      </c>
      <c r="B415" s="12">
        <v>178</v>
      </c>
      <c r="C415" s="13" t="s">
        <v>199</v>
      </c>
      <c r="D415" s="32">
        <v>2.07E-2</v>
      </c>
    </row>
    <row r="416" spans="1:4" x14ac:dyDescent="0.2">
      <c r="A416" s="11">
        <v>415</v>
      </c>
      <c r="B416" s="12">
        <v>128</v>
      </c>
      <c r="C416" s="13" t="s">
        <v>200</v>
      </c>
      <c r="D416" s="32">
        <v>2.12E-2</v>
      </c>
    </row>
    <row r="417" spans="1:4" x14ac:dyDescent="0.2">
      <c r="A417" s="11">
        <v>416</v>
      </c>
      <c r="B417" s="12">
        <v>128</v>
      </c>
      <c r="C417" s="13" t="s">
        <v>200</v>
      </c>
      <c r="D417" s="32">
        <v>2.1499999999999998E-2</v>
      </c>
    </row>
    <row r="418" spans="1:4" x14ac:dyDescent="0.2">
      <c r="A418" s="11">
        <v>417</v>
      </c>
      <c r="B418" s="12">
        <v>116</v>
      </c>
      <c r="C418" s="13" t="s">
        <v>201</v>
      </c>
      <c r="D418" s="32">
        <v>2.0199999999999999E-2</v>
      </c>
    </row>
    <row r="419" spans="1:4" x14ac:dyDescent="0.2">
      <c r="A419" s="11">
        <v>418</v>
      </c>
      <c r="B419" s="12">
        <v>116</v>
      </c>
      <c r="C419" s="13" t="s">
        <v>201</v>
      </c>
      <c r="D419" s="32">
        <v>2.0899999999999998E-2</v>
      </c>
    </row>
    <row r="420" spans="1:4" x14ac:dyDescent="0.2">
      <c r="A420" s="11">
        <v>419</v>
      </c>
      <c r="B420" s="12">
        <v>39</v>
      </c>
      <c r="C420" s="13" t="s">
        <v>202</v>
      </c>
      <c r="D420" s="32">
        <v>2.1499999999999998E-2</v>
      </c>
    </row>
    <row r="421" spans="1:4" x14ac:dyDescent="0.2">
      <c r="A421" s="11">
        <v>420</v>
      </c>
      <c r="B421" s="12">
        <v>39</v>
      </c>
      <c r="C421" s="13" t="s">
        <v>202</v>
      </c>
      <c r="D421" s="32">
        <v>2.12E-2</v>
      </c>
    </row>
    <row r="422" spans="1:4" x14ac:dyDescent="0.2">
      <c r="A422" s="11">
        <v>421</v>
      </c>
      <c r="B422" s="12">
        <v>180</v>
      </c>
      <c r="C422" s="13" t="s">
        <v>203</v>
      </c>
      <c r="D422" s="32">
        <v>2.06E-2</v>
      </c>
    </row>
    <row r="423" spans="1:4" x14ac:dyDescent="0.2">
      <c r="A423" s="11">
        <v>422</v>
      </c>
      <c r="B423" s="12">
        <v>180</v>
      </c>
      <c r="C423" s="13" t="s">
        <v>203</v>
      </c>
      <c r="D423" s="32">
        <v>2.1499999999999998E-2</v>
      </c>
    </row>
    <row r="424" spans="1:4" x14ac:dyDescent="0.2">
      <c r="A424" s="11">
        <v>423</v>
      </c>
      <c r="B424" s="12">
        <v>72</v>
      </c>
      <c r="C424" s="13" t="s">
        <v>204</v>
      </c>
      <c r="D424" s="32">
        <v>2.0899999999999998E-2</v>
      </c>
    </row>
    <row r="425" spans="1:4" x14ac:dyDescent="0.2">
      <c r="A425" s="11">
        <v>424</v>
      </c>
      <c r="B425" s="12">
        <v>72</v>
      </c>
      <c r="C425" s="13" t="s">
        <v>204</v>
      </c>
      <c r="D425" s="32">
        <v>2.1299999999999999E-2</v>
      </c>
    </row>
    <row r="426" spans="1:4" x14ac:dyDescent="0.2">
      <c r="A426" s="11">
        <v>425</v>
      </c>
      <c r="B426" s="12">
        <v>278</v>
      </c>
      <c r="C426" s="13" t="s">
        <v>205</v>
      </c>
      <c r="D426" s="32">
        <v>2.1700000000000001E-2</v>
      </c>
    </row>
    <row r="427" spans="1:4" x14ac:dyDescent="0.2">
      <c r="A427" s="11">
        <v>426</v>
      </c>
      <c r="B427" s="12">
        <v>278</v>
      </c>
      <c r="C427" s="13" t="s">
        <v>205</v>
      </c>
      <c r="D427" s="32">
        <v>2.1000000000000001E-2</v>
      </c>
    </row>
    <row r="428" spans="1:4" x14ac:dyDescent="0.2">
      <c r="A428" s="11">
        <v>427</v>
      </c>
      <c r="B428" s="12">
        <v>17</v>
      </c>
      <c r="C428" s="13" t="s">
        <v>206</v>
      </c>
      <c r="D428" s="32">
        <v>2.0899999999999998E-2</v>
      </c>
    </row>
    <row r="429" spans="1:4" x14ac:dyDescent="0.2">
      <c r="A429" s="11">
        <v>428</v>
      </c>
      <c r="B429" s="12">
        <v>17</v>
      </c>
      <c r="C429" s="13" t="s">
        <v>206</v>
      </c>
      <c r="D429" s="32">
        <v>2.24E-2</v>
      </c>
    </row>
    <row r="430" spans="1:4" x14ac:dyDescent="0.2">
      <c r="A430" s="11">
        <v>429</v>
      </c>
      <c r="B430" s="12">
        <v>106</v>
      </c>
      <c r="C430" s="13" t="s">
        <v>207</v>
      </c>
      <c r="D430" s="32">
        <v>2.0799999999999999E-2</v>
      </c>
    </row>
    <row r="431" spans="1:4" x14ac:dyDescent="0.2">
      <c r="A431" s="11">
        <v>430</v>
      </c>
      <c r="B431" s="17">
        <v>106</v>
      </c>
      <c r="C431" s="13" t="s">
        <v>207</v>
      </c>
      <c r="D431" s="32">
        <v>2.0199999999999999E-2</v>
      </c>
    </row>
    <row r="432" spans="1:4" x14ac:dyDescent="0.2">
      <c r="A432" s="11">
        <v>431</v>
      </c>
      <c r="B432" s="18" t="s">
        <v>19</v>
      </c>
      <c r="C432" s="13"/>
      <c r="D432" s="32">
        <v>2.0899999999999998E-2</v>
      </c>
    </row>
    <row r="433" spans="1:4" x14ac:dyDescent="0.2">
      <c r="A433" s="28">
        <v>432</v>
      </c>
      <c r="B433" s="29" t="s">
        <v>19</v>
      </c>
      <c r="C433" s="30"/>
      <c r="D433" s="41">
        <v>2.0899999999999998E-2</v>
      </c>
    </row>
    <row r="434" spans="1:4" x14ac:dyDescent="0.2">
      <c r="A434" s="6">
        <v>433</v>
      </c>
      <c r="B434" s="7">
        <v>129</v>
      </c>
      <c r="C434" s="8" t="s">
        <v>208</v>
      </c>
      <c r="D434" s="40">
        <v>2.2200000000000001E-2</v>
      </c>
    </row>
    <row r="435" spans="1:4" x14ac:dyDescent="0.2">
      <c r="A435" s="11">
        <v>434</v>
      </c>
      <c r="B435" s="12">
        <v>129</v>
      </c>
      <c r="C435" s="13" t="s">
        <v>208</v>
      </c>
      <c r="D435" s="32">
        <v>2.1899999999999999E-2</v>
      </c>
    </row>
    <row r="436" spans="1:4" x14ac:dyDescent="0.2">
      <c r="A436" s="11">
        <v>435</v>
      </c>
      <c r="B436" s="12">
        <v>350</v>
      </c>
      <c r="C436" s="13" t="s">
        <v>209</v>
      </c>
      <c r="D436" s="32">
        <v>2.0899999999999998E-2</v>
      </c>
    </row>
    <row r="437" spans="1:4" x14ac:dyDescent="0.2">
      <c r="A437" s="11">
        <v>436</v>
      </c>
      <c r="B437" s="12">
        <v>350</v>
      </c>
      <c r="C437" s="13" t="s">
        <v>209</v>
      </c>
      <c r="D437" s="32">
        <v>2.1499999999999998E-2</v>
      </c>
    </row>
    <row r="438" spans="1:4" x14ac:dyDescent="0.2">
      <c r="A438" s="11">
        <v>437</v>
      </c>
      <c r="B438" s="12">
        <v>15</v>
      </c>
      <c r="C438" s="13" t="s">
        <v>210</v>
      </c>
      <c r="D438" s="32">
        <v>2.1899999999999999E-2</v>
      </c>
    </row>
    <row r="439" spans="1:4" x14ac:dyDescent="0.2">
      <c r="A439" s="11">
        <v>438</v>
      </c>
      <c r="B439" s="12">
        <v>15</v>
      </c>
      <c r="C439" s="13" t="s">
        <v>210</v>
      </c>
      <c r="D439" s="32">
        <v>2.1000000000000001E-2</v>
      </c>
    </row>
    <row r="440" spans="1:4" x14ac:dyDescent="0.2">
      <c r="A440" s="11">
        <v>439</v>
      </c>
      <c r="B440" s="12">
        <v>48</v>
      </c>
      <c r="C440" s="13" t="s">
        <v>211</v>
      </c>
      <c r="D440" s="32">
        <v>2.12E-2</v>
      </c>
    </row>
    <row r="441" spans="1:4" x14ac:dyDescent="0.2">
      <c r="A441" s="11">
        <v>440</v>
      </c>
      <c r="B441" s="12">
        <v>48</v>
      </c>
      <c r="C441" s="13" t="s">
        <v>211</v>
      </c>
      <c r="D441" s="32">
        <v>2.2599999999999999E-2</v>
      </c>
    </row>
    <row r="442" spans="1:4" x14ac:dyDescent="0.2">
      <c r="A442" s="11">
        <v>441</v>
      </c>
      <c r="B442" s="12">
        <v>275</v>
      </c>
      <c r="C442" s="13" t="s">
        <v>212</v>
      </c>
      <c r="D442" s="32">
        <v>2.1600000000000001E-2</v>
      </c>
    </row>
    <row r="443" spans="1:4" x14ac:dyDescent="0.2">
      <c r="A443" s="11">
        <v>442</v>
      </c>
      <c r="B443" s="12">
        <v>275</v>
      </c>
      <c r="C443" s="13" t="s">
        <v>212</v>
      </c>
      <c r="D443" s="32">
        <v>2.1899999999999999E-2</v>
      </c>
    </row>
    <row r="444" spans="1:4" x14ac:dyDescent="0.2">
      <c r="A444" s="11">
        <v>443</v>
      </c>
      <c r="B444" s="12">
        <v>182</v>
      </c>
      <c r="C444" s="13" t="s">
        <v>213</v>
      </c>
      <c r="D444" s="32">
        <v>2.06E-2</v>
      </c>
    </row>
    <row r="445" spans="1:4" x14ac:dyDescent="0.2">
      <c r="A445" s="11">
        <v>444</v>
      </c>
      <c r="B445" s="12">
        <v>182</v>
      </c>
      <c r="C445" s="13" t="s">
        <v>213</v>
      </c>
      <c r="D445" s="32">
        <v>2.2200000000000001E-2</v>
      </c>
    </row>
    <row r="446" spans="1:4" x14ac:dyDescent="0.2">
      <c r="A446" s="11">
        <v>445</v>
      </c>
      <c r="B446" s="12">
        <v>247</v>
      </c>
      <c r="C446" s="13" t="s">
        <v>214</v>
      </c>
      <c r="D446" s="32">
        <v>2.1399999999999999E-2</v>
      </c>
    </row>
    <row r="447" spans="1:4" x14ac:dyDescent="0.2">
      <c r="A447" s="11">
        <v>446</v>
      </c>
      <c r="B447" s="12">
        <v>247</v>
      </c>
      <c r="C447" s="13" t="s">
        <v>214</v>
      </c>
      <c r="D447" s="32">
        <v>2.0899999999999998E-2</v>
      </c>
    </row>
    <row r="448" spans="1:4" x14ac:dyDescent="0.2">
      <c r="A448" s="11">
        <v>447</v>
      </c>
      <c r="B448" s="12">
        <v>357</v>
      </c>
      <c r="C448" s="13" t="s">
        <v>215</v>
      </c>
      <c r="D448" s="32">
        <v>2.2599999999999999E-2</v>
      </c>
    </row>
    <row r="449" spans="1:4" x14ac:dyDescent="0.2">
      <c r="A449" s="11">
        <v>448</v>
      </c>
      <c r="B449" s="12">
        <v>357</v>
      </c>
      <c r="C449" s="13" t="s">
        <v>215</v>
      </c>
      <c r="D449" s="32">
        <v>2.18E-2</v>
      </c>
    </row>
    <row r="450" spans="1:4" x14ac:dyDescent="0.2">
      <c r="A450" s="11">
        <v>449</v>
      </c>
      <c r="B450" s="12">
        <v>281</v>
      </c>
      <c r="C450" s="13" t="s">
        <v>216</v>
      </c>
      <c r="D450" s="32">
        <v>1.95E-2</v>
      </c>
    </row>
    <row r="451" spans="1:4" x14ac:dyDescent="0.2">
      <c r="A451" s="11">
        <v>450</v>
      </c>
      <c r="B451" s="12">
        <v>281</v>
      </c>
      <c r="C451" s="13" t="s">
        <v>216</v>
      </c>
      <c r="D451" s="32">
        <v>2.07E-2</v>
      </c>
    </row>
    <row r="452" spans="1:4" x14ac:dyDescent="0.2">
      <c r="A452" s="11">
        <v>451</v>
      </c>
      <c r="B452" s="12">
        <v>167</v>
      </c>
      <c r="C452" s="13" t="s">
        <v>217</v>
      </c>
      <c r="D452" s="32">
        <v>2.1000000000000001E-2</v>
      </c>
    </row>
    <row r="453" spans="1:4" x14ac:dyDescent="0.2">
      <c r="A453" s="11">
        <v>452</v>
      </c>
      <c r="B453" s="12">
        <v>167</v>
      </c>
      <c r="C453" s="13" t="s">
        <v>217</v>
      </c>
      <c r="D453" s="32">
        <v>2.1399999999999999E-2</v>
      </c>
    </row>
    <row r="454" spans="1:4" x14ac:dyDescent="0.2">
      <c r="A454" s="11">
        <v>453</v>
      </c>
      <c r="B454" s="12">
        <v>149</v>
      </c>
      <c r="C454" s="13" t="s">
        <v>218</v>
      </c>
      <c r="D454" s="32">
        <v>2.0299999999999999E-2</v>
      </c>
    </row>
    <row r="455" spans="1:4" x14ac:dyDescent="0.2">
      <c r="A455" s="11">
        <v>454</v>
      </c>
      <c r="B455" s="17">
        <v>149</v>
      </c>
      <c r="C455" s="13" t="s">
        <v>218</v>
      </c>
      <c r="D455" s="32">
        <v>2.0400000000000001E-2</v>
      </c>
    </row>
    <row r="456" spans="1:4" x14ac:dyDescent="0.2">
      <c r="A456" s="11">
        <v>455</v>
      </c>
      <c r="B456" s="18" t="s">
        <v>19</v>
      </c>
      <c r="C456" s="13"/>
      <c r="D456" s="32">
        <v>2.0799999999999999E-2</v>
      </c>
    </row>
    <row r="457" spans="1:4" x14ac:dyDescent="0.2">
      <c r="A457" s="19">
        <v>456</v>
      </c>
      <c r="B457" s="20" t="s">
        <v>19</v>
      </c>
      <c r="C457" s="21"/>
      <c r="D457" s="39">
        <v>2.07E-2</v>
      </c>
    </row>
    <row r="458" spans="1:4" x14ac:dyDescent="0.2">
      <c r="A458" s="24">
        <v>457</v>
      </c>
      <c r="B458" s="42">
        <v>125</v>
      </c>
      <c r="C458" s="25" t="s">
        <v>219</v>
      </c>
      <c r="D458" s="43">
        <v>2.0199999999999999E-2</v>
      </c>
    </row>
    <row r="459" spans="1:4" x14ac:dyDescent="0.2">
      <c r="A459" s="11">
        <v>458</v>
      </c>
      <c r="B459" s="12">
        <v>125</v>
      </c>
      <c r="C459" s="13" t="s">
        <v>219</v>
      </c>
      <c r="D459" s="32">
        <v>2.0400000000000001E-2</v>
      </c>
    </row>
    <row r="460" spans="1:4" x14ac:dyDescent="0.2">
      <c r="A460" s="11">
        <v>459</v>
      </c>
      <c r="B460" s="12">
        <v>204</v>
      </c>
      <c r="C460" s="13" t="s">
        <v>220</v>
      </c>
      <c r="D460" s="32">
        <v>2.1000000000000001E-2</v>
      </c>
    </row>
    <row r="461" spans="1:4" x14ac:dyDescent="0.2">
      <c r="A461" s="11">
        <v>460</v>
      </c>
      <c r="B461" s="12">
        <v>204</v>
      </c>
      <c r="C461" s="13" t="s">
        <v>220</v>
      </c>
      <c r="D461" s="32">
        <v>2.12E-2</v>
      </c>
    </row>
    <row r="462" spans="1:4" x14ac:dyDescent="0.2">
      <c r="A462" s="11">
        <v>461</v>
      </c>
      <c r="B462" s="12">
        <v>202</v>
      </c>
      <c r="C462" s="13" t="s">
        <v>221</v>
      </c>
      <c r="D462" s="32">
        <v>2.0500000000000001E-2</v>
      </c>
    </row>
    <row r="463" spans="1:4" x14ac:dyDescent="0.2">
      <c r="A463" s="11">
        <v>462</v>
      </c>
      <c r="B463" s="12">
        <v>202</v>
      </c>
      <c r="C463" s="13" t="s">
        <v>221</v>
      </c>
      <c r="D463" s="32">
        <v>2.06E-2</v>
      </c>
    </row>
    <row r="464" spans="1:4" x14ac:dyDescent="0.2">
      <c r="A464" s="11">
        <v>463</v>
      </c>
      <c r="B464" s="12">
        <v>298</v>
      </c>
      <c r="C464" s="13" t="s">
        <v>222</v>
      </c>
      <c r="D464" s="32">
        <v>2.0799999999999999E-2</v>
      </c>
    </row>
    <row r="465" spans="1:4" x14ac:dyDescent="0.2">
      <c r="A465" s="11">
        <v>464</v>
      </c>
      <c r="B465" s="12">
        <v>298</v>
      </c>
      <c r="C465" s="13" t="s">
        <v>222</v>
      </c>
      <c r="D465" s="32">
        <v>2.0899999999999998E-2</v>
      </c>
    </row>
    <row r="466" spans="1:4" x14ac:dyDescent="0.2">
      <c r="A466" s="11">
        <v>465</v>
      </c>
      <c r="B466" s="12">
        <v>237</v>
      </c>
      <c r="C466" s="13" t="s">
        <v>223</v>
      </c>
      <c r="D466" s="32">
        <v>2.1600000000000001E-2</v>
      </c>
    </row>
    <row r="467" spans="1:4" x14ac:dyDescent="0.2">
      <c r="A467" s="11">
        <v>466</v>
      </c>
      <c r="B467" s="12">
        <v>237</v>
      </c>
      <c r="C467" s="13" t="s">
        <v>223</v>
      </c>
      <c r="D467" s="32">
        <v>2.2100000000000002E-2</v>
      </c>
    </row>
    <row r="468" spans="1:4" x14ac:dyDescent="0.2">
      <c r="A468" s="11">
        <v>467</v>
      </c>
      <c r="B468" s="12">
        <v>206</v>
      </c>
      <c r="C468" s="13" t="s">
        <v>224</v>
      </c>
      <c r="D468" s="32">
        <v>2.1499999999999998E-2</v>
      </c>
    </row>
    <row r="469" spans="1:4" x14ac:dyDescent="0.2">
      <c r="A469" s="11">
        <v>468</v>
      </c>
      <c r="B469" s="12">
        <v>206</v>
      </c>
      <c r="C469" s="13" t="s">
        <v>224</v>
      </c>
      <c r="D469" s="32">
        <v>2.0199999999999999E-2</v>
      </c>
    </row>
    <row r="470" spans="1:4" x14ac:dyDescent="0.2">
      <c r="A470" s="11">
        <v>469</v>
      </c>
      <c r="B470" s="12">
        <v>348</v>
      </c>
      <c r="C470" s="13" t="s">
        <v>225</v>
      </c>
      <c r="D470" s="32">
        <v>2.1299999999999999E-2</v>
      </c>
    </row>
    <row r="471" spans="1:4" x14ac:dyDescent="0.2">
      <c r="A471" s="11">
        <v>470</v>
      </c>
      <c r="B471" s="12">
        <v>348</v>
      </c>
      <c r="C471" s="13" t="s">
        <v>225</v>
      </c>
      <c r="D471" s="32">
        <v>2.12E-2</v>
      </c>
    </row>
    <row r="472" spans="1:4" x14ac:dyDescent="0.2">
      <c r="A472" s="11">
        <v>471</v>
      </c>
      <c r="B472" s="12">
        <v>4</v>
      </c>
      <c r="C472" s="13" t="s">
        <v>226</v>
      </c>
      <c r="D472" s="32">
        <v>2.18E-2</v>
      </c>
    </row>
    <row r="473" spans="1:4" x14ac:dyDescent="0.2">
      <c r="A473" s="11">
        <v>472</v>
      </c>
      <c r="B473" s="12">
        <v>4</v>
      </c>
      <c r="C473" s="13" t="s">
        <v>226</v>
      </c>
      <c r="D473" s="32">
        <v>2.1999999999999999E-2</v>
      </c>
    </row>
    <row r="474" spans="1:4" x14ac:dyDescent="0.2">
      <c r="A474" s="11">
        <v>473</v>
      </c>
      <c r="B474" s="12">
        <v>262</v>
      </c>
      <c r="C474" s="13" t="s">
        <v>227</v>
      </c>
      <c r="D474" s="32">
        <v>2.1899999999999999E-2</v>
      </c>
    </row>
    <row r="475" spans="1:4" x14ac:dyDescent="0.2">
      <c r="A475" s="11">
        <v>474</v>
      </c>
      <c r="B475" s="12">
        <v>262</v>
      </c>
      <c r="C475" s="13" t="s">
        <v>227</v>
      </c>
      <c r="D475" s="32">
        <v>2.1000000000000001E-2</v>
      </c>
    </row>
    <row r="476" spans="1:4" x14ac:dyDescent="0.2">
      <c r="A476" s="11">
        <v>475</v>
      </c>
      <c r="B476" s="12">
        <v>292</v>
      </c>
      <c r="C476" s="13" t="s">
        <v>228</v>
      </c>
      <c r="D476" s="32">
        <v>2.2100000000000002E-2</v>
      </c>
    </row>
    <row r="477" spans="1:4" x14ac:dyDescent="0.2">
      <c r="A477" s="11">
        <v>476</v>
      </c>
      <c r="B477" s="12">
        <v>292</v>
      </c>
      <c r="C477" s="13" t="s">
        <v>228</v>
      </c>
      <c r="D477" s="32">
        <v>2.06E-2</v>
      </c>
    </row>
    <row r="478" spans="1:4" x14ac:dyDescent="0.2">
      <c r="A478" s="11">
        <v>477</v>
      </c>
      <c r="B478" s="12">
        <v>126</v>
      </c>
      <c r="C478" s="13" t="s">
        <v>229</v>
      </c>
      <c r="D478" s="32">
        <v>2.0500000000000001E-2</v>
      </c>
    </row>
    <row r="479" spans="1:4" x14ac:dyDescent="0.2">
      <c r="A479" s="11">
        <v>478</v>
      </c>
      <c r="B479" s="17">
        <v>126</v>
      </c>
      <c r="C479" s="13" t="s">
        <v>229</v>
      </c>
      <c r="D479" s="32">
        <v>2.06E-2</v>
      </c>
    </row>
    <row r="480" spans="1:4" x14ac:dyDescent="0.2">
      <c r="A480" s="11">
        <v>479</v>
      </c>
      <c r="B480" s="18" t="s">
        <v>19</v>
      </c>
      <c r="C480" s="13"/>
      <c r="D480" s="32">
        <v>2.07E-2</v>
      </c>
    </row>
    <row r="481" spans="1:4" x14ac:dyDescent="0.2">
      <c r="A481" s="28">
        <v>480</v>
      </c>
      <c r="B481" s="29" t="s">
        <v>19</v>
      </c>
      <c r="C481" s="30"/>
      <c r="D481" s="41">
        <v>2.0500000000000001E-2</v>
      </c>
    </row>
    <row r="482" spans="1:4" x14ac:dyDescent="0.2">
      <c r="A482" s="6">
        <v>481</v>
      </c>
      <c r="B482" s="7">
        <v>290</v>
      </c>
      <c r="C482" s="8" t="s">
        <v>230</v>
      </c>
      <c r="D482" s="40">
        <v>2.1399999999999999E-2</v>
      </c>
    </row>
    <row r="483" spans="1:4" x14ac:dyDescent="0.2">
      <c r="A483" s="11">
        <v>482</v>
      </c>
      <c r="B483" s="12">
        <v>290</v>
      </c>
      <c r="C483" s="13" t="s">
        <v>230</v>
      </c>
      <c r="D483" s="32">
        <v>2.1600000000000001E-2</v>
      </c>
    </row>
    <row r="484" spans="1:4" x14ac:dyDescent="0.2">
      <c r="A484" s="11">
        <v>483</v>
      </c>
      <c r="B484" s="12">
        <v>370</v>
      </c>
      <c r="C484" s="13" t="s">
        <v>231</v>
      </c>
      <c r="D484" s="32">
        <v>2.0500000000000001E-2</v>
      </c>
    </row>
    <row r="485" spans="1:4" x14ac:dyDescent="0.2">
      <c r="A485" s="11">
        <v>484</v>
      </c>
      <c r="B485" s="12">
        <v>370</v>
      </c>
      <c r="C485" s="13" t="s">
        <v>231</v>
      </c>
      <c r="D485" s="32">
        <v>2.1999999999999999E-2</v>
      </c>
    </row>
    <row r="486" spans="1:4" x14ac:dyDescent="0.2">
      <c r="A486" s="11">
        <v>485</v>
      </c>
      <c r="B486" s="12">
        <v>287</v>
      </c>
      <c r="C486" s="13" t="s">
        <v>232</v>
      </c>
      <c r="D486" s="32">
        <v>2.18E-2</v>
      </c>
    </row>
    <row r="487" spans="1:4" x14ac:dyDescent="0.2">
      <c r="A487" s="11">
        <v>486</v>
      </c>
      <c r="B487" s="12">
        <v>287</v>
      </c>
      <c r="C487" s="13" t="s">
        <v>232</v>
      </c>
      <c r="D487" s="32">
        <v>2.1499999999999998E-2</v>
      </c>
    </row>
    <row r="488" spans="1:4" x14ac:dyDescent="0.2">
      <c r="A488" s="11">
        <v>487</v>
      </c>
      <c r="B488" s="12">
        <v>169</v>
      </c>
      <c r="C488" s="13" t="s">
        <v>233</v>
      </c>
      <c r="D488" s="32">
        <v>2.1399999999999999E-2</v>
      </c>
    </row>
    <row r="489" spans="1:4" x14ac:dyDescent="0.2">
      <c r="A489" s="11">
        <v>488</v>
      </c>
      <c r="B489" s="12">
        <v>169</v>
      </c>
      <c r="C489" s="13" t="s">
        <v>233</v>
      </c>
      <c r="D489" s="32">
        <v>2.18E-2</v>
      </c>
    </row>
    <row r="490" spans="1:4" x14ac:dyDescent="0.2">
      <c r="A490" s="11">
        <v>489</v>
      </c>
      <c r="B490" s="12">
        <v>304</v>
      </c>
      <c r="C490" s="13" t="s">
        <v>234</v>
      </c>
      <c r="D490" s="32">
        <v>2.06E-2</v>
      </c>
    </row>
    <row r="491" spans="1:4" x14ac:dyDescent="0.2">
      <c r="A491" s="11">
        <v>490</v>
      </c>
      <c r="B491" s="12">
        <v>304</v>
      </c>
      <c r="C491" s="13" t="s">
        <v>234</v>
      </c>
      <c r="D491" s="32">
        <v>2.1700000000000001E-2</v>
      </c>
    </row>
    <row r="492" spans="1:4" x14ac:dyDescent="0.2">
      <c r="A492" s="11">
        <v>491</v>
      </c>
      <c r="B492" s="12">
        <v>185</v>
      </c>
      <c r="C492" s="13" t="s">
        <v>235</v>
      </c>
      <c r="D492" s="32">
        <v>2.0500000000000001E-2</v>
      </c>
    </row>
    <row r="493" spans="1:4" x14ac:dyDescent="0.2">
      <c r="A493" s="11">
        <v>492</v>
      </c>
      <c r="B493" s="12">
        <v>185</v>
      </c>
      <c r="C493" s="13" t="s">
        <v>235</v>
      </c>
      <c r="D493" s="32">
        <v>2.1100000000000001E-2</v>
      </c>
    </row>
    <row r="494" spans="1:4" x14ac:dyDescent="0.2">
      <c r="A494" s="11">
        <v>493</v>
      </c>
      <c r="B494" s="12">
        <v>151</v>
      </c>
      <c r="C494" s="13" t="s">
        <v>236</v>
      </c>
      <c r="D494" s="32">
        <v>2.1399999999999999E-2</v>
      </c>
    </row>
    <row r="495" spans="1:4" x14ac:dyDescent="0.2">
      <c r="A495" s="11">
        <v>494</v>
      </c>
      <c r="B495" s="12">
        <v>151</v>
      </c>
      <c r="C495" s="13" t="s">
        <v>236</v>
      </c>
      <c r="D495" s="32">
        <v>2.1499999999999998E-2</v>
      </c>
    </row>
    <row r="496" spans="1:4" x14ac:dyDescent="0.2">
      <c r="A496" s="11">
        <v>495</v>
      </c>
      <c r="B496" s="12">
        <v>179</v>
      </c>
      <c r="C496" s="13" t="s">
        <v>237</v>
      </c>
      <c r="D496" s="32">
        <v>2.18E-2</v>
      </c>
    </row>
    <row r="497" spans="1:4" x14ac:dyDescent="0.2">
      <c r="A497" s="11">
        <v>496</v>
      </c>
      <c r="B497" s="12">
        <v>179</v>
      </c>
      <c r="C497" s="13" t="s">
        <v>237</v>
      </c>
      <c r="D497" s="32">
        <v>2.1299999999999999E-2</v>
      </c>
    </row>
    <row r="498" spans="1:4" x14ac:dyDescent="0.2">
      <c r="A498" s="11">
        <v>497</v>
      </c>
      <c r="B498" s="12">
        <v>360</v>
      </c>
      <c r="C498" s="13" t="s">
        <v>238</v>
      </c>
      <c r="D498" s="32">
        <v>2.1100000000000001E-2</v>
      </c>
    </row>
    <row r="499" spans="1:4" x14ac:dyDescent="0.2">
      <c r="A499" s="11">
        <v>498</v>
      </c>
      <c r="B499" s="12">
        <v>360</v>
      </c>
      <c r="C499" s="13" t="s">
        <v>238</v>
      </c>
      <c r="D499" s="32">
        <v>2.0400000000000001E-2</v>
      </c>
    </row>
    <row r="500" spans="1:4" x14ac:dyDescent="0.2">
      <c r="A500" s="11">
        <v>499</v>
      </c>
      <c r="B500" s="12">
        <v>191</v>
      </c>
      <c r="C500" s="13" t="s">
        <v>239</v>
      </c>
      <c r="D500" s="32">
        <v>2.1499999999999998E-2</v>
      </c>
    </row>
    <row r="501" spans="1:4" x14ac:dyDescent="0.2">
      <c r="A501" s="11">
        <v>500</v>
      </c>
      <c r="B501" s="12">
        <v>191</v>
      </c>
      <c r="C501" s="13" t="s">
        <v>239</v>
      </c>
      <c r="D501" s="32">
        <v>2.2100000000000002E-2</v>
      </c>
    </row>
    <row r="502" spans="1:4" x14ac:dyDescent="0.2">
      <c r="A502" s="11">
        <v>501</v>
      </c>
      <c r="B502" s="12">
        <v>13</v>
      </c>
      <c r="C502" s="13" t="s">
        <v>240</v>
      </c>
      <c r="D502" s="32">
        <v>2.1499999999999998E-2</v>
      </c>
    </row>
    <row r="503" spans="1:4" x14ac:dyDescent="0.2">
      <c r="A503" s="11">
        <v>502</v>
      </c>
      <c r="B503" s="17">
        <v>13</v>
      </c>
      <c r="C503" s="13" t="s">
        <v>240</v>
      </c>
      <c r="D503" s="32">
        <v>2.18E-2</v>
      </c>
    </row>
    <row r="504" spans="1:4" x14ac:dyDescent="0.2">
      <c r="A504" s="11">
        <v>503</v>
      </c>
      <c r="B504" s="18" t="s">
        <v>19</v>
      </c>
      <c r="C504" s="13"/>
      <c r="D504" s="32">
        <v>2.2100000000000002E-2</v>
      </c>
    </row>
    <row r="505" spans="1:4" x14ac:dyDescent="0.2">
      <c r="A505" s="19">
        <v>504</v>
      </c>
      <c r="B505" s="20" t="s">
        <v>19</v>
      </c>
      <c r="C505" s="21"/>
      <c r="D505" s="39">
        <v>2.0899999999999998E-2</v>
      </c>
    </row>
    <row r="506" spans="1:4" x14ac:dyDescent="0.2">
      <c r="A506" s="24">
        <v>505</v>
      </c>
      <c r="B506" s="7">
        <v>338</v>
      </c>
      <c r="C506" s="25" t="s">
        <v>241</v>
      </c>
      <c r="D506" s="40">
        <v>2.07E-2</v>
      </c>
    </row>
    <row r="507" spans="1:4" x14ac:dyDescent="0.2">
      <c r="A507" s="11">
        <v>506</v>
      </c>
      <c r="B507" s="12">
        <v>338</v>
      </c>
      <c r="C507" s="13" t="s">
        <v>241</v>
      </c>
      <c r="D507" s="32">
        <v>2.2200000000000001E-2</v>
      </c>
    </row>
    <row r="508" spans="1:4" x14ac:dyDescent="0.2">
      <c r="A508" s="11">
        <v>507</v>
      </c>
      <c r="B508" s="12">
        <v>145</v>
      </c>
      <c r="C508" s="13" t="s">
        <v>242</v>
      </c>
      <c r="D508" s="32">
        <v>2.1600000000000001E-2</v>
      </c>
    </row>
    <row r="509" spans="1:4" x14ac:dyDescent="0.2">
      <c r="A509" s="11">
        <v>508</v>
      </c>
      <c r="B509" s="12">
        <v>145</v>
      </c>
      <c r="C509" s="13" t="s">
        <v>242</v>
      </c>
      <c r="D509" s="32">
        <v>2.0899999999999998E-2</v>
      </c>
    </row>
    <row r="510" spans="1:4" x14ac:dyDescent="0.2">
      <c r="A510" s="11">
        <v>509</v>
      </c>
      <c r="B510" s="12">
        <v>41</v>
      </c>
      <c r="C510" s="13" t="s">
        <v>243</v>
      </c>
      <c r="D510" s="32">
        <v>2.0299999999999999E-2</v>
      </c>
    </row>
    <row r="511" spans="1:4" x14ac:dyDescent="0.2">
      <c r="A511" s="11">
        <v>510</v>
      </c>
      <c r="B511" s="12">
        <v>41</v>
      </c>
      <c r="C511" s="13" t="s">
        <v>243</v>
      </c>
      <c r="D511" s="32">
        <v>2.0400000000000001E-2</v>
      </c>
    </row>
    <row r="512" spans="1:4" x14ac:dyDescent="0.2">
      <c r="A512" s="11">
        <v>511</v>
      </c>
      <c r="B512" s="12">
        <v>23</v>
      </c>
      <c r="C512" s="13" t="s">
        <v>244</v>
      </c>
      <c r="D512" s="32">
        <v>2.0400000000000001E-2</v>
      </c>
    </row>
    <row r="513" spans="1:4" x14ac:dyDescent="0.2">
      <c r="A513" s="11">
        <v>512</v>
      </c>
      <c r="B513" s="12">
        <v>23</v>
      </c>
      <c r="C513" s="13" t="s">
        <v>244</v>
      </c>
      <c r="D513" s="32">
        <v>2.1299999999999999E-2</v>
      </c>
    </row>
    <row r="514" spans="1:4" x14ac:dyDescent="0.2">
      <c r="A514" s="11">
        <v>513</v>
      </c>
      <c r="B514" s="12">
        <v>124</v>
      </c>
      <c r="C514" s="13" t="s">
        <v>245</v>
      </c>
      <c r="D514" s="32">
        <v>2.1100000000000001E-2</v>
      </c>
    </row>
    <row r="515" spans="1:4" x14ac:dyDescent="0.2">
      <c r="A515" s="11">
        <v>514</v>
      </c>
      <c r="B515" s="12">
        <v>124</v>
      </c>
      <c r="C515" s="13" t="s">
        <v>245</v>
      </c>
      <c r="D515" s="32">
        <v>2.07E-2</v>
      </c>
    </row>
    <row r="516" spans="1:4" x14ac:dyDescent="0.2">
      <c r="A516" s="11">
        <v>515</v>
      </c>
      <c r="B516" s="12">
        <v>120</v>
      </c>
      <c r="C516" s="13" t="s">
        <v>246</v>
      </c>
      <c r="D516" s="32">
        <v>2.1299999999999999E-2</v>
      </c>
    </row>
    <row r="517" spans="1:4" x14ac:dyDescent="0.2">
      <c r="A517" s="11">
        <v>516</v>
      </c>
      <c r="B517" s="12">
        <v>120</v>
      </c>
      <c r="C517" s="13" t="s">
        <v>246</v>
      </c>
      <c r="D517" s="32">
        <v>2.07E-2</v>
      </c>
    </row>
    <row r="518" spans="1:4" x14ac:dyDescent="0.2">
      <c r="A518" s="11">
        <v>517</v>
      </c>
      <c r="B518" s="12">
        <v>147</v>
      </c>
      <c r="C518" s="13" t="s">
        <v>247</v>
      </c>
      <c r="D518" s="32">
        <v>2.0899999999999998E-2</v>
      </c>
    </row>
    <row r="519" spans="1:4" x14ac:dyDescent="0.2">
      <c r="A519" s="11">
        <v>518</v>
      </c>
      <c r="B519" s="12">
        <v>147</v>
      </c>
      <c r="C519" s="13" t="s">
        <v>247</v>
      </c>
      <c r="D519" s="32">
        <v>2.0899999999999998E-2</v>
      </c>
    </row>
    <row r="520" spans="1:4" x14ac:dyDescent="0.2">
      <c r="A520" s="11">
        <v>519</v>
      </c>
      <c r="B520" s="12">
        <v>258</v>
      </c>
      <c r="C520" s="13" t="s">
        <v>248</v>
      </c>
      <c r="D520" s="32">
        <v>2.0799999999999999E-2</v>
      </c>
    </row>
    <row r="521" spans="1:4" x14ac:dyDescent="0.2">
      <c r="A521" s="11">
        <v>520</v>
      </c>
      <c r="B521" s="12">
        <v>258</v>
      </c>
      <c r="C521" s="13" t="s">
        <v>248</v>
      </c>
      <c r="D521" s="32">
        <v>2.12E-2</v>
      </c>
    </row>
    <row r="522" spans="1:4" x14ac:dyDescent="0.2">
      <c r="A522" s="11">
        <v>521</v>
      </c>
      <c r="B522" s="12">
        <v>359</v>
      </c>
      <c r="C522" s="13" t="s">
        <v>249</v>
      </c>
      <c r="D522" s="32">
        <v>2.0500000000000001E-2</v>
      </c>
    </row>
    <row r="523" spans="1:4" x14ac:dyDescent="0.2">
      <c r="A523" s="11">
        <v>522</v>
      </c>
      <c r="B523" s="12">
        <v>359</v>
      </c>
      <c r="C523" s="13" t="s">
        <v>249</v>
      </c>
      <c r="D523" s="32">
        <v>2.1600000000000001E-2</v>
      </c>
    </row>
    <row r="524" spans="1:4" x14ac:dyDescent="0.2">
      <c r="A524" s="11">
        <v>523</v>
      </c>
      <c r="B524" s="12">
        <v>62</v>
      </c>
      <c r="C524" s="13" t="s">
        <v>250</v>
      </c>
      <c r="D524" s="32">
        <v>2.0500000000000001E-2</v>
      </c>
    </row>
    <row r="525" spans="1:4" x14ac:dyDescent="0.2">
      <c r="A525" s="11">
        <v>524</v>
      </c>
      <c r="B525" s="12">
        <v>62</v>
      </c>
      <c r="C525" s="13" t="s">
        <v>250</v>
      </c>
      <c r="D525" s="32">
        <v>2.07E-2</v>
      </c>
    </row>
    <row r="526" spans="1:4" x14ac:dyDescent="0.2">
      <c r="A526" s="11">
        <v>525</v>
      </c>
      <c r="B526" s="12">
        <v>261</v>
      </c>
      <c r="C526" s="13" t="s">
        <v>251</v>
      </c>
      <c r="D526" s="32">
        <v>2.1000000000000001E-2</v>
      </c>
    </row>
    <row r="527" spans="1:4" x14ac:dyDescent="0.2">
      <c r="A527" s="11">
        <v>526</v>
      </c>
      <c r="B527" s="17">
        <v>261</v>
      </c>
      <c r="C527" s="13" t="s">
        <v>251</v>
      </c>
      <c r="D527" s="32">
        <v>2.0799999999999999E-2</v>
      </c>
    </row>
    <row r="528" spans="1:4" x14ac:dyDescent="0.2">
      <c r="A528" s="11">
        <v>527</v>
      </c>
      <c r="B528" s="18" t="s">
        <v>19</v>
      </c>
      <c r="C528" s="13"/>
      <c r="D528" s="32">
        <v>2.1499999999999998E-2</v>
      </c>
    </row>
    <row r="529" spans="1:4" x14ac:dyDescent="0.2">
      <c r="A529" s="28">
        <v>528</v>
      </c>
      <c r="B529" s="20" t="s">
        <v>19</v>
      </c>
      <c r="C529" s="30"/>
      <c r="D529" s="39">
        <v>2.0799999999999999E-2</v>
      </c>
    </row>
    <row r="530" spans="1:4" x14ac:dyDescent="0.2">
      <c r="A530" s="6">
        <v>529</v>
      </c>
      <c r="B530" s="7">
        <v>189</v>
      </c>
      <c r="C530" s="8" t="s">
        <v>252</v>
      </c>
      <c r="D530" s="40">
        <v>2.07E-2</v>
      </c>
    </row>
    <row r="531" spans="1:4" x14ac:dyDescent="0.2">
      <c r="A531" s="11">
        <v>530</v>
      </c>
      <c r="B531" s="12">
        <v>189</v>
      </c>
      <c r="C531" s="13" t="s">
        <v>252</v>
      </c>
      <c r="D531" s="32">
        <v>2.1000000000000001E-2</v>
      </c>
    </row>
    <row r="532" spans="1:4" x14ac:dyDescent="0.2">
      <c r="A532" s="11">
        <v>531</v>
      </c>
      <c r="B532" s="12">
        <v>105</v>
      </c>
      <c r="C532" s="13" t="s">
        <v>253</v>
      </c>
      <c r="D532" s="32">
        <v>2.1700000000000001E-2</v>
      </c>
    </row>
    <row r="533" spans="1:4" x14ac:dyDescent="0.2">
      <c r="A533" s="11">
        <v>532</v>
      </c>
      <c r="B533" s="12">
        <v>105</v>
      </c>
      <c r="C533" s="13" t="s">
        <v>253</v>
      </c>
      <c r="D533" s="32">
        <v>2.1600000000000001E-2</v>
      </c>
    </row>
    <row r="534" spans="1:4" x14ac:dyDescent="0.2">
      <c r="A534" s="11">
        <v>533</v>
      </c>
      <c r="B534" s="12">
        <v>100</v>
      </c>
      <c r="C534" s="13" t="s">
        <v>254</v>
      </c>
      <c r="D534" s="32">
        <v>2.0799999999999999E-2</v>
      </c>
    </row>
    <row r="535" spans="1:4" x14ac:dyDescent="0.2">
      <c r="A535" s="11">
        <v>534</v>
      </c>
      <c r="B535" s="12">
        <v>100</v>
      </c>
      <c r="C535" s="13" t="s">
        <v>254</v>
      </c>
      <c r="D535" s="32">
        <v>2.0799999999999999E-2</v>
      </c>
    </row>
    <row r="536" spans="1:4" x14ac:dyDescent="0.2">
      <c r="A536" s="11">
        <v>535</v>
      </c>
      <c r="B536" s="12">
        <v>118</v>
      </c>
      <c r="C536" s="13" t="s">
        <v>255</v>
      </c>
      <c r="D536" s="32">
        <v>2.07E-2</v>
      </c>
    </row>
    <row r="537" spans="1:4" x14ac:dyDescent="0.2">
      <c r="A537" s="11">
        <v>536</v>
      </c>
      <c r="B537" s="12">
        <v>118</v>
      </c>
      <c r="C537" s="13" t="s">
        <v>255</v>
      </c>
      <c r="D537" s="32">
        <v>2.0799999999999999E-2</v>
      </c>
    </row>
    <row r="538" spans="1:4" x14ac:dyDescent="0.2">
      <c r="A538" s="11">
        <v>537</v>
      </c>
      <c r="B538" s="12">
        <v>234</v>
      </c>
      <c r="C538" s="13" t="s">
        <v>256</v>
      </c>
      <c r="D538" s="32">
        <v>2.1299999999999999E-2</v>
      </c>
    </row>
    <row r="539" spans="1:4" x14ac:dyDescent="0.2">
      <c r="A539" s="11">
        <v>538</v>
      </c>
      <c r="B539" s="12">
        <v>234</v>
      </c>
      <c r="C539" s="13" t="s">
        <v>256</v>
      </c>
      <c r="D539" s="32">
        <v>2.12E-2</v>
      </c>
    </row>
    <row r="540" spans="1:4" x14ac:dyDescent="0.2">
      <c r="A540" s="11">
        <v>539</v>
      </c>
      <c r="B540" s="12">
        <v>115</v>
      </c>
      <c r="C540" s="13" t="s">
        <v>257</v>
      </c>
      <c r="D540" s="32">
        <v>2.0899999999999998E-2</v>
      </c>
    </row>
    <row r="541" spans="1:4" x14ac:dyDescent="0.2">
      <c r="A541" s="11">
        <v>540</v>
      </c>
      <c r="B541" s="12">
        <v>115</v>
      </c>
      <c r="C541" s="13" t="s">
        <v>257</v>
      </c>
      <c r="D541" s="32">
        <v>2.0199999999999999E-2</v>
      </c>
    </row>
    <row r="542" spans="1:4" x14ac:dyDescent="0.2">
      <c r="A542" s="11">
        <v>541</v>
      </c>
      <c r="B542" s="12">
        <v>347</v>
      </c>
      <c r="C542" s="13" t="s">
        <v>258</v>
      </c>
      <c r="D542" s="32">
        <v>2.1999999999999999E-2</v>
      </c>
    </row>
    <row r="543" spans="1:4" x14ac:dyDescent="0.2">
      <c r="A543" s="11">
        <v>542</v>
      </c>
      <c r="B543" s="12">
        <v>347</v>
      </c>
      <c r="C543" s="13" t="s">
        <v>258</v>
      </c>
      <c r="D543" s="32">
        <v>2.1999999999999999E-2</v>
      </c>
    </row>
    <row r="544" spans="1:4" x14ac:dyDescent="0.2">
      <c r="A544" s="11">
        <v>543</v>
      </c>
      <c r="B544" s="12">
        <v>42</v>
      </c>
      <c r="C544" s="13" t="s">
        <v>259</v>
      </c>
      <c r="D544" s="32">
        <v>2.1299999999999999E-2</v>
      </c>
    </row>
    <row r="545" spans="1:4" x14ac:dyDescent="0.2">
      <c r="A545" s="11">
        <v>544</v>
      </c>
      <c r="B545" s="12">
        <v>42</v>
      </c>
      <c r="C545" s="13" t="s">
        <v>259</v>
      </c>
      <c r="D545" s="32">
        <v>2.1399999999999999E-2</v>
      </c>
    </row>
    <row r="546" spans="1:4" x14ac:dyDescent="0.2">
      <c r="A546" s="11">
        <v>545</v>
      </c>
      <c r="B546" s="12">
        <v>138</v>
      </c>
      <c r="C546" s="13" t="s">
        <v>260</v>
      </c>
      <c r="D546" s="32">
        <v>2.1299999999999999E-2</v>
      </c>
    </row>
    <row r="547" spans="1:4" x14ac:dyDescent="0.2">
      <c r="A547" s="11">
        <v>546</v>
      </c>
      <c r="B547" s="12">
        <v>138</v>
      </c>
      <c r="C547" s="13" t="s">
        <v>260</v>
      </c>
      <c r="D547" s="32">
        <v>2.07E-2</v>
      </c>
    </row>
    <row r="548" spans="1:4" x14ac:dyDescent="0.2">
      <c r="A548" s="11">
        <v>547</v>
      </c>
      <c r="B548" s="12">
        <v>196</v>
      </c>
      <c r="C548" s="13" t="s">
        <v>261</v>
      </c>
      <c r="D548" s="32">
        <v>2.2100000000000002E-2</v>
      </c>
    </row>
    <row r="549" spans="1:4" x14ac:dyDescent="0.2">
      <c r="A549" s="11">
        <v>548</v>
      </c>
      <c r="B549" s="12">
        <v>196</v>
      </c>
      <c r="C549" s="13" t="s">
        <v>261</v>
      </c>
      <c r="D549" s="32">
        <v>2.07E-2</v>
      </c>
    </row>
    <row r="550" spans="1:4" x14ac:dyDescent="0.2">
      <c r="A550" s="11">
        <v>549</v>
      </c>
      <c r="B550" s="12">
        <v>121</v>
      </c>
      <c r="C550" s="13" t="s">
        <v>262</v>
      </c>
      <c r="D550" s="32">
        <v>2.1000000000000001E-2</v>
      </c>
    </row>
    <row r="551" spans="1:4" x14ac:dyDescent="0.2">
      <c r="A551" s="11">
        <v>550</v>
      </c>
      <c r="B551" s="17">
        <v>121</v>
      </c>
      <c r="C551" s="13" t="s">
        <v>262</v>
      </c>
      <c r="D551" s="32">
        <v>2.1499999999999998E-2</v>
      </c>
    </row>
    <row r="552" spans="1:4" x14ac:dyDescent="0.2">
      <c r="A552" s="11">
        <v>551</v>
      </c>
      <c r="B552" s="18" t="s">
        <v>19</v>
      </c>
      <c r="C552" s="13"/>
      <c r="D552" s="32">
        <v>2.12E-2</v>
      </c>
    </row>
    <row r="553" spans="1:4" x14ac:dyDescent="0.2">
      <c r="A553" s="19">
        <v>552</v>
      </c>
      <c r="B553" s="20" t="s">
        <v>19</v>
      </c>
      <c r="C553" s="21"/>
      <c r="D553" s="39">
        <v>2.1999999999999999E-2</v>
      </c>
    </row>
    <row r="554" spans="1:4" x14ac:dyDescent="0.2">
      <c r="A554" s="24">
        <v>553</v>
      </c>
      <c r="B554" s="7">
        <v>114</v>
      </c>
      <c r="C554" s="25" t="s">
        <v>263</v>
      </c>
      <c r="D554" s="40">
        <v>2.06E-2</v>
      </c>
    </row>
    <row r="555" spans="1:4" x14ac:dyDescent="0.2">
      <c r="A555" s="11">
        <v>554</v>
      </c>
      <c r="B555" s="12">
        <v>114</v>
      </c>
      <c r="C555" s="13" t="s">
        <v>263</v>
      </c>
      <c r="D555" s="32">
        <v>2.0799999999999999E-2</v>
      </c>
    </row>
    <row r="556" spans="1:4" x14ac:dyDescent="0.2">
      <c r="A556" s="11">
        <v>555</v>
      </c>
      <c r="B556" s="12">
        <v>192</v>
      </c>
      <c r="C556" s="13" t="s">
        <v>264</v>
      </c>
      <c r="D556" s="32">
        <v>2.1100000000000001E-2</v>
      </c>
    </row>
    <row r="557" spans="1:4" x14ac:dyDescent="0.2">
      <c r="A557" s="11">
        <v>556</v>
      </c>
      <c r="B557" s="12">
        <v>192</v>
      </c>
      <c r="C557" s="13" t="s">
        <v>264</v>
      </c>
      <c r="D557" s="32">
        <v>2.1000000000000001E-2</v>
      </c>
    </row>
    <row r="558" spans="1:4" x14ac:dyDescent="0.2">
      <c r="A558" s="11">
        <v>557</v>
      </c>
      <c r="B558" s="12">
        <v>334</v>
      </c>
      <c r="C558" s="13" t="s">
        <v>265</v>
      </c>
      <c r="D558" s="32">
        <v>2.0299999999999999E-2</v>
      </c>
    </row>
    <row r="559" spans="1:4" x14ac:dyDescent="0.2">
      <c r="A559" s="11">
        <v>558</v>
      </c>
      <c r="B559" s="12">
        <v>334</v>
      </c>
      <c r="C559" s="13" t="s">
        <v>265</v>
      </c>
      <c r="D559" s="32">
        <v>2.1000000000000001E-2</v>
      </c>
    </row>
    <row r="560" spans="1:4" x14ac:dyDescent="0.2">
      <c r="A560" s="11">
        <v>559</v>
      </c>
      <c r="B560" s="12">
        <v>272</v>
      </c>
      <c r="C560" s="13" t="s">
        <v>266</v>
      </c>
      <c r="D560" s="32">
        <v>2.0500000000000001E-2</v>
      </c>
    </row>
    <row r="561" spans="1:4" x14ac:dyDescent="0.2">
      <c r="A561" s="11">
        <v>560</v>
      </c>
      <c r="B561" s="12">
        <v>272</v>
      </c>
      <c r="C561" s="13" t="s">
        <v>266</v>
      </c>
      <c r="D561" s="32">
        <v>2.1000000000000001E-2</v>
      </c>
    </row>
    <row r="562" spans="1:4" x14ac:dyDescent="0.2">
      <c r="A562" s="11">
        <v>561</v>
      </c>
      <c r="B562" s="12">
        <v>319</v>
      </c>
      <c r="C562" s="13" t="s">
        <v>267</v>
      </c>
      <c r="D562" s="32">
        <v>2.1600000000000001E-2</v>
      </c>
    </row>
    <row r="563" spans="1:4" x14ac:dyDescent="0.2">
      <c r="A563" s="11">
        <v>562</v>
      </c>
      <c r="B563" s="12">
        <v>319</v>
      </c>
      <c r="C563" s="13" t="s">
        <v>267</v>
      </c>
      <c r="D563" s="32">
        <v>2.2599999999999999E-2</v>
      </c>
    </row>
    <row r="564" spans="1:4" x14ac:dyDescent="0.2">
      <c r="A564" s="11">
        <v>563</v>
      </c>
      <c r="B564" s="12">
        <v>274</v>
      </c>
      <c r="C564" s="13" t="s">
        <v>268</v>
      </c>
      <c r="D564" s="32">
        <v>2.0199999999999999E-2</v>
      </c>
    </row>
    <row r="565" spans="1:4" x14ac:dyDescent="0.2">
      <c r="A565" s="11">
        <v>564</v>
      </c>
      <c r="B565" s="12">
        <v>274</v>
      </c>
      <c r="C565" s="13" t="s">
        <v>268</v>
      </c>
      <c r="D565" s="32">
        <v>2.0299999999999999E-2</v>
      </c>
    </row>
    <row r="566" spans="1:4" x14ac:dyDescent="0.2">
      <c r="A566" s="11">
        <v>565</v>
      </c>
      <c r="B566" s="12">
        <v>259</v>
      </c>
      <c r="C566" s="13" t="s">
        <v>269</v>
      </c>
      <c r="D566" s="32">
        <v>2.0500000000000001E-2</v>
      </c>
    </row>
    <row r="567" spans="1:4" x14ac:dyDescent="0.2">
      <c r="A567" s="11">
        <v>566</v>
      </c>
      <c r="B567" s="12">
        <v>259</v>
      </c>
      <c r="C567" s="13" t="s">
        <v>269</v>
      </c>
      <c r="D567" s="32">
        <v>2.06E-2</v>
      </c>
    </row>
    <row r="568" spans="1:4" x14ac:dyDescent="0.2">
      <c r="A568" s="11">
        <v>567</v>
      </c>
      <c r="B568" s="12">
        <v>97</v>
      </c>
      <c r="C568" s="13" t="s">
        <v>270</v>
      </c>
      <c r="D568" s="32">
        <v>2.0400000000000001E-2</v>
      </c>
    </row>
    <row r="569" spans="1:4" x14ac:dyDescent="0.2">
      <c r="A569" s="11">
        <v>568</v>
      </c>
      <c r="B569" s="12">
        <v>97</v>
      </c>
      <c r="C569" s="13" t="s">
        <v>270</v>
      </c>
      <c r="D569" s="32">
        <v>2.1700000000000001E-2</v>
      </c>
    </row>
    <row r="570" spans="1:4" x14ac:dyDescent="0.2">
      <c r="A570" s="11">
        <v>569</v>
      </c>
      <c r="B570" s="12">
        <v>54</v>
      </c>
      <c r="C570" s="13" t="s">
        <v>271</v>
      </c>
      <c r="D570" s="32">
        <v>2.1399999999999999E-2</v>
      </c>
    </row>
    <row r="571" spans="1:4" x14ac:dyDescent="0.2">
      <c r="A571" s="11">
        <v>570</v>
      </c>
      <c r="B571" s="12">
        <v>54</v>
      </c>
      <c r="C571" s="13" t="s">
        <v>271</v>
      </c>
      <c r="D571" s="32">
        <v>2.06E-2</v>
      </c>
    </row>
    <row r="572" spans="1:4" x14ac:dyDescent="0.2">
      <c r="A572" s="11">
        <v>571</v>
      </c>
      <c r="B572" s="12">
        <v>83</v>
      </c>
      <c r="C572" s="13" t="s">
        <v>272</v>
      </c>
      <c r="D572" s="32">
        <v>2.1000000000000001E-2</v>
      </c>
    </row>
    <row r="573" spans="1:4" x14ac:dyDescent="0.2">
      <c r="A573" s="11">
        <v>572</v>
      </c>
      <c r="B573" s="12">
        <v>83</v>
      </c>
      <c r="C573" s="13" t="s">
        <v>272</v>
      </c>
      <c r="D573" s="32">
        <v>2.1299999999999999E-2</v>
      </c>
    </row>
    <row r="574" spans="1:4" x14ac:dyDescent="0.2">
      <c r="A574" s="11">
        <v>573</v>
      </c>
      <c r="B574" s="12">
        <v>162</v>
      </c>
      <c r="C574" s="13" t="s">
        <v>273</v>
      </c>
      <c r="D574" s="32">
        <v>0.02</v>
      </c>
    </row>
    <row r="575" spans="1:4" x14ac:dyDescent="0.2">
      <c r="A575" s="11">
        <v>574</v>
      </c>
      <c r="B575" s="17">
        <v>162</v>
      </c>
      <c r="C575" s="13" t="s">
        <v>273</v>
      </c>
      <c r="D575" s="32">
        <v>2.0899999999999998E-2</v>
      </c>
    </row>
    <row r="576" spans="1:4" x14ac:dyDescent="0.2">
      <c r="A576" s="11">
        <v>575</v>
      </c>
      <c r="B576" s="18" t="s">
        <v>19</v>
      </c>
      <c r="C576" s="13"/>
      <c r="D576" s="32">
        <v>2.0199999999999999E-2</v>
      </c>
    </row>
    <row r="577" spans="1:4" x14ac:dyDescent="0.2">
      <c r="A577" s="28">
        <v>576</v>
      </c>
      <c r="B577" s="20" t="s">
        <v>19</v>
      </c>
      <c r="C577" s="30"/>
      <c r="D577" s="39">
        <v>2.1000000000000001E-2</v>
      </c>
    </row>
    <row r="578" spans="1:4" x14ac:dyDescent="0.2">
      <c r="A578" s="6">
        <v>701</v>
      </c>
      <c r="B578" s="48">
        <v>271</v>
      </c>
      <c r="C578" s="8" t="s">
        <v>274</v>
      </c>
      <c r="D578" s="40">
        <v>2.1000000000000001E-2</v>
      </c>
    </row>
    <row r="579" spans="1:4" x14ac:dyDescent="0.2">
      <c r="A579" s="11">
        <v>702</v>
      </c>
      <c r="B579" s="12">
        <v>271</v>
      </c>
      <c r="C579" s="13" t="s">
        <v>274</v>
      </c>
      <c r="D579" s="32">
        <v>2.1600000000000001E-2</v>
      </c>
    </row>
    <row r="580" spans="1:4" x14ac:dyDescent="0.2">
      <c r="A580" s="11">
        <v>579</v>
      </c>
      <c r="B580" s="12">
        <v>286</v>
      </c>
      <c r="C580" s="13" t="s">
        <v>275</v>
      </c>
      <c r="D580" s="32">
        <v>2.1399999999999999E-2</v>
      </c>
    </row>
    <row r="581" spans="1:4" x14ac:dyDescent="0.2">
      <c r="A581" s="11">
        <v>580</v>
      </c>
      <c r="B581" s="12">
        <v>286</v>
      </c>
      <c r="C581" s="13" t="s">
        <v>275</v>
      </c>
      <c r="D581" s="32">
        <v>2.112E-2</v>
      </c>
    </row>
    <row r="582" spans="1:4" x14ac:dyDescent="0.2">
      <c r="A582" s="11">
        <v>581</v>
      </c>
      <c r="B582" s="12">
        <v>311</v>
      </c>
      <c r="C582" s="13" t="s">
        <v>276</v>
      </c>
      <c r="D582" s="32">
        <v>2.1299999999999999E-2</v>
      </c>
    </row>
    <row r="583" spans="1:4" x14ac:dyDescent="0.2">
      <c r="A583" s="11">
        <v>582</v>
      </c>
      <c r="B583" s="12">
        <v>311</v>
      </c>
      <c r="C583" s="13" t="s">
        <v>276</v>
      </c>
      <c r="D583" s="32">
        <v>2.12E-2</v>
      </c>
    </row>
    <row r="584" spans="1:4" x14ac:dyDescent="0.2">
      <c r="A584" s="11">
        <v>583</v>
      </c>
      <c r="B584" s="12">
        <v>163</v>
      </c>
      <c r="C584" s="13" t="s">
        <v>277</v>
      </c>
      <c r="D584" s="32">
        <v>2.0400000000000001E-2</v>
      </c>
    </row>
    <row r="585" spans="1:4" x14ac:dyDescent="0.2">
      <c r="A585" s="11">
        <v>584</v>
      </c>
      <c r="B585" s="12">
        <v>163</v>
      </c>
      <c r="C585" s="13" t="s">
        <v>277</v>
      </c>
      <c r="D585" s="32">
        <v>2.07E-2</v>
      </c>
    </row>
    <row r="586" spans="1:4" x14ac:dyDescent="0.2">
      <c r="A586" s="11">
        <v>585</v>
      </c>
      <c r="B586" s="12">
        <v>301</v>
      </c>
      <c r="C586" s="13" t="s">
        <v>279</v>
      </c>
      <c r="D586" s="32">
        <v>2.01E-2</v>
      </c>
    </row>
    <row r="587" spans="1:4" x14ac:dyDescent="0.2">
      <c r="A587" s="11">
        <v>586</v>
      </c>
      <c r="B587" s="12">
        <v>301</v>
      </c>
      <c r="C587" s="13" t="s">
        <v>279</v>
      </c>
      <c r="D587" s="32">
        <v>2.0400000000000001E-2</v>
      </c>
    </row>
    <row r="588" spans="1:4" x14ac:dyDescent="0.2">
      <c r="A588" s="11">
        <v>587</v>
      </c>
      <c r="B588" s="12">
        <v>107</v>
      </c>
      <c r="C588" s="13" t="s">
        <v>280</v>
      </c>
      <c r="D588" s="32">
        <v>2.0899999999999998E-2</v>
      </c>
    </row>
    <row r="589" spans="1:4" x14ac:dyDescent="0.2">
      <c r="A589" s="11">
        <v>588</v>
      </c>
      <c r="B589" s="12">
        <v>107</v>
      </c>
      <c r="C589" s="13" t="s">
        <v>280</v>
      </c>
      <c r="D589" s="32">
        <v>2.0799999999999999E-2</v>
      </c>
    </row>
    <row r="590" spans="1:4" x14ac:dyDescent="0.2">
      <c r="A590" s="11">
        <v>589</v>
      </c>
      <c r="B590" s="12">
        <v>331</v>
      </c>
      <c r="C590" s="13" t="s">
        <v>281</v>
      </c>
      <c r="D590" s="32">
        <v>2.07E-2</v>
      </c>
    </row>
    <row r="591" spans="1:4" x14ac:dyDescent="0.2">
      <c r="A591" s="11">
        <v>590</v>
      </c>
      <c r="B591" s="12">
        <v>331</v>
      </c>
      <c r="C591" s="13" t="s">
        <v>281</v>
      </c>
      <c r="D591" s="32">
        <v>2.1499999999999998E-2</v>
      </c>
    </row>
    <row r="592" spans="1:4" x14ac:dyDescent="0.2">
      <c r="A592" s="11">
        <v>591</v>
      </c>
      <c r="B592" s="12">
        <v>164</v>
      </c>
      <c r="C592" s="13" t="s">
        <v>282</v>
      </c>
      <c r="D592" s="32">
        <v>2.1100000000000001E-2</v>
      </c>
    </row>
    <row r="593" spans="1:4" x14ac:dyDescent="0.2">
      <c r="A593" s="11">
        <v>592</v>
      </c>
      <c r="B593" s="12">
        <v>164</v>
      </c>
      <c r="C593" s="13" t="s">
        <v>282</v>
      </c>
      <c r="D593" s="32">
        <v>2.1899999999999999E-2</v>
      </c>
    </row>
    <row r="594" spans="1:4" x14ac:dyDescent="0.2">
      <c r="A594" s="11">
        <v>593</v>
      </c>
      <c r="B594" s="12">
        <v>190</v>
      </c>
      <c r="C594" s="13" t="s">
        <v>283</v>
      </c>
      <c r="D594" s="32">
        <v>2.0400000000000001E-2</v>
      </c>
    </row>
    <row r="595" spans="1:4" x14ac:dyDescent="0.2">
      <c r="A595" s="11">
        <v>594</v>
      </c>
      <c r="B595" s="12">
        <v>190</v>
      </c>
      <c r="C595" s="13" t="s">
        <v>283</v>
      </c>
      <c r="D595" s="32">
        <v>2.0899999999999998E-2</v>
      </c>
    </row>
    <row r="596" spans="1:4" x14ac:dyDescent="0.2">
      <c r="A596" s="11">
        <v>595</v>
      </c>
      <c r="B596" s="12">
        <v>144</v>
      </c>
      <c r="C596" s="13" t="s">
        <v>284</v>
      </c>
      <c r="D596" s="32">
        <v>2.0899999999999998E-2</v>
      </c>
    </row>
    <row r="597" spans="1:4" x14ac:dyDescent="0.2">
      <c r="A597" s="11">
        <v>596</v>
      </c>
      <c r="B597" s="12">
        <v>144</v>
      </c>
      <c r="C597" s="13" t="s">
        <v>284</v>
      </c>
      <c r="D597" s="32">
        <v>2.1100000000000001E-2</v>
      </c>
    </row>
    <row r="598" spans="1:4" x14ac:dyDescent="0.2">
      <c r="A598" s="11">
        <v>597</v>
      </c>
      <c r="B598" s="12">
        <v>284</v>
      </c>
      <c r="C598" s="13" t="s">
        <v>286</v>
      </c>
      <c r="D598" s="32">
        <v>2.06E-2</v>
      </c>
    </row>
    <row r="599" spans="1:4" x14ac:dyDescent="0.2">
      <c r="A599" s="11">
        <v>598</v>
      </c>
      <c r="B599" s="17">
        <v>284</v>
      </c>
      <c r="C599" s="13" t="s">
        <v>286</v>
      </c>
      <c r="D599" s="32">
        <v>2.07E-2</v>
      </c>
    </row>
    <row r="600" spans="1:4" x14ac:dyDescent="0.2">
      <c r="A600" s="11">
        <v>599</v>
      </c>
      <c r="B600" s="18" t="s">
        <v>19</v>
      </c>
      <c r="C600" s="13"/>
      <c r="D600" s="32">
        <v>2.1100000000000001E-2</v>
      </c>
    </row>
    <row r="601" spans="1:4" x14ac:dyDescent="0.2">
      <c r="A601" s="19">
        <v>600</v>
      </c>
      <c r="B601" s="20" t="s">
        <v>19</v>
      </c>
      <c r="C601" s="21"/>
      <c r="D601" s="39">
        <v>2.1700000000000001E-2</v>
      </c>
    </row>
    <row r="602" spans="1:4" x14ac:dyDescent="0.2">
      <c r="A602" s="24">
        <v>601</v>
      </c>
      <c r="B602" s="7">
        <v>240</v>
      </c>
      <c r="C602" s="25" t="s">
        <v>287</v>
      </c>
      <c r="D602" s="40">
        <v>2.1299999999999999E-2</v>
      </c>
    </row>
    <row r="603" spans="1:4" x14ac:dyDescent="0.2">
      <c r="A603" s="11">
        <v>602</v>
      </c>
      <c r="B603" s="12">
        <v>240</v>
      </c>
      <c r="C603" s="13" t="s">
        <v>287</v>
      </c>
      <c r="D603" s="32">
        <v>2.0500000000000001E-2</v>
      </c>
    </row>
    <row r="604" spans="1:4" x14ac:dyDescent="0.2">
      <c r="A604" s="11">
        <v>603</v>
      </c>
      <c r="B604" s="12">
        <v>317</v>
      </c>
      <c r="C604" s="13" t="s">
        <v>288</v>
      </c>
      <c r="D604" s="32">
        <v>2.1499999999999998E-2</v>
      </c>
    </row>
    <row r="605" spans="1:4" x14ac:dyDescent="0.2">
      <c r="A605" s="11">
        <v>604</v>
      </c>
      <c r="B605" s="12">
        <v>317</v>
      </c>
      <c r="C605" s="13" t="s">
        <v>288</v>
      </c>
      <c r="D605" s="32">
        <v>2.1499999999999998E-2</v>
      </c>
    </row>
    <row r="606" spans="1:4" x14ac:dyDescent="0.2">
      <c r="A606" s="11">
        <v>605</v>
      </c>
      <c r="B606" s="12">
        <v>226</v>
      </c>
      <c r="C606" s="13" t="s">
        <v>289</v>
      </c>
      <c r="D606" s="32">
        <v>2.07E-2</v>
      </c>
    </row>
    <row r="607" spans="1:4" x14ac:dyDescent="0.2">
      <c r="A607" s="11">
        <v>606</v>
      </c>
      <c r="B607" s="12">
        <v>226</v>
      </c>
      <c r="C607" s="13" t="s">
        <v>289</v>
      </c>
      <c r="D607" s="32">
        <v>2.0299999999999999E-2</v>
      </c>
    </row>
    <row r="608" spans="1:4" x14ac:dyDescent="0.2">
      <c r="A608" s="11">
        <v>607</v>
      </c>
      <c r="B608" s="12">
        <v>73</v>
      </c>
      <c r="C608" s="13" t="s">
        <v>290</v>
      </c>
      <c r="D608" s="32">
        <v>2.0199999999999999E-2</v>
      </c>
    </row>
    <row r="609" spans="1:4" x14ac:dyDescent="0.2">
      <c r="A609" s="11">
        <v>608</v>
      </c>
      <c r="B609" s="12">
        <v>73</v>
      </c>
      <c r="C609" s="13" t="s">
        <v>290</v>
      </c>
      <c r="D609" s="32">
        <v>2.0899999999999998E-2</v>
      </c>
    </row>
    <row r="610" spans="1:4" x14ac:dyDescent="0.2">
      <c r="A610" s="11">
        <v>609</v>
      </c>
      <c r="B610" s="12">
        <v>25</v>
      </c>
      <c r="C610" s="13" t="s">
        <v>291</v>
      </c>
      <c r="D610" s="32">
        <v>2.1399999999999999E-2</v>
      </c>
    </row>
    <row r="611" spans="1:4" x14ac:dyDescent="0.2">
      <c r="A611" s="11">
        <v>610</v>
      </c>
      <c r="B611" s="12">
        <v>25</v>
      </c>
      <c r="C611" s="13" t="s">
        <v>291</v>
      </c>
      <c r="D611" s="32">
        <v>2.07E-2</v>
      </c>
    </row>
    <row r="612" spans="1:4" x14ac:dyDescent="0.2">
      <c r="A612" s="11">
        <v>611</v>
      </c>
      <c r="B612" s="12">
        <v>243</v>
      </c>
      <c r="C612" s="13" t="s">
        <v>292</v>
      </c>
      <c r="D612" s="32">
        <v>2.0799999999999999E-2</v>
      </c>
    </row>
    <row r="613" spans="1:4" x14ac:dyDescent="0.2">
      <c r="A613" s="11">
        <v>612</v>
      </c>
      <c r="B613" s="12">
        <v>243</v>
      </c>
      <c r="C613" s="13" t="s">
        <v>292</v>
      </c>
      <c r="D613" s="32">
        <v>2.0400000000000001E-2</v>
      </c>
    </row>
    <row r="614" spans="1:4" x14ac:dyDescent="0.2">
      <c r="A614" s="11">
        <v>613</v>
      </c>
      <c r="B614" s="12">
        <v>326</v>
      </c>
      <c r="C614" s="13" t="s">
        <v>293</v>
      </c>
      <c r="D614" s="32">
        <v>2.06E-2</v>
      </c>
    </row>
    <row r="615" spans="1:4" x14ac:dyDescent="0.2">
      <c r="A615" s="11">
        <v>614</v>
      </c>
      <c r="B615" s="12">
        <v>326</v>
      </c>
      <c r="C615" s="13" t="s">
        <v>293</v>
      </c>
      <c r="D615" s="32">
        <v>2.0400000000000001E-2</v>
      </c>
    </row>
    <row r="616" spans="1:4" x14ac:dyDescent="0.2">
      <c r="A616" s="11">
        <v>615</v>
      </c>
      <c r="B616" s="12">
        <v>146</v>
      </c>
      <c r="C616" s="13" t="s">
        <v>295</v>
      </c>
      <c r="D616" s="32">
        <v>2.07E-2</v>
      </c>
    </row>
    <row r="617" spans="1:4" x14ac:dyDescent="0.2">
      <c r="A617" s="11">
        <v>616</v>
      </c>
      <c r="B617" s="12">
        <v>146</v>
      </c>
      <c r="C617" s="13" t="s">
        <v>295</v>
      </c>
      <c r="D617" s="32">
        <v>2.1100000000000001E-2</v>
      </c>
    </row>
    <row r="618" spans="1:4" x14ac:dyDescent="0.2">
      <c r="A618" s="11">
        <v>617</v>
      </c>
      <c r="B618" s="12">
        <v>238</v>
      </c>
      <c r="C618" s="13" t="s">
        <v>296</v>
      </c>
      <c r="D618" s="32">
        <v>2.07E-2</v>
      </c>
    </row>
    <row r="619" spans="1:4" x14ac:dyDescent="0.2">
      <c r="A619" s="11">
        <v>618</v>
      </c>
      <c r="B619" s="12">
        <v>238</v>
      </c>
      <c r="C619" s="13" t="s">
        <v>296</v>
      </c>
      <c r="D619" s="32">
        <v>2.1000000000000001E-2</v>
      </c>
    </row>
    <row r="620" spans="1:4" x14ac:dyDescent="0.2">
      <c r="A620" s="11">
        <v>619</v>
      </c>
      <c r="B620" s="12">
        <v>94</v>
      </c>
      <c r="C620" s="13" t="s">
        <v>297</v>
      </c>
      <c r="D620" s="32">
        <v>2.0500000000000001E-2</v>
      </c>
    </row>
    <row r="621" spans="1:4" x14ac:dyDescent="0.2">
      <c r="A621" s="11">
        <v>620</v>
      </c>
      <c r="B621" s="12">
        <v>94</v>
      </c>
      <c r="C621" s="13" t="s">
        <v>297</v>
      </c>
      <c r="D621" s="32">
        <v>2.1000000000000001E-2</v>
      </c>
    </row>
    <row r="622" spans="1:4" x14ac:dyDescent="0.2">
      <c r="A622" s="11">
        <v>621</v>
      </c>
      <c r="B622" s="12">
        <v>230</v>
      </c>
      <c r="C622" s="13" t="s">
        <v>299</v>
      </c>
      <c r="D622" s="32">
        <v>2.0799999999999999E-2</v>
      </c>
    </row>
    <row r="623" spans="1:4" x14ac:dyDescent="0.2">
      <c r="A623" s="11">
        <v>622</v>
      </c>
      <c r="B623" s="17">
        <v>230</v>
      </c>
      <c r="C623" s="13" t="s">
        <v>299</v>
      </c>
      <c r="D623" s="32">
        <v>2.1600000000000001E-2</v>
      </c>
    </row>
    <row r="624" spans="1:4" x14ac:dyDescent="0.2">
      <c r="A624" s="11">
        <v>623</v>
      </c>
      <c r="B624" s="18" t="s">
        <v>19</v>
      </c>
      <c r="C624" s="13"/>
      <c r="D624" s="32">
        <v>2.1399999999999999E-2</v>
      </c>
    </row>
    <row r="625" spans="1:4" x14ac:dyDescent="0.2">
      <c r="A625" s="28">
        <v>624</v>
      </c>
      <c r="B625" s="20" t="s">
        <v>19</v>
      </c>
      <c r="C625" s="30"/>
      <c r="D625" s="39">
        <v>2.0899999999999998E-2</v>
      </c>
    </row>
    <row r="626" spans="1:4" x14ac:dyDescent="0.2">
      <c r="A626" s="6">
        <v>625</v>
      </c>
      <c r="B626" s="7">
        <v>132</v>
      </c>
      <c r="C626" s="8" t="s">
        <v>300</v>
      </c>
      <c r="D626" s="40">
        <v>2.1000000000000001E-2</v>
      </c>
    </row>
    <row r="627" spans="1:4" x14ac:dyDescent="0.2">
      <c r="A627" s="11">
        <v>626</v>
      </c>
      <c r="B627" s="12">
        <v>132</v>
      </c>
      <c r="C627" s="13" t="s">
        <v>300</v>
      </c>
      <c r="D627" s="32">
        <v>2.06E-2</v>
      </c>
    </row>
    <row r="628" spans="1:4" x14ac:dyDescent="0.2">
      <c r="A628" s="11">
        <v>627</v>
      </c>
      <c r="B628" s="12">
        <v>374</v>
      </c>
      <c r="C628" s="13" t="s">
        <v>301</v>
      </c>
      <c r="D628" s="32">
        <v>2.1000000000000001E-2</v>
      </c>
    </row>
    <row r="629" spans="1:4" x14ac:dyDescent="0.2">
      <c r="A629" s="11">
        <v>628</v>
      </c>
      <c r="B629" s="12">
        <v>374</v>
      </c>
      <c r="C629" s="13" t="s">
        <v>301</v>
      </c>
      <c r="D629" s="32">
        <v>2.01E-2</v>
      </c>
    </row>
    <row r="630" spans="1:4" x14ac:dyDescent="0.2">
      <c r="A630" s="11">
        <v>629</v>
      </c>
      <c r="B630" s="12">
        <v>11</v>
      </c>
      <c r="C630" s="13" t="s">
        <v>302</v>
      </c>
      <c r="D630" s="32">
        <v>2.1499999999999998E-2</v>
      </c>
    </row>
    <row r="631" spans="1:4" x14ac:dyDescent="0.2">
      <c r="A631" s="11">
        <v>630</v>
      </c>
      <c r="B631" s="12">
        <v>11</v>
      </c>
      <c r="C631" s="13" t="s">
        <v>302</v>
      </c>
      <c r="D631" s="32">
        <v>2.1299999999999999E-2</v>
      </c>
    </row>
    <row r="632" spans="1:4" x14ac:dyDescent="0.2">
      <c r="A632" s="11">
        <v>631</v>
      </c>
      <c r="B632" s="12">
        <v>195</v>
      </c>
      <c r="C632" s="13" t="s">
        <v>303</v>
      </c>
      <c r="D632" s="32">
        <v>2.0899999999999998E-2</v>
      </c>
    </row>
    <row r="633" spans="1:4" x14ac:dyDescent="0.2">
      <c r="A633" s="11">
        <v>632</v>
      </c>
      <c r="B633" s="12">
        <v>195</v>
      </c>
      <c r="C633" s="13" t="s">
        <v>303</v>
      </c>
      <c r="D633" s="32">
        <v>2.0500000000000001E-2</v>
      </c>
    </row>
    <row r="634" spans="1:4" x14ac:dyDescent="0.2">
      <c r="A634" s="11">
        <v>633</v>
      </c>
      <c r="B634" s="12">
        <v>327</v>
      </c>
      <c r="C634" s="13" t="s">
        <v>304</v>
      </c>
      <c r="D634" s="32">
        <v>2.1000000000000001E-2</v>
      </c>
    </row>
    <row r="635" spans="1:4" x14ac:dyDescent="0.2">
      <c r="A635" s="11">
        <v>634</v>
      </c>
      <c r="B635" s="12">
        <v>327</v>
      </c>
      <c r="C635" s="13" t="s">
        <v>304</v>
      </c>
      <c r="D635" s="32">
        <v>2.0899999999999998E-2</v>
      </c>
    </row>
    <row r="636" spans="1:4" x14ac:dyDescent="0.2">
      <c r="A636" s="11">
        <v>635</v>
      </c>
      <c r="B636" s="12">
        <v>51</v>
      </c>
      <c r="C636" s="13" t="s">
        <v>306</v>
      </c>
      <c r="D636" s="32">
        <v>2.0899999999999998E-2</v>
      </c>
    </row>
    <row r="637" spans="1:4" x14ac:dyDescent="0.2">
      <c r="A637" s="11">
        <v>636</v>
      </c>
      <c r="B637" s="12">
        <v>51</v>
      </c>
      <c r="C637" s="13" t="s">
        <v>306</v>
      </c>
      <c r="D637" s="32">
        <v>2.1100000000000001E-2</v>
      </c>
    </row>
    <row r="638" spans="1:4" x14ac:dyDescent="0.2">
      <c r="A638" s="11">
        <v>699</v>
      </c>
      <c r="B638" s="12">
        <v>82</v>
      </c>
      <c r="C638" s="13" t="s">
        <v>307</v>
      </c>
      <c r="D638" s="32">
        <v>2.0899999999999998E-2</v>
      </c>
    </row>
    <row r="639" spans="1:4" x14ac:dyDescent="0.2">
      <c r="A639" s="11">
        <v>700</v>
      </c>
      <c r="B639" s="12">
        <v>82</v>
      </c>
      <c r="C639" s="13" t="s">
        <v>307</v>
      </c>
      <c r="D639" s="32">
        <v>2.0799999999999999E-2</v>
      </c>
    </row>
    <row r="640" spans="1:4" x14ac:dyDescent="0.2">
      <c r="A640" s="11">
        <v>639</v>
      </c>
      <c r="B640" s="12">
        <v>254</v>
      </c>
      <c r="C640" s="13" t="s">
        <v>309</v>
      </c>
      <c r="D640" s="32">
        <v>2.0500000000000001E-2</v>
      </c>
    </row>
    <row r="641" spans="1:4" x14ac:dyDescent="0.2">
      <c r="A641" s="11">
        <v>640</v>
      </c>
      <c r="B641" s="12">
        <v>254</v>
      </c>
      <c r="C641" s="13" t="s">
        <v>309</v>
      </c>
      <c r="D641" s="32">
        <v>2.12E-2</v>
      </c>
    </row>
    <row r="642" spans="1:4" x14ac:dyDescent="0.2">
      <c r="A642" s="11">
        <v>641</v>
      </c>
      <c r="B642" s="12">
        <v>197</v>
      </c>
      <c r="C642" s="13" t="s">
        <v>310</v>
      </c>
      <c r="D642" s="32">
        <v>2.12E-2</v>
      </c>
    </row>
    <row r="643" spans="1:4" x14ac:dyDescent="0.2">
      <c r="A643" s="11">
        <v>642</v>
      </c>
      <c r="B643" s="12">
        <v>197</v>
      </c>
      <c r="C643" s="13" t="s">
        <v>310</v>
      </c>
      <c r="D643" s="32">
        <v>2.0500000000000001E-2</v>
      </c>
    </row>
    <row r="644" spans="1:4" x14ac:dyDescent="0.2">
      <c r="A644" s="11">
        <v>643</v>
      </c>
      <c r="B644" s="12">
        <v>209</v>
      </c>
      <c r="C644" s="13" t="s">
        <v>311</v>
      </c>
      <c r="D644" s="32">
        <v>2.01E-2</v>
      </c>
    </row>
    <row r="645" spans="1:4" x14ac:dyDescent="0.2">
      <c r="A645" s="11">
        <v>644</v>
      </c>
      <c r="B645" s="12">
        <v>209</v>
      </c>
      <c r="C645" s="13" t="s">
        <v>311</v>
      </c>
      <c r="D645" s="32">
        <v>0.02</v>
      </c>
    </row>
    <row r="646" spans="1:4" x14ac:dyDescent="0.2">
      <c r="A646" s="11">
        <v>645</v>
      </c>
      <c r="B646" s="12">
        <v>310</v>
      </c>
      <c r="C646" s="13" t="s">
        <v>312</v>
      </c>
      <c r="D646" s="32">
        <v>2.0799999999999999E-2</v>
      </c>
    </row>
    <row r="647" spans="1:4" x14ac:dyDescent="0.2">
      <c r="A647" s="11">
        <v>646</v>
      </c>
      <c r="B647" s="17">
        <v>310</v>
      </c>
      <c r="C647" s="13" t="s">
        <v>312</v>
      </c>
      <c r="D647" s="32">
        <v>2.07E-2</v>
      </c>
    </row>
    <row r="648" spans="1:4" x14ac:dyDescent="0.2">
      <c r="A648" s="11">
        <v>647</v>
      </c>
      <c r="B648" s="18" t="s">
        <v>19</v>
      </c>
      <c r="C648" s="13"/>
      <c r="D648" s="32">
        <v>2.1700000000000001E-2</v>
      </c>
    </row>
    <row r="649" spans="1:4" x14ac:dyDescent="0.2">
      <c r="A649" s="19">
        <v>648</v>
      </c>
      <c r="B649" s="20" t="s">
        <v>19</v>
      </c>
      <c r="C649" s="21"/>
      <c r="D649" s="39">
        <v>2.0400000000000001E-2</v>
      </c>
    </row>
    <row r="650" spans="1:4" x14ac:dyDescent="0.2">
      <c r="A650" s="24">
        <v>697</v>
      </c>
      <c r="B650" s="7">
        <v>30</v>
      </c>
      <c r="C650" s="25" t="s">
        <v>313</v>
      </c>
      <c r="D650" s="40">
        <v>2.0299999999999999E-2</v>
      </c>
    </row>
    <row r="651" spans="1:4" x14ac:dyDescent="0.2">
      <c r="A651" s="11">
        <v>698</v>
      </c>
      <c r="B651" s="12">
        <v>30</v>
      </c>
      <c r="C651" s="13" t="s">
        <v>313</v>
      </c>
      <c r="D651" s="32">
        <v>0.02</v>
      </c>
    </row>
    <row r="652" spans="1:4" x14ac:dyDescent="0.2">
      <c r="A652" s="11">
        <v>651</v>
      </c>
      <c r="B652" s="12">
        <v>369</v>
      </c>
      <c r="C652" s="13" t="s">
        <v>315</v>
      </c>
      <c r="D652" s="32">
        <v>2.1100000000000001E-2</v>
      </c>
    </row>
    <row r="653" spans="1:4" x14ac:dyDescent="0.2">
      <c r="A653" s="11">
        <v>652</v>
      </c>
      <c r="B653" s="12">
        <v>369</v>
      </c>
      <c r="C653" s="13" t="s">
        <v>315</v>
      </c>
      <c r="D653" s="32">
        <v>2.1600000000000001E-2</v>
      </c>
    </row>
    <row r="654" spans="1:4" x14ac:dyDescent="0.2">
      <c r="A654" s="11">
        <v>653</v>
      </c>
      <c r="B654" s="12">
        <v>249</v>
      </c>
      <c r="C654" s="13" t="s">
        <v>316</v>
      </c>
      <c r="D654" s="32">
        <v>2.0400000000000001E-2</v>
      </c>
    </row>
    <row r="655" spans="1:4" x14ac:dyDescent="0.2">
      <c r="A655" s="11">
        <v>654</v>
      </c>
      <c r="B655" s="12">
        <v>249</v>
      </c>
      <c r="C655" s="13" t="s">
        <v>316</v>
      </c>
      <c r="D655" s="32">
        <v>0.02</v>
      </c>
    </row>
    <row r="656" spans="1:4" x14ac:dyDescent="0.2">
      <c r="A656" s="11">
        <v>655</v>
      </c>
      <c r="B656" s="12">
        <v>322</v>
      </c>
      <c r="C656" s="13" t="s">
        <v>317</v>
      </c>
      <c r="D656" s="32">
        <v>2.1100000000000001E-2</v>
      </c>
    </row>
    <row r="657" spans="1:5" x14ac:dyDescent="0.2">
      <c r="A657" s="11">
        <v>656</v>
      </c>
      <c r="B657" s="12">
        <v>322</v>
      </c>
      <c r="C657" s="13" t="s">
        <v>317</v>
      </c>
      <c r="D657" s="32">
        <v>2.0500000000000001E-2</v>
      </c>
    </row>
    <row r="658" spans="1:5" x14ac:dyDescent="0.2">
      <c r="A658" s="11">
        <v>657</v>
      </c>
      <c r="B658" s="12">
        <v>239</v>
      </c>
      <c r="C658" s="13" t="s">
        <v>318</v>
      </c>
      <c r="D658" s="32">
        <v>2.0500000000000001E-2</v>
      </c>
    </row>
    <row r="659" spans="1:5" x14ac:dyDescent="0.2">
      <c r="A659" s="11">
        <v>658</v>
      </c>
      <c r="B659" s="12">
        <v>239</v>
      </c>
      <c r="C659" s="13" t="s">
        <v>318</v>
      </c>
      <c r="D659" s="32">
        <v>2.12E-2</v>
      </c>
    </row>
    <row r="660" spans="1:5" x14ac:dyDescent="0.2">
      <c r="A660" s="11">
        <v>659</v>
      </c>
      <c r="B660" s="12">
        <v>181</v>
      </c>
      <c r="C660" s="13" t="s">
        <v>319</v>
      </c>
      <c r="D660" s="32">
        <v>2.0799999999999999E-2</v>
      </c>
    </row>
    <row r="661" spans="1:5" x14ac:dyDescent="0.2">
      <c r="A661" s="11">
        <v>660</v>
      </c>
      <c r="B661" s="12">
        <v>181</v>
      </c>
      <c r="C661" s="13" t="s">
        <v>319</v>
      </c>
      <c r="D661" s="32">
        <v>2.0899999999999998E-2</v>
      </c>
    </row>
    <row r="662" spans="1:5" x14ac:dyDescent="0.2">
      <c r="A662" s="11">
        <v>661</v>
      </c>
      <c r="B662" s="12">
        <v>201</v>
      </c>
      <c r="C662" s="13" t="s">
        <v>320</v>
      </c>
      <c r="D662" s="32">
        <v>2.0299999999999999E-2</v>
      </c>
    </row>
    <row r="663" spans="1:5" x14ac:dyDescent="0.2">
      <c r="A663" s="11">
        <v>662</v>
      </c>
      <c r="B663" s="12">
        <v>201</v>
      </c>
      <c r="C663" s="13" t="s">
        <v>320</v>
      </c>
      <c r="D663" s="32">
        <v>2.12E-2</v>
      </c>
    </row>
    <row r="664" spans="1:5" x14ac:dyDescent="0.2">
      <c r="A664" s="11">
        <v>663</v>
      </c>
      <c r="B664" s="12">
        <v>47</v>
      </c>
      <c r="C664" s="13" t="s">
        <v>321</v>
      </c>
      <c r="D664" s="32">
        <v>2.1399999999999999E-2</v>
      </c>
    </row>
    <row r="665" spans="1:5" x14ac:dyDescent="0.2">
      <c r="A665" s="11">
        <v>664</v>
      </c>
      <c r="B665" s="12">
        <v>47</v>
      </c>
      <c r="C665" s="13" t="s">
        <v>321</v>
      </c>
      <c r="D665" s="32">
        <v>2.0799999999999999E-2</v>
      </c>
    </row>
    <row r="666" spans="1:5" x14ac:dyDescent="0.2">
      <c r="A666" s="11">
        <v>665</v>
      </c>
      <c r="B666" s="12" t="s">
        <v>322</v>
      </c>
      <c r="C666" s="13"/>
      <c r="D666" s="32">
        <v>2.07E-2</v>
      </c>
      <c r="E666" s="16"/>
    </row>
    <row r="667" spans="1:5" x14ac:dyDescent="0.2">
      <c r="A667" s="11">
        <v>666</v>
      </c>
      <c r="B667" s="12" t="s">
        <v>322</v>
      </c>
      <c r="C667" s="13"/>
      <c r="D667" s="32">
        <v>2.0899999999999998E-2</v>
      </c>
      <c r="E667" s="16"/>
    </row>
    <row r="668" spans="1:5" x14ac:dyDescent="0.2">
      <c r="A668" s="11">
        <v>667</v>
      </c>
      <c r="B668" s="12">
        <v>111</v>
      </c>
      <c r="C668" s="13" t="s">
        <v>323</v>
      </c>
      <c r="D668" s="32">
        <v>2.1100000000000001E-2</v>
      </c>
    </row>
    <row r="669" spans="1:5" x14ac:dyDescent="0.2">
      <c r="A669" s="11">
        <v>668</v>
      </c>
      <c r="B669" s="12">
        <v>111</v>
      </c>
      <c r="C669" s="13" t="s">
        <v>323</v>
      </c>
      <c r="D669" s="32">
        <v>2.07E-2</v>
      </c>
    </row>
    <row r="670" spans="1:5" x14ac:dyDescent="0.2">
      <c r="A670" s="11">
        <v>669</v>
      </c>
      <c r="B670" s="12">
        <v>34</v>
      </c>
      <c r="C670" s="13" t="s">
        <v>324</v>
      </c>
      <c r="D670" s="32">
        <v>2.0799999999999999E-2</v>
      </c>
    </row>
    <row r="671" spans="1:5" x14ac:dyDescent="0.2">
      <c r="A671" s="11">
        <v>670</v>
      </c>
      <c r="B671" s="17">
        <v>34</v>
      </c>
      <c r="C671" s="13" t="s">
        <v>324</v>
      </c>
      <c r="D671" s="32">
        <v>2.0199999999999999E-2</v>
      </c>
    </row>
    <row r="672" spans="1:5" x14ac:dyDescent="0.2">
      <c r="A672" s="11">
        <v>671</v>
      </c>
      <c r="B672" s="18" t="s">
        <v>19</v>
      </c>
      <c r="C672" s="13"/>
      <c r="D672" s="32">
        <v>2.0799999999999999E-2</v>
      </c>
    </row>
    <row r="673" spans="1:5" ht="16" thickBot="1" x14ac:dyDescent="0.25">
      <c r="A673" s="28">
        <v>672</v>
      </c>
      <c r="B673" s="33" t="s">
        <v>19</v>
      </c>
      <c r="C673" s="30"/>
      <c r="D673" s="41">
        <v>2.1700000000000001E-2</v>
      </c>
    </row>
    <row r="674" spans="1:5" x14ac:dyDescent="0.2">
      <c r="A674" s="387">
        <v>673</v>
      </c>
      <c r="B674" s="388">
        <v>335</v>
      </c>
      <c r="C674" s="389" t="s">
        <v>327</v>
      </c>
      <c r="D674" s="390">
        <v>2.06E-2</v>
      </c>
      <c r="E674" s="391">
        <v>0.02</v>
      </c>
    </row>
    <row r="675" spans="1:5" x14ac:dyDescent="0.2">
      <c r="A675" s="392">
        <v>674</v>
      </c>
      <c r="B675" s="73">
        <v>335</v>
      </c>
      <c r="C675" s="13" t="s">
        <v>327</v>
      </c>
      <c r="D675" s="61">
        <v>2.1399999999999999E-2</v>
      </c>
      <c r="E675" s="63">
        <v>2.0400000000000001E-2</v>
      </c>
    </row>
    <row r="676" spans="1:5" x14ac:dyDescent="0.2">
      <c r="A676" s="392">
        <v>675</v>
      </c>
      <c r="B676" s="73">
        <v>231</v>
      </c>
      <c r="C676" s="13" t="s">
        <v>331</v>
      </c>
      <c r="D676" s="61">
        <v>2.06E-2</v>
      </c>
      <c r="E676" s="63">
        <v>2.0299999999999999E-2</v>
      </c>
    </row>
    <row r="677" spans="1:5" x14ac:dyDescent="0.2">
      <c r="A677" s="392">
        <v>676</v>
      </c>
      <c r="B677" s="73">
        <v>231</v>
      </c>
      <c r="C677" s="13" t="s">
        <v>331</v>
      </c>
      <c r="D677" s="61">
        <v>2.1000000000000001E-2</v>
      </c>
      <c r="E677" s="63">
        <v>1.9900000000000001E-2</v>
      </c>
    </row>
    <row r="678" spans="1:5" x14ac:dyDescent="0.2">
      <c r="A678" s="392">
        <v>677</v>
      </c>
      <c r="B678" s="73">
        <v>136</v>
      </c>
      <c r="C678" s="13" t="s">
        <v>332</v>
      </c>
      <c r="D678" s="61">
        <v>2.01E-2</v>
      </c>
      <c r="E678" s="63">
        <v>2.07E-2</v>
      </c>
    </row>
    <row r="679" spans="1:5" x14ac:dyDescent="0.2">
      <c r="A679" s="392">
        <v>678</v>
      </c>
      <c r="B679" s="73">
        <v>136</v>
      </c>
      <c r="C679" s="13" t="s">
        <v>332</v>
      </c>
      <c r="D679" s="61">
        <v>2.1100000000000001E-2</v>
      </c>
      <c r="E679" s="63">
        <v>2.1299999999999999E-2</v>
      </c>
    </row>
    <row r="680" spans="1:5" x14ac:dyDescent="0.2">
      <c r="A680" s="392">
        <v>679</v>
      </c>
      <c r="B680" s="73">
        <v>53</v>
      </c>
      <c r="C680" s="13" t="s">
        <v>334</v>
      </c>
      <c r="D680" s="61">
        <v>2.0500000000000001E-2</v>
      </c>
      <c r="E680" s="63">
        <v>2.0500000000000001E-2</v>
      </c>
    </row>
    <row r="681" spans="1:5" x14ac:dyDescent="0.2">
      <c r="A681" s="392">
        <v>680</v>
      </c>
      <c r="B681" s="73">
        <v>53</v>
      </c>
      <c r="C681" s="13" t="s">
        <v>334</v>
      </c>
      <c r="D681" s="61">
        <v>2.06E-2</v>
      </c>
      <c r="E681" s="63">
        <v>2.07E-2</v>
      </c>
    </row>
    <row r="682" spans="1:5" x14ac:dyDescent="0.2">
      <c r="A682" s="392">
        <v>681</v>
      </c>
      <c r="B682" s="73">
        <v>63</v>
      </c>
      <c r="C682" s="13" t="s">
        <v>337</v>
      </c>
      <c r="D682" s="61">
        <v>2.07E-2</v>
      </c>
      <c r="E682" s="63">
        <v>2.0500000000000001E-2</v>
      </c>
    </row>
    <row r="683" spans="1:5" x14ac:dyDescent="0.2">
      <c r="A683" s="392">
        <v>682</v>
      </c>
      <c r="B683" s="73">
        <v>63</v>
      </c>
      <c r="C683" s="13" t="s">
        <v>337</v>
      </c>
      <c r="D683" s="61">
        <v>2.1100000000000001E-2</v>
      </c>
      <c r="E683" s="63">
        <v>2.01E-2</v>
      </c>
    </row>
    <row r="684" spans="1:5" x14ac:dyDescent="0.2">
      <c r="A684" s="392">
        <v>683</v>
      </c>
      <c r="B684" s="73">
        <v>175</v>
      </c>
      <c r="C684" s="13" t="s">
        <v>339</v>
      </c>
      <c r="D684" s="61">
        <v>2.1399999999999999E-2</v>
      </c>
      <c r="E684" s="63">
        <v>2.01E-2</v>
      </c>
    </row>
    <row r="685" spans="1:5" x14ac:dyDescent="0.2">
      <c r="A685" s="392">
        <v>684</v>
      </c>
      <c r="B685" s="73">
        <v>175</v>
      </c>
      <c r="C685" s="13" t="s">
        <v>339</v>
      </c>
      <c r="D685" s="61">
        <v>2.1100000000000001E-2</v>
      </c>
      <c r="E685" s="63">
        <v>2.01E-2</v>
      </c>
    </row>
    <row r="686" spans="1:5" x14ac:dyDescent="0.2">
      <c r="A686" s="392">
        <v>685</v>
      </c>
      <c r="B686" s="73">
        <v>325</v>
      </c>
      <c r="C686" s="13" t="s">
        <v>340</v>
      </c>
      <c r="D686" s="61">
        <v>2.1399999999999999E-2</v>
      </c>
      <c r="E686" s="63">
        <v>2.0199999999999999E-2</v>
      </c>
    </row>
    <row r="687" spans="1:5" x14ac:dyDescent="0.2">
      <c r="A687" s="392">
        <v>686</v>
      </c>
      <c r="B687" s="73">
        <v>325</v>
      </c>
      <c r="C687" s="13" t="s">
        <v>340</v>
      </c>
      <c r="D687" s="61">
        <v>2.1000000000000001E-2</v>
      </c>
      <c r="E687" s="63">
        <v>2.0899999999999998E-2</v>
      </c>
    </row>
    <row r="688" spans="1:5" x14ac:dyDescent="0.2">
      <c r="A688" s="392">
        <v>687</v>
      </c>
      <c r="B688" s="73">
        <v>148</v>
      </c>
      <c r="C688" s="13" t="s">
        <v>344</v>
      </c>
      <c r="D688" s="61">
        <v>2.1000000000000001E-2</v>
      </c>
      <c r="E688" s="63">
        <v>2.0400000000000001E-2</v>
      </c>
    </row>
    <row r="689" spans="1:5" x14ac:dyDescent="0.2">
      <c r="A689" s="392">
        <v>688</v>
      </c>
      <c r="B689" s="73">
        <v>148</v>
      </c>
      <c r="C689" s="13" t="s">
        <v>344</v>
      </c>
      <c r="D689" s="61">
        <v>2.1399999999999999E-2</v>
      </c>
      <c r="E689" s="63">
        <v>2.0199999999999999E-2</v>
      </c>
    </row>
    <row r="690" spans="1:5" x14ac:dyDescent="0.2">
      <c r="A690" s="392">
        <v>689</v>
      </c>
      <c r="B690" s="73">
        <v>225</v>
      </c>
      <c r="C690" s="13" t="s">
        <v>345</v>
      </c>
      <c r="D690" s="61">
        <v>2.0899999999999998E-2</v>
      </c>
      <c r="E690" s="63">
        <v>2.0400000000000001E-2</v>
      </c>
    </row>
    <row r="691" spans="1:5" x14ac:dyDescent="0.2">
      <c r="A691" s="392">
        <v>690</v>
      </c>
      <c r="B691" s="73">
        <v>225</v>
      </c>
      <c r="C691" s="13" t="s">
        <v>345</v>
      </c>
      <c r="D691" s="61">
        <v>2.18E-2</v>
      </c>
      <c r="E691" s="63">
        <v>2.1000000000000001E-2</v>
      </c>
    </row>
    <row r="692" spans="1:5" x14ac:dyDescent="0.2">
      <c r="A692" s="392">
        <v>691</v>
      </c>
      <c r="B692" s="73">
        <v>150</v>
      </c>
      <c r="C692" s="13" t="s">
        <v>346</v>
      </c>
      <c r="D692" s="61">
        <v>2.1600000000000001E-2</v>
      </c>
      <c r="E692" s="63">
        <v>2.0299999999999999E-2</v>
      </c>
    </row>
    <row r="693" spans="1:5" x14ac:dyDescent="0.2">
      <c r="A693" s="392">
        <v>692</v>
      </c>
      <c r="B693" s="73">
        <v>150</v>
      </c>
      <c r="C693" s="13" t="s">
        <v>346</v>
      </c>
      <c r="D693" s="61">
        <v>2.1299999999999999E-2</v>
      </c>
      <c r="E693" s="63">
        <v>2.1000000000000001E-2</v>
      </c>
    </row>
    <row r="694" spans="1:5" x14ac:dyDescent="0.2">
      <c r="A694" s="392">
        <v>693</v>
      </c>
      <c r="B694" s="73">
        <v>203</v>
      </c>
      <c r="C694" s="13" t="s">
        <v>347</v>
      </c>
      <c r="D694" s="61">
        <v>2.0299999999999999E-2</v>
      </c>
      <c r="E694" s="63">
        <v>2.07E-2</v>
      </c>
    </row>
    <row r="695" spans="1:5" x14ac:dyDescent="0.2">
      <c r="A695" s="392">
        <v>694</v>
      </c>
      <c r="B695" s="73">
        <v>203</v>
      </c>
      <c r="C695" s="13" t="s">
        <v>347</v>
      </c>
      <c r="D695" s="61">
        <v>2.1399999999999999E-2</v>
      </c>
      <c r="E695" s="63">
        <v>2.06E-2</v>
      </c>
    </row>
    <row r="696" spans="1:5" x14ac:dyDescent="0.2">
      <c r="A696" s="392">
        <v>717</v>
      </c>
      <c r="B696" s="73" t="s">
        <v>19</v>
      </c>
      <c r="C696" s="13"/>
      <c r="D696" s="61">
        <v>2.0899999999999998E-2</v>
      </c>
      <c r="E696" s="66">
        <v>2.06E-2</v>
      </c>
    </row>
    <row r="697" spans="1:5" ht="16" thickBot="1" x14ac:dyDescent="0.25">
      <c r="A697" s="393">
        <v>718</v>
      </c>
      <c r="B697" s="394" t="s">
        <v>19</v>
      </c>
      <c r="C697" s="395"/>
      <c r="D697" s="396">
        <v>0.214</v>
      </c>
      <c r="E697" s="397">
        <v>2.0500000000000001E-2</v>
      </c>
    </row>
    <row r="698" spans="1:5" x14ac:dyDescent="0.2">
      <c r="A698" s="384">
        <v>719</v>
      </c>
      <c r="B698" s="385">
        <v>97</v>
      </c>
      <c r="C698" s="25" t="s">
        <v>270</v>
      </c>
      <c r="D698" s="386">
        <v>2.1299999999999999E-2</v>
      </c>
    </row>
    <row r="699" spans="1:5" x14ac:dyDescent="0.2">
      <c r="A699" s="69">
        <v>720</v>
      </c>
      <c r="B699" s="71">
        <v>97</v>
      </c>
      <c r="C699" s="13" t="s">
        <v>270</v>
      </c>
      <c r="D699" s="63">
        <v>2.1100000000000001E-2</v>
      </c>
    </row>
    <row r="700" spans="1:5" x14ac:dyDescent="0.2">
      <c r="A700" s="69">
        <v>721</v>
      </c>
      <c r="B700" s="71">
        <v>234</v>
      </c>
      <c r="C700" s="13" t="s">
        <v>256</v>
      </c>
      <c r="D700" s="63">
        <v>2.12E-2</v>
      </c>
    </row>
    <row r="701" spans="1:5" x14ac:dyDescent="0.2">
      <c r="A701" s="69">
        <v>722</v>
      </c>
      <c r="B701" s="71">
        <v>234</v>
      </c>
      <c r="C701" s="13" t="s">
        <v>256</v>
      </c>
      <c r="D701" s="63">
        <v>2.1899999999999999E-2</v>
      </c>
    </row>
    <row r="702" spans="1:5" x14ac:dyDescent="0.2">
      <c r="A702" s="69">
        <v>723</v>
      </c>
      <c r="B702" s="71">
        <v>261</v>
      </c>
      <c r="C702" s="13" t="s">
        <v>251</v>
      </c>
      <c r="D702" s="63">
        <v>1.9699999999999999E-2</v>
      </c>
    </row>
    <row r="703" spans="1:5" x14ac:dyDescent="0.2">
      <c r="A703" s="69">
        <v>724</v>
      </c>
      <c r="B703" s="71">
        <v>261</v>
      </c>
      <c r="C703" s="13" t="s">
        <v>251</v>
      </c>
      <c r="D703" s="63">
        <v>2.0500000000000001E-2</v>
      </c>
    </row>
    <row r="704" spans="1:5" x14ac:dyDescent="0.2">
      <c r="A704" s="69">
        <v>725</v>
      </c>
      <c r="B704" s="71">
        <v>237</v>
      </c>
      <c r="C704" s="13" t="s">
        <v>223</v>
      </c>
      <c r="D704" s="63">
        <v>2.0400000000000001E-2</v>
      </c>
    </row>
    <row r="705" spans="1:4" x14ac:dyDescent="0.2">
      <c r="A705" s="69">
        <v>726</v>
      </c>
      <c r="B705" s="71">
        <v>237</v>
      </c>
      <c r="C705" s="13" t="s">
        <v>223</v>
      </c>
      <c r="D705" s="63">
        <v>2.0899999999999998E-2</v>
      </c>
    </row>
    <row r="706" spans="1:4" x14ac:dyDescent="0.2">
      <c r="A706" s="69">
        <v>727</v>
      </c>
      <c r="B706" s="71">
        <v>202</v>
      </c>
      <c r="C706" s="13" t="s">
        <v>221</v>
      </c>
      <c r="D706" s="63">
        <v>2.0199999999999999E-2</v>
      </c>
    </row>
    <row r="707" spans="1:4" x14ac:dyDescent="0.2">
      <c r="A707" s="69">
        <v>728</v>
      </c>
      <c r="B707" s="71">
        <v>202</v>
      </c>
      <c r="C707" s="13" t="s">
        <v>221</v>
      </c>
      <c r="D707" s="63">
        <v>2.0400000000000001E-2</v>
      </c>
    </row>
    <row r="708" spans="1:4" x14ac:dyDescent="0.2">
      <c r="A708" s="69">
        <v>729</v>
      </c>
      <c r="B708" s="71">
        <v>112</v>
      </c>
      <c r="C708" s="13" t="s">
        <v>170</v>
      </c>
      <c r="D708" s="63">
        <v>1.9900000000000001E-2</v>
      </c>
    </row>
    <row r="709" spans="1:4" x14ac:dyDescent="0.2">
      <c r="A709" s="69">
        <v>730</v>
      </c>
      <c r="B709" s="71">
        <v>112</v>
      </c>
      <c r="C709" s="13" t="s">
        <v>170</v>
      </c>
      <c r="D709" s="63">
        <v>1.9699999999999999E-2</v>
      </c>
    </row>
    <row r="710" spans="1:4" x14ac:dyDescent="0.2">
      <c r="A710" s="69">
        <v>731</v>
      </c>
      <c r="B710" s="71">
        <v>99</v>
      </c>
      <c r="C710" s="13" t="s">
        <v>21</v>
      </c>
      <c r="D710" s="63">
        <v>2.0299999999999999E-2</v>
      </c>
    </row>
    <row r="711" spans="1:4" x14ac:dyDescent="0.2">
      <c r="A711" s="69">
        <v>732</v>
      </c>
      <c r="B711" s="71">
        <v>99</v>
      </c>
      <c r="C711" s="13" t="s">
        <v>21</v>
      </c>
      <c r="D711" s="63">
        <v>2.0400000000000001E-2</v>
      </c>
    </row>
    <row r="712" spans="1:4" x14ac:dyDescent="0.2">
      <c r="A712" s="69">
        <v>733</v>
      </c>
      <c r="B712" s="71">
        <v>90</v>
      </c>
      <c r="C712" s="13" t="s">
        <v>118</v>
      </c>
      <c r="D712" s="63">
        <v>2.1399999999999999E-2</v>
      </c>
    </row>
    <row r="713" spans="1:4" x14ac:dyDescent="0.2">
      <c r="A713" s="69">
        <v>734</v>
      </c>
      <c r="B713" s="71">
        <v>90</v>
      </c>
      <c r="C713" s="13" t="s">
        <v>118</v>
      </c>
      <c r="D713" s="63">
        <v>2.1100000000000001E-2</v>
      </c>
    </row>
    <row r="714" spans="1:4" x14ac:dyDescent="0.2">
      <c r="A714" s="69">
        <v>735</v>
      </c>
      <c r="B714" s="71">
        <v>384</v>
      </c>
      <c r="C714" s="13" t="s">
        <v>17</v>
      </c>
      <c r="D714" s="63">
        <v>2.0899999999999998E-2</v>
      </c>
    </row>
    <row r="715" spans="1:4" x14ac:dyDescent="0.2">
      <c r="A715" s="69">
        <v>736</v>
      </c>
      <c r="B715" s="71">
        <v>384</v>
      </c>
      <c r="C715" s="13" t="s">
        <v>17</v>
      </c>
      <c r="D715" s="63">
        <v>2.0400000000000001E-2</v>
      </c>
    </row>
    <row r="716" spans="1:4" x14ac:dyDescent="0.2">
      <c r="A716" s="69">
        <v>737</v>
      </c>
      <c r="B716" s="71">
        <v>158</v>
      </c>
      <c r="C716" s="13" t="s">
        <v>52</v>
      </c>
      <c r="D716" s="63">
        <v>2.07E-2</v>
      </c>
    </row>
    <row r="717" spans="1:4" x14ac:dyDescent="0.2">
      <c r="A717" s="69">
        <v>738</v>
      </c>
      <c r="B717" s="71">
        <v>158</v>
      </c>
      <c r="C717" s="13" t="s">
        <v>52</v>
      </c>
      <c r="D717" s="63">
        <v>2.0500000000000001E-2</v>
      </c>
    </row>
    <row r="718" spans="1:4" x14ac:dyDescent="0.2">
      <c r="A718" s="69">
        <v>739</v>
      </c>
      <c r="B718" s="71">
        <v>67</v>
      </c>
      <c r="C718" s="13" t="s">
        <v>50</v>
      </c>
      <c r="D718" s="63">
        <v>2.07E-2</v>
      </c>
    </row>
    <row r="719" spans="1:4" x14ac:dyDescent="0.2">
      <c r="A719" s="69">
        <v>740</v>
      </c>
      <c r="B719" s="71">
        <v>67</v>
      </c>
      <c r="C719" s="13" t="s">
        <v>50</v>
      </c>
      <c r="D719" s="63">
        <v>2.0299999999999999E-2</v>
      </c>
    </row>
    <row r="720" spans="1:4" x14ac:dyDescent="0.2">
      <c r="A720" s="11">
        <v>95</v>
      </c>
      <c r="B720" s="79" t="s">
        <v>19</v>
      </c>
      <c r="C720" s="13"/>
      <c r="D720" s="14">
        <v>2.7900000000000001E-2</v>
      </c>
    </row>
    <row r="721" spans="1:7" ht="16" thickBot="1" x14ac:dyDescent="0.25">
      <c r="A721" s="28">
        <v>96</v>
      </c>
      <c r="B721" s="81" t="s">
        <v>19</v>
      </c>
      <c r="C721" s="30"/>
      <c r="D721" s="31">
        <v>2.3E-2</v>
      </c>
    </row>
    <row r="722" spans="1:7" x14ac:dyDescent="0.2">
      <c r="A722" s="398">
        <v>741</v>
      </c>
      <c r="B722" s="399">
        <v>30</v>
      </c>
      <c r="C722" s="389" t="s">
        <v>313</v>
      </c>
      <c r="D722" s="400">
        <v>2.0500000000000001E-2</v>
      </c>
    </row>
    <row r="723" spans="1:7" x14ac:dyDescent="0.2">
      <c r="A723" s="401">
        <v>742</v>
      </c>
      <c r="B723" s="84">
        <v>30</v>
      </c>
      <c r="C723" s="13" t="s">
        <v>313</v>
      </c>
      <c r="D723" s="402">
        <v>2.0299999999999999E-2</v>
      </c>
    </row>
    <row r="724" spans="1:7" x14ac:dyDescent="0.2">
      <c r="A724" s="401">
        <v>743</v>
      </c>
      <c r="B724" s="84">
        <v>209</v>
      </c>
      <c r="C724" s="13" t="s">
        <v>311</v>
      </c>
      <c r="D724" s="402">
        <v>2.0899999999999998E-2</v>
      </c>
      <c r="G724" s="16"/>
    </row>
    <row r="725" spans="1:7" x14ac:dyDescent="0.2">
      <c r="A725" s="401">
        <v>744</v>
      </c>
      <c r="B725" s="84">
        <v>209</v>
      </c>
      <c r="C725" s="13" t="s">
        <v>311</v>
      </c>
      <c r="D725" s="402">
        <v>2.0500000000000001E-2</v>
      </c>
      <c r="G725" s="16"/>
    </row>
    <row r="726" spans="1:7" x14ac:dyDescent="0.2">
      <c r="A726" s="401">
        <v>745</v>
      </c>
      <c r="B726" s="84">
        <v>162</v>
      </c>
      <c r="C726" s="13" t="s">
        <v>273</v>
      </c>
      <c r="D726" s="402">
        <v>2.0799999999999999E-2</v>
      </c>
      <c r="G726" s="16"/>
    </row>
    <row r="727" spans="1:7" x14ac:dyDescent="0.2">
      <c r="A727" s="401">
        <v>746</v>
      </c>
      <c r="B727" s="84">
        <v>162</v>
      </c>
      <c r="C727" s="13" t="s">
        <v>273</v>
      </c>
      <c r="D727" s="402">
        <v>2.06E-2</v>
      </c>
      <c r="G727" s="16"/>
    </row>
    <row r="728" spans="1:7" x14ac:dyDescent="0.2">
      <c r="A728" s="401">
        <v>747</v>
      </c>
      <c r="B728" s="84">
        <v>381</v>
      </c>
      <c r="C728" s="25" t="s">
        <v>20</v>
      </c>
      <c r="D728" s="402">
        <v>2.1000000000000001E-2</v>
      </c>
      <c r="G728" s="16"/>
    </row>
    <row r="729" spans="1:7" x14ac:dyDescent="0.2">
      <c r="A729" s="401">
        <v>748</v>
      </c>
      <c r="B729" s="84">
        <v>381</v>
      </c>
      <c r="C729" s="13" t="s">
        <v>20</v>
      </c>
      <c r="D729" s="402">
        <v>2.1100000000000001E-2</v>
      </c>
      <c r="G729" s="16"/>
    </row>
    <row r="730" spans="1:7" x14ac:dyDescent="0.2">
      <c r="A730" s="401">
        <v>749</v>
      </c>
      <c r="B730" s="85" t="s">
        <v>19</v>
      </c>
      <c r="C730" s="85"/>
      <c r="D730" s="402">
        <v>2.12E-2</v>
      </c>
      <c r="G730" s="16"/>
    </row>
    <row r="731" spans="1:7" ht="16" thickBot="1" x14ac:dyDescent="0.25">
      <c r="A731" s="403">
        <v>750</v>
      </c>
      <c r="B731" s="404" t="s">
        <v>19</v>
      </c>
      <c r="C731" s="404"/>
      <c r="D731" s="405">
        <v>2.0899999999999998E-2</v>
      </c>
      <c r="G731" s="16"/>
    </row>
    <row r="732" spans="1:7" x14ac:dyDescent="0.2">
      <c r="A732" s="384">
        <v>751</v>
      </c>
      <c r="B732" s="42">
        <v>273</v>
      </c>
      <c r="C732" s="42" t="s">
        <v>354</v>
      </c>
      <c r="D732" s="386">
        <v>2.0400000000000001E-2</v>
      </c>
      <c r="G732" s="16"/>
    </row>
    <row r="733" spans="1:7" x14ac:dyDescent="0.2">
      <c r="A733" s="69">
        <v>752</v>
      </c>
      <c r="B733" s="18">
        <v>273</v>
      </c>
      <c r="C733" s="18" t="s">
        <v>354</v>
      </c>
      <c r="D733" s="63">
        <v>2.0799999999999999E-2</v>
      </c>
    </row>
    <row r="734" spans="1:7" x14ac:dyDescent="0.2">
      <c r="A734" s="69">
        <v>753</v>
      </c>
      <c r="B734" s="18">
        <v>441</v>
      </c>
      <c r="C734" s="18" t="s">
        <v>355</v>
      </c>
      <c r="D734" s="63">
        <v>2.1299999999999999E-2</v>
      </c>
    </row>
    <row r="735" spans="1:7" x14ac:dyDescent="0.2">
      <c r="A735" s="69">
        <v>754</v>
      </c>
      <c r="B735" s="18">
        <v>441</v>
      </c>
      <c r="C735" s="18" t="s">
        <v>355</v>
      </c>
      <c r="D735" s="63">
        <v>2.1100000000000001E-2</v>
      </c>
    </row>
    <row r="736" spans="1:7" x14ac:dyDescent="0.2">
      <c r="A736" s="69">
        <v>755</v>
      </c>
      <c r="B736" s="18">
        <v>528</v>
      </c>
      <c r="C736" s="18" t="s">
        <v>356</v>
      </c>
      <c r="D736" s="63">
        <v>2.0299999999999999E-2</v>
      </c>
    </row>
    <row r="737" spans="1:4" x14ac:dyDescent="0.2">
      <c r="A737" s="69">
        <v>756</v>
      </c>
      <c r="B737" s="18">
        <v>528</v>
      </c>
      <c r="C737" s="18" t="s">
        <v>356</v>
      </c>
      <c r="D737" s="63">
        <v>2.0400000000000001E-2</v>
      </c>
    </row>
    <row r="738" spans="1:4" x14ac:dyDescent="0.2">
      <c r="A738" s="69">
        <v>757</v>
      </c>
      <c r="B738" s="18">
        <v>417</v>
      </c>
      <c r="C738" s="18" t="s">
        <v>357</v>
      </c>
      <c r="D738" s="63">
        <v>2.1399999999999999E-2</v>
      </c>
    </row>
    <row r="739" spans="1:4" x14ac:dyDescent="0.2">
      <c r="A739" s="69">
        <v>758</v>
      </c>
      <c r="B739" s="18">
        <v>417</v>
      </c>
      <c r="C739" s="18" t="s">
        <v>357</v>
      </c>
      <c r="D739" s="63">
        <v>2.0899999999999998E-2</v>
      </c>
    </row>
    <row r="740" spans="1:4" x14ac:dyDescent="0.2">
      <c r="A740" s="69">
        <v>759</v>
      </c>
      <c r="B740" s="18">
        <v>388</v>
      </c>
      <c r="C740" s="18" t="s">
        <v>359</v>
      </c>
      <c r="D740" s="63">
        <v>2.12E-2</v>
      </c>
    </row>
    <row r="741" spans="1:4" x14ac:dyDescent="0.2">
      <c r="A741" s="69">
        <v>760</v>
      </c>
      <c r="B741" s="18">
        <v>388</v>
      </c>
      <c r="C741" s="18" t="s">
        <v>359</v>
      </c>
      <c r="D741" s="63">
        <v>2.1999999999999999E-2</v>
      </c>
    </row>
    <row r="742" spans="1:4" x14ac:dyDescent="0.2">
      <c r="A742" s="69">
        <v>761</v>
      </c>
      <c r="B742" s="18">
        <v>287</v>
      </c>
      <c r="C742" s="18" t="s">
        <v>360</v>
      </c>
      <c r="D742" s="63">
        <v>2.1299999999999999E-2</v>
      </c>
    </row>
    <row r="743" spans="1:4" x14ac:dyDescent="0.2">
      <c r="A743" s="69">
        <v>762</v>
      </c>
      <c r="B743" s="18">
        <v>287</v>
      </c>
      <c r="C743" s="18" t="s">
        <v>360</v>
      </c>
      <c r="D743" s="63">
        <v>2.12E-2</v>
      </c>
    </row>
    <row r="744" spans="1:4" x14ac:dyDescent="0.2">
      <c r="A744" s="69">
        <v>763</v>
      </c>
      <c r="B744" s="18">
        <v>641</v>
      </c>
      <c r="C744" s="18" t="s">
        <v>361</v>
      </c>
      <c r="D744" s="63">
        <v>2.1100000000000001E-2</v>
      </c>
    </row>
    <row r="745" spans="1:4" x14ac:dyDescent="0.2">
      <c r="A745" s="69">
        <v>764</v>
      </c>
      <c r="B745" s="18">
        <v>641</v>
      </c>
      <c r="C745" s="18" t="s">
        <v>361</v>
      </c>
      <c r="D745" s="63">
        <v>2.1700000000000001E-2</v>
      </c>
    </row>
    <row r="746" spans="1:4" x14ac:dyDescent="0.2">
      <c r="A746" s="69">
        <v>765</v>
      </c>
      <c r="B746" s="18">
        <v>270</v>
      </c>
      <c r="C746" s="18" t="s">
        <v>362</v>
      </c>
      <c r="D746" s="63">
        <v>2.1499999999999998E-2</v>
      </c>
    </row>
    <row r="747" spans="1:4" x14ac:dyDescent="0.2">
      <c r="A747" s="69">
        <v>766</v>
      </c>
      <c r="B747" s="18">
        <v>270</v>
      </c>
      <c r="C747" s="18" t="s">
        <v>362</v>
      </c>
      <c r="D747" s="63">
        <v>2.1100000000000001E-2</v>
      </c>
    </row>
    <row r="748" spans="1:4" x14ac:dyDescent="0.2">
      <c r="A748" s="69">
        <v>767</v>
      </c>
      <c r="B748" s="18">
        <v>757</v>
      </c>
      <c r="C748" s="166" t="s">
        <v>1204</v>
      </c>
      <c r="D748" s="63">
        <v>2.12E-2</v>
      </c>
    </row>
    <row r="749" spans="1:4" x14ac:dyDescent="0.2">
      <c r="A749" s="69">
        <v>768</v>
      </c>
      <c r="B749" s="18">
        <v>757</v>
      </c>
      <c r="C749" s="166" t="s">
        <v>1204</v>
      </c>
      <c r="D749" s="63">
        <v>2.18E-2</v>
      </c>
    </row>
    <row r="750" spans="1:4" x14ac:dyDescent="0.2">
      <c r="A750" s="69">
        <v>769</v>
      </c>
      <c r="B750" s="18">
        <v>164</v>
      </c>
      <c r="C750" s="166" t="s">
        <v>1205</v>
      </c>
      <c r="D750" s="63">
        <v>2.2100000000000002E-2</v>
      </c>
    </row>
    <row r="751" spans="1:4" x14ac:dyDescent="0.2">
      <c r="A751" s="69">
        <v>770</v>
      </c>
      <c r="B751" s="18">
        <v>164</v>
      </c>
      <c r="C751" s="166" t="s">
        <v>1205</v>
      </c>
      <c r="D751" s="63">
        <v>2.2200000000000001E-2</v>
      </c>
    </row>
    <row r="752" spans="1:4" x14ac:dyDescent="0.2">
      <c r="A752" s="69">
        <v>771</v>
      </c>
      <c r="B752" s="18">
        <v>122</v>
      </c>
      <c r="C752" s="18" t="s">
        <v>363</v>
      </c>
      <c r="D752" s="63">
        <v>2.1299999999999999E-2</v>
      </c>
    </row>
    <row r="753" spans="1:4" x14ac:dyDescent="0.2">
      <c r="A753" s="69">
        <v>772</v>
      </c>
      <c r="B753" s="18">
        <v>122</v>
      </c>
      <c r="C753" s="18" t="s">
        <v>363</v>
      </c>
      <c r="D753" s="63">
        <v>2.1100000000000001E-2</v>
      </c>
    </row>
    <row r="754" spans="1:4" x14ac:dyDescent="0.2">
      <c r="A754" s="69">
        <v>773</v>
      </c>
      <c r="B754" s="18">
        <v>781</v>
      </c>
      <c r="C754" s="18" t="s">
        <v>364</v>
      </c>
      <c r="D754" s="63">
        <v>2.0799999999999999E-2</v>
      </c>
    </row>
    <row r="755" spans="1:4" x14ac:dyDescent="0.2">
      <c r="A755" s="93">
        <v>774</v>
      </c>
      <c r="B755" s="20">
        <v>781</v>
      </c>
      <c r="C755" s="20" t="s">
        <v>364</v>
      </c>
      <c r="D755" s="94">
        <v>2.0500000000000001E-2</v>
      </c>
    </row>
    <row r="756" spans="1:4" x14ac:dyDescent="0.2">
      <c r="A756" s="27"/>
      <c r="B756" s="27"/>
      <c r="C756" s="95"/>
      <c r="D756" s="96"/>
    </row>
    <row r="757" spans="1:4" x14ac:dyDescent="0.2">
      <c r="A757" s="27"/>
      <c r="B757" s="27"/>
      <c r="C757" s="95"/>
      <c r="D757" s="96"/>
    </row>
    <row r="758" spans="1:4" x14ac:dyDescent="0.2">
      <c r="A758" s="27"/>
      <c r="B758" s="27"/>
      <c r="C758" s="95"/>
      <c r="D758" s="96"/>
    </row>
    <row r="759" spans="1:4" x14ac:dyDescent="0.2">
      <c r="A759" s="27"/>
      <c r="B759" s="27"/>
      <c r="C759" s="95"/>
      <c r="D759" s="96"/>
    </row>
    <row r="760" spans="1:4" x14ac:dyDescent="0.2">
      <c r="A760" s="27"/>
      <c r="B760" s="27"/>
      <c r="C760" s="95"/>
      <c r="D760" s="96"/>
    </row>
    <row r="761" spans="1:4" x14ac:dyDescent="0.2">
      <c r="A761" s="27"/>
      <c r="B761" s="27"/>
      <c r="C761" s="95"/>
      <c r="D761" s="96"/>
    </row>
    <row r="762" spans="1:4" x14ac:dyDescent="0.2">
      <c r="A762" s="27"/>
      <c r="B762" s="27"/>
      <c r="C762" s="95"/>
      <c r="D762" s="96"/>
    </row>
    <row r="763" spans="1:4" x14ac:dyDescent="0.2">
      <c r="A763" s="27"/>
      <c r="B763" s="27"/>
      <c r="C763" s="95"/>
      <c r="D763" s="96"/>
    </row>
    <row r="764" spans="1:4" x14ac:dyDescent="0.2">
      <c r="A764" s="27"/>
      <c r="B764" s="27"/>
      <c r="C764" s="95"/>
      <c r="D764" s="96"/>
    </row>
    <row r="765" spans="1:4" x14ac:dyDescent="0.2">
      <c r="A765" s="27"/>
      <c r="B765" s="27"/>
      <c r="C765" s="95"/>
      <c r="D765" s="96"/>
    </row>
    <row r="766" spans="1:4" x14ac:dyDescent="0.2">
      <c r="A766" s="27"/>
      <c r="B766" s="27"/>
      <c r="C766" s="95"/>
      <c r="D766" s="96"/>
    </row>
    <row r="767" spans="1:4" x14ac:dyDescent="0.2">
      <c r="A767" s="27"/>
      <c r="B767" s="27"/>
      <c r="C767" s="95"/>
      <c r="D767" s="96"/>
    </row>
    <row r="768" spans="1:4" x14ac:dyDescent="0.2">
      <c r="A768" s="27"/>
      <c r="B768" s="27"/>
      <c r="C768" s="95"/>
      <c r="D768" s="96"/>
    </row>
    <row r="769" spans="1:4" x14ac:dyDescent="0.2">
      <c r="A769" s="27"/>
      <c r="B769" s="27"/>
      <c r="C769" s="95"/>
      <c r="D769" s="96"/>
    </row>
    <row r="770" spans="1:4" x14ac:dyDescent="0.2">
      <c r="A770" s="27"/>
      <c r="B770" s="27"/>
      <c r="C770" s="95"/>
      <c r="D770" s="96"/>
    </row>
    <row r="771" spans="1:4" x14ac:dyDescent="0.2">
      <c r="A771" s="27"/>
      <c r="B771" s="27"/>
      <c r="C771" s="95"/>
      <c r="D771" s="96"/>
    </row>
    <row r="772" spans="1:4" x14ac:dyDescent="0.2">
      <c r="A772" s="27"/>
      <c r="B772" s="27"/>
      <c r="C772" s="95"/>
      <c r="D772" s="96"/>
    </row>
    <row r="773" spans="1:4" x14ac:dyDescent="0.2">
      <c r="A773" s="27"/>
      <c r="B773" s="27"/>
      <c r="C773" s="95"/>
      <c r="D773" s="96"/>
    </row>
    <row r="774" spans="1:4" x14ac:dyDescent="0.2">
      <c r="A774" s="27"/>
      <c r="B774" s="27"/>
      <c r="C774" s="95"/>
      <c r="D774" s="96"/>
    </row>
    <row r="775" spans="1:4" x14ac:dyDescent="0.2">
      <c r="A775" s="27"/>
      <c r="B775" s="27"/>
      <c r="C775" s="95"/>
      <c r="D775" s="96"/>
    </row>
    <row r="776" spans="1:4" x14ac:dyDescent="0.2">
      <c r="A776" s="27"/>
      <c r="B776" s="27"/>
      <c r="C776" s="95"/>
      <c r="D776" s="96"/>
    </row>
    <row r="777" spans="1:4" x14ac:dyDescent="0.2">
      <c r="A777" s="27"/>
      <c r="B777" s="27"/>
      <c r="C777" s="95"/>
      <c r="D777" s="96"/>
    </row>
    <row r="778" spans="1:4" x14ac:dyDescent="0.2">
      <c r="A778" s="27"/>
      <c r="B778" s="27"/>
      <c r="C778" s="95"/>
      <c r="D778" s="96"/>
    </row>
    <row r="779" spans="1:4" x14ac:dyDescent="0.2">
      <c r="A779" s="27"/>
      <c r="B779" s="27"/>
      <c r="C779" s="95"/>
      <c r="D779" s="96"/>
    </row>
    <row r="780" spans="1:4" x14ac:dyDescent="0.2">
      <c r="A780" s="27"/>
      <c r="B780" s="27"/>
      <c r="C780" s="95"/>
      <c r="D780" s="96"/>
    </row>
    <row r="781" spans="1:4" x14ac:dyDescent="0.2">
      <c r="A781" s="27"/>
      <c r="B781" s="27"/>
      <c r="C781" s="95"/>
      <c r="D781" s="96"/>
    </row>
    <row r="782" spans="1:4" x14ac:dyDescent="0.2">
      <c r="A782" s="27"/>
      <c r="B782" s="27"/>
      <c r="C782" s="95"/>
      <c r="D782" s="96"/>
    </row>
    <row r="783" spans="1:4" x14ac:dyDescent="0.2">
      <c r="A783" s="27"/>
      <c r="B783" s="27"/>
      <c r="C783" s="95"/>
      <c r="D783" s="96"/>
    </row>
    <row r="784" spans="1:4" x14ac:dyDescent="0.2">
      <c r="A784" s="27"/>
      <c r="B784" s="27"/>
      <c r="C784" s="95"/>
      <c r="D784" s="96"/>
    </row>
    <row r="785" spans="1:4" x14ac:dyDescent="0.2">
      <c r="A785" s="27"/>
      <c r="B785" s="27"/>
      <c r="C785" s="95"/>
      <c r="D785" s="96"/>
    </row>
    <row r="786" spans="1:4" x14ac:dyDescent="0.2">
      <c r="A786" s="27"/>
      <c r="B786" s="27"/>
      <c r="C786" s="95"/>
      <c r="D786" s="96"/>
    </row>
    <row r="787" spans="1:4" x14ac:dyDescent="0.2">
      <c r="A787" s="27"/>
      <c r="B787" s="27"/>
      <c r="C787" s="95"/>
      <c r="D787" s="96"/>
    </row>
    <row r="788" spans="1:4" x14ac:dyDescent="0.2">
      <c r="A788" s="27"/>
      <c r="B788" s="27"/>
      <c r="C788" s="95"/>
      <c r="D788" s="96"/>
    </row>
    <row r="789" spans="1:4" x14ac:dyDescent="0.2">
      <c r="A789" s="27"/>
      <c r="B789" s="27"/>
      <c r="C789" s="95"/>
      <c r="D789" s="96"/>
    </row>
    <row r="790" spans="1:4" x14ac:dyDescent="0.2">
      <c r="A790" s="27"/>
      <c r="B790" s="27"/>
      <c r="C790" s="95"/>
      <c r="D790" s="96"/>
    </row>
    <row r="791" spans="1:4" x14ac:dyDescent="0.2">
      <c r="A791" s="27"/>
      <c r="B791" s="27"/>
      <c r="C791" s="95"/>
      <c r="D791" s="96"/>
    </row>
    <row r="792" spans="1:4" x14ac:dyDescent="0.2">
      <c r="A792" s="27"/>
      <c r="B792" s="27"/>
      <c r="C792" s="95"/>
      <c r="D792" s="96"/>
    </row>
    <row r="793" spans="1:4" x14ac:dyDescent="0.2">
      <c r="A793" s="27"/>
      <c r="B793" s="27"/>
      <c r="C793" s="95"/>
      <c r="D793" s="96"/>
    </row>
    <row r="794" spans="1:4" x14ac:dyDescent="0.2">
      <c r="A794" s="27"/>
      <c r="B794" s="27"/>
      <c r="C794" s="95"/>
      <c r="D794" s="96"/>
    </row>
    <row r="795" spans="1:4" x14ac:dyDescent="0.2">
      <c r="A795" s="27"/>
      <c r="B795" s="27"/>
      <c r="C795" s="95"/>
      <c r="D795" s="96"/>
    </row>
    <row r="796" spans="1:4" x14ac:dyDescent="0.2">
      <c r="A796" s="27"/>
      <c r="B796" s="27"/>
      <c r="C796" s="95"/>
      <c r="D796" s="96"/>
    </row>
    <row r="797" spans="1:4" x14ac:dyDescent="0.2">
      <c r="A797" s="27"/>
      <c r="B797" s="27"/>
      <c r="C797" s="95"/>
      <c r="D797" s="96"/>
    </row>
    <row r="798" spans="1:4" x14ac:dyDescent="0.2">
      <c r="A798" s="27"/>
      <c r="B798" s="27"/>
      <c r="C798" s="95"/>
      <c r="D798" s="96"/>
    </row>
    <row r="799" spans="1:4" x14ac:dyDescent="0.2">
      <c r="A799" s="27"/>
      <c r="B799" s="27"/>
      <c r="C799" s="95"/>
      <c r="D799" s="96"/>
    </row>
    <row r="800" spans="1:4" x14ac:dyDescent="0.2">
      <c r="A800" s="27"/>
      <c r="B800" s="27"/>
      <c r="C800" s="95"/>
      <c r="D800" s="96"/>
    </row>
    <row r="801" spans="1:4" x14ac:dyDescent="0.2">
      <c r="A801" s="27"/>
      <c r="B801" s="27"/>
      <c r="C801" s="95"/>
      <c r="D801" s="96"/>
    </row>
    <row r="802" spans="1:4" x14ac:dyDescent="0.2">
      <c r="A802" s="27"/>
      <c r="B802" s="27"/>
      <c r="C802" s="95"/>
      <c r="D802" s="96"/>
    </row>
    <row r="803" spans="1:4" x14ac:dyDescent="0.2">
      <c r="A803" s="27"/>
      <c r="B803" s="27"/>
      <c r="C803" s="95"/>
      <c r="D803" s="96"/>
    </row>
    <row r="804" spans="1:4" x14ac:dyDescent="0.2">
      <c r="A804" s="27"/>
      <c r="B804" s="27"/>
      <c r="C804" s="95"/>
      <c r="D804" s="96"/>
    </row>
    <row r="805" spans="1:4" x14ac:dyDescent="0.2">
      <c r="A805" s="27"/>
      <c r="B805" s="27"/>
      <c r="C805" s="95"/>
      <c r="D805" s="96"/>
    </row>
    <row r="806" spans="1:4" x14ac:dyDescent="0.2">
      <c r="A806" s="27"/>
      <c r="B806" s="27"/>
      <c r="C806" s="95"/>
      <c r="D806" s="96"/>
    </row>
    <row r="807" spans="1:4" x14ac:dyDescent="0.2">
      <c r="A807" s="27"/>
      <c r="B807" s="27"/>
      <c r="C807" s="95"/>
      <c r="D807" s="96"/>
    </row>
    <row r="808" spans="1:4" x14ac:dyDescent="0.2">
      <c r="A808" s="27"/>
      <c r="B808" s="27"/>
      <c r="C808" s="95"/>
      <c r="D808" s="96"/>
    </row>
    <row r="809" spans="1:4" x14ac:dyDescent="0.2">
      <c r="A809" s="27"/>
      <c r="B809" s="27"/>
      <c r="C809" s="95"/>
      <c r="D809" s="96"/>
    </row>
    <row r="810" spans="1:4" x14ac:dyDescent="0.2">
      <c r="A810" s="27"/>
      <c r="B810" s="27"/>
      <c r="C810" s="95"/>
      <c r="D810" s="96"/>
    </row>
    <row r="811" spans="1:4" x14ac:dyDescent="0.2">
      <c r="A811" s="27"/>
      <c r="B811" s="27"/>
      <c r="C811" s="95"/>
      <c r="D811" s="96"/>
    </row>
    <row r="812" spans="1:4" x14ac:dyDescent="0.2">
      <c r="A812" s="27"/>
      <c r="B812" s="27"/>
      <c r="C812" s="95"/>
      <c r="D812" s="96"/>
    </row>
    <row r="813" spans="1:4" x14ac:dyDescent="0.2">
      <c r="A813" s="27"/>
      <c r="B813" s="27"/>
      <c r="C813" s="95"/>
      <c r="D813" s="96"/>
    </row>
    <row r="814" spans="1:4" x14ac:dyDescent="0.2">
      <c r="A814" s="27"/>
      <c r="B814" s="27"/>
      <c r="C814" s="95"/>
      <c r="D814" s="96"/>
    </row>
    <row r="815" spans="1:4" x14ac:dyDescent="0.2">
      <c r="A815" s="27"/>
      <c r="B815" s="27"/>
      <c r="C815" s="95"/>
      <c r="D815" s="96"/>
    </row>
    <row r="816" spans="1:4" x14ac:dyDescent="0.2">
      <c r="A816" s="27"/>
      <c r="B816" s="27"/>
      <c r="C816" s="95"/>
      <c r="D816" s="96"/>
    </row>
    <row r="817" spans="1:4" x14ac:dyDescent="0.2">
      <c r="A817" s="27"/>
      <c r="B817" s="27"/>
      <c r="C817" s="95"/>
      <c r="D817" s="96"/>
    </row>
    <row r="818" spans="1:4" x14ac:dyDescent="0.2">
      <c r="A818" s="27"/>
      <c r="B818" s="27"/>
      <c r="C818" s="95"/>
      <c r="D818" s="96"/>
    </row>
    <row r="819" spans="1:4" x14ac:dyDescent="0.2">
      <c r="A819" s="27"/>
      <c r="B819" s="27"/>
      <c r="C819" s="95"/>
      <c r="D819" s="96"/>
    </row>
    <row r="820" spans="1:4" x14ac:dyDescent="0.2">
      <c r="A820" s="27"/>
      <c r="B820" s="27"/>
      <c r="C820" s="95"/>
      <c r="D820" s="96"/>
    </row>
    <row r="821" spans="1:4" x14ac:dyDescent="0.2">
      <c r="A821" s="27"/>
      <c r="B821" s="27"/>
      <c r="C821" s="95"/>
      <c r="D821" s="96"/>
    </row>
    <row r="822" spans="1:4" x14ac:dyDescent="0.2">
      <c r="A822" s="27"/>
      <c r="B822" s="27"/>
      <c r="C822" s="95"/>
      <c r="D822" s="96"/>
    </row>
    <row r="823" spans="1:4" x14ac:dyDescent="0.2">
      <c r="A823" s="27"/>
      <c r="B823" s="27"/>
      <c r="C823" s="95"/>
      <c r="D823" s="96"/>
    </row>
    <row r="824" spans="1:4" x14ac:dyDescent="0.2">
      <c r="A824" s="27"/>
      <c r="B824" s="27"/>
      <c r="C824" s="95"/>
      <c r="D824" s="96"/>
    </row>
    <row r="825" spans="1:4" x14ac:dyDescent="0.2">
      <c r="A825" s="27"/>
      <c r="B825" s="27"/>
      <c r="C825" s="95"/>
      <c r="D825" s="96"/>
    </row>
    <row r="826" spans="1:4" x14ac:dyDescent="0.2">
      <c r="A826" s="27"/>
      <c r="B826" s="27"/>
      <c r="C826" s="95"/>
      <c r="D826" s="96"/>
    </row>
    <row r="827" spans="1:4" x14ac:dyDescent="0.2">
      <c r="A827" s="27"/>
      <c r="B827" s="27"/>
      <c r="C827" s="95"/>
      <c r="D827" s="96"/>
    </row>
    <row r="828" spans="1:4" x14ac:dyDescent="0.2">
      <c r="A828" s="27"/>
      <c r="B828" s="27"/>
      <c r="C828" s="95"/>
      <c r="D828" s="96"/>
    </row>
    <row r="829" spans="1:4" x14ac:dyDescent="0.2">
      <c r="A829" s="27"/>
      <c r="B829" s="27"/>
      <c r="C829" s="95"/>
      <c r="D829" s="96"/>
    </row>
    <row r="830" spans="1:4" x14ac:dyDescent="0.2">
      <c r="A830" s="27"/>
      <c r="B830" s="27"/>
      <c r="C830" s="95"/>
      <c r="D830" s="96"/>
    </row>
    <row r="831" spans="1:4" x14ac:dyDescent="0.2">
      <c r="A831" s="27"/>
      <c r="B831" s="27"/>
      <c r="C831" s="95"/>
      <c r="D831" s="96"/>
    </row>
    <row r="832" spans="1:4" x14ac:dyDescent="0.2">
      <c r="A832" s="27"/>
      <c r="B832" s="27"/>
      <c r="C832" s="95"/>
      <c r="D832" s="96"/>
    </row>
    <row r="833" spans="1:4" x14ac:dyDescent="0.2">
      <c r="A833" s="27"/>
      <c r="B833" s="27"/>
      <c r="C833" s="95"/>
      <c r="D833" s="96"/>
    </row>
    <row r="834" spans="1:4" x14ac:dyDescent="0.2">
      <c r="A834" s="27"/>
      <c r="B834" s="27"/>
      <c r="C834" s="95"/>
      <c r="D834" s="96"/>
    </row>
    <row r="835" spans="1:4" x14ac:dyDescent="0.2">
      <c r="A835" s="27"/>
      <c r="B835" s="27"/>
      <c r="C835" s="95"/>
      <c r="D835" s="96"/>
    </row>
    <row r="836" spans="1:4" x14ac:dyDescent="0.2">
      <c r="A836" s="27"/>
      <c r="B836" s="27"/>
      <c r="C836" s="95"/>
      <c r="D836" s="96"/>
    </row>
    <row r="837" spans="1:4" x14ac:dyDescent="0.2">
      <c r="A837" s="27"/>
      <c r="B837" s="27"/>
      <c r="C837" s="95"/>
      <c r="D837" s="96"/>
    </row>
    <row r="838" spans="1:4" x14ac:dyDescent="0.2">
      <c r="A838" s="27"/>
      <c r="B838" s="27"/>
      <c r="C838" s="95"/>
      <c r="D838" s="96"/>
    </row>
    <row r="839" spans="1:4" x14ac:dyDescent="0.2">
      <c r="A839" s="27"/>
      <c r="B839" s="27"/>
      <c r="C839" s="95"/>
      <c r="D839" s="96"/>
    </row>
    <row r="840" spans="1:4" x14ac:dyDescent="0.2">
      <c r="A840" s="27"/>
      <c r="B840" s="27"/>
      <c r="C840" s="95"/>
      <c r="D840" s="96"/>
    </row>
    <row r="841" spans="1:4" x14ac:dyDescent="0.2">
      <c r="A841" s="27"/>
      <c r="B841" s="27"/>
      <c r="C841" s="95"/>
      <c r="D841" s="96"/>
    </row>
    <row r="842" spans="1:4" x14ac:dyDescent="0.2">
      <c r="A842" s="27"/>
      <c r="B842" s="27"/>
      <c r="C842" s="95"/>
      <c r="D842" s="96"/>
    </row>
    <row r="843" spans="1:4" x14ac:dyDescent="0.2">
      <c r="A843" s="27"/>
      <c r="B843" s="27"/>
      <c r="C843" s="95"/>
      <c r="D843" s="96"/>
    </row>
    <row r="844" spans="1:4" x14ac:dyDescent="0.2">
      <c r="A844" s="27"/>
      <c r="B844" s="27"/>
      <c r="C844" s="95"/>
      <c r="D844" s="96"/>
    </row>
    <row r="845" spans="1:4" x14ac:dyDescent="0.2">
      <c r="A845" s="27"/>
      <c r="B845" s="27"/>
      <c r="C845" s="95"/>
      <c r="D845" s="96"/>
    </row>
    <row r="846" spans="1:4" x14ac:dyDescent="0.2">
      <c r="A846" s="27"/>
      <c r="B846" s="27"/>
      <c r="C846" s="95"/>
      <c r="D846" s="96"/>
    </row>
    <row r="847" spans="1:4" x14ac:dyDescent="0.2">
      <c r="A847" s="27"/>
      <c r="B847" s="27"/>
      <c r="C847" s="95"/>
      <c r="D847" s="96"/>
    </row>
    <row r="848" spans="1:4" x14ac:dyDescent="0.2">
      <c r="A848" s="27"/>
      <c r="B848" s="27"/>
      <c r="C848" s="95"/>
      <c r="D848" s="96"/>
    </row>
    <row r="849" spans="1:4" x14ac:dyDescent="0.2">
      <c r="A849" s="27"/>
      <c r="B849" s="27"/>
      <c r="C849" s="95"/>
      <c r="D849" s="96"/>
    </row>
    <row r="850" spans="1:4" x14ac:dyDescent="0.2">
      <c r="A850" s="27"/>
      <c r="B850" s="27"/>
      <c r="C850" s="95"/>
      <c r="D850" s="96"/>
    </row>
    <row r="851" spans="1:4" x14ac:dyDescent="0.2">
      <c r="A851" s="27"/>
      <c r="B851" s="27"/>
      <c r="C851" s="95"/>
      <c r="D851" s="96"/>
    </row>
    <row r="852" spans="1:4" x14ac:dyDescent="0.2">
      <c r="A852" s="27"/>
      <c r="B852" s="27"/>
      <c r="C852" s="95"/>
      <c r="D852" s="96"/>
    </row>
    <row r="853" spans="1:4" x14ac:dyDescent="0.2">
      <c r="A853" s="27"/>
      <c r="B853" s="27"/>
      <c r="C853" s="95"/>
      <c r="D853" s="96"/>
    </row>
    <row r="854" spans="1:4" x14ac:dyDescent="0.2">
      <c r="A854" s="27"/>
      <c r="B854" s="27"/>
      <c r="C854" s="95"/>
      <c r="D854" s="96"/>
    </row>
    <row r="855" spans="1:4" x14ac:dyDescent="0.2">
      <c r="A855" s="27"/>
      <c r="B855" s="27"/>
      <c r="C855" s="95"/>
      <c r="D855" s="96"/>
    </row>
    <row r="856" spans="1:4" x14ac:dyDescent="0.2">
      <c r="A856" s="27"/>
      <c r="B856" s="27"/>
      <c r="C856" s="95"/>
      <c r="D856" s="96"/>
    </row>
    <row r="857" spans="1:4" x14ac:dyDescent="0.2">
      <c r="A857" s="27"/>
      <c r="B857" s="27"/>
      <c r="C857" s="95"/>
      <c r="D857" s="96"/>
    </row>
    <row r="858" spans="1:4" x14ac:dyDescent="0.2">
      <c r="A858" s="27"/>
      <c r="B858" s="27"/>
      <c r="C858" s="95"/>
      <c r="D858" s="96"/>
    </row>
    <row r="859" spans="1:4" x14ac:dyDescent="0.2">
      <c r="A859" s="27"/>
      <c r="B859" s="27"/>
      <c r="C859" s="95"/>
      <c r="D859" s="96"/>
    </row>
    <row r="860" spans="1:4" x14ac:dyDescent="0.2">
      <c r="A860" s="27"/>
      <c r="B860" s="27"/>
      <c r="C860" s="95"/>
      <c r="D860" s="96"/>
    </row>
    <row r="861" spans="1:4" x14ac:dyDescent="0.2">
      <c r="A861" s="27"/>
      <c r="B861" s="27"/>
      <c r="C861" s="95"/>
      <c r="D861" s="96"/>
    </row>
    <row r="862" spans="1:4" x14ac:dyDescent="0.2">
      <c r="A862" s="27"/>
      <c r="B862" s="27"/>
      <c r="C862" s="95"/>
      <c r="D862" s="96"/>
    </row>
    <row r="863" spans="1:4" x14ac:dyDescent="0.2">
      <c r="A863" s="27"/>
      <c r="B863" s="27"/>
      <c r="C863" s="95"/>
      <c r="D863" s="96"/>
    </row>
    <row r="864" spans="1:4" x14ac:dyDescent="0.2">
      <c r="A864" s="27"/>
      <c r="B864" s="27"/>
      <c r="C864" s="95"/>
      <c r="D864" s="96"/>
    </row>
    <row r="865" spans="1:4" x14ac:dyDescent="0.2">
      <c r="A865" s="27"/>
      <c r="B865" s="27"/>
      <c r="C865" s="95"/>
      <c r="D865" s="96"/>
    </row>
    <row r="866" spans="1:4" x14ac:dyDescent="0.2">
      <c r="A866" s="27"/>
      <c r="B866" s="27"/>
      <c r="C866" s="95"/>
      <c r="D866" s="96"/>
    </row>
    <row r="867" spans="1:4" x14ac:dyDescent="0.2">
      <c r="A867" s="27"/>
      <c r="B867" s="27"/>
      <c r="C867" s="95"/>
      <c r="D867" s="96"/>
    </row>
    <row r="868" spans="1:4" x14ac:dyDescent="0.2">
      <c r="A868" s="27"/>
      <c r="B868" s="27"/>
      <c r="C868" s="95"/>
      <c r="D868" s="96"/>
    </row>
    <row r="869" spans="1:4" x14ac:dyDescent="0.2">
      <c r="A869" s="27"/>
      <c r="B869" s="27"/>
      <c r="C869" s="95"/>
      <c r="D869" s="96"/>
    </row>
    <row r="870" spans="1:4" x14ac:dyDescent="0.2">
      <c r="A870" s="27"/>
      <c r="B870" s="27"/>
      <c r="C870" s="95"/>
      <c r="D870" s="96"/>
    </row>
    <row r="871" spans="1:4" x14ac:dyDescent="0.2">
      <c r="A871" s="27"/>
      <c r="B871" s="27"/>
      <c r="C871" s="95"/>
      <c r="D871" s="96"/>
    </row>
    <row r="872" spans="1:4" x14ac:dyDescent="0.2">
      <c r="A872" s="27"/>
      <c r="B872" s="27"/>
      <c r="C872" s="95"/>
      <c r="D872" s="96"/>
    </row>
    <row r="873" spans="1:4" x14ac:dyDescent="0.2">
      <c r="A873" s="27"/>
      <c r="B873" s="27"/>
      <c r="C873" s="95"/>
      <c r="D873" s="96"/>
    </row>
    <row r="874" spans="1:4" x14ac:dyDescent="0.2">
      <c r="A874" s="27"/>
      <c r="B874" s="27"/>
      <c r="C874" s="95"/>
      <c r="D874" s="96"/>
    </row>
    <row r="875" spans="1:4" x14ac:dyDescent="0.2">
      <c r="A875" s="27"/>
      <c r="B875" s="27"/>
      <c r="C875" s="95"/>
      <c r="D875" s="96"/>
    </row>
    <row r="876" spans="1:4" x14ac:dyDescent="0.2">
      <c r="A876" s="27"/>
      <c r="B876" s="27"/>
      <c r="C876" s="95"/>
      <c r="D876" s="96"/>
    </row>
    <row r="877" spans="1:4" x14ac:dyDescent="0.2">
      <c r="A877" s="27"/>
      <c r="B877" s="27"/>
      <c r="C877" s="95"/>
      <c r="D877" s="96"/>
    </row>
    <row r="878" spans="1:4" x14ac:dyDescent="0.2">
      <c r="A878" s="27"/>
      <c r="B878" s="27"/>
      <c r="C878" s="95"/>
      <c r="D878" s="96"/>
    </row>
    <row r="879" spans="1:4" x14ac:dyDescent="0.2">
      <c r="A879" s="27"/>
      <c r="B879" s="27"/>
      <c r="C879" s="95"/>
      <c r="D879" s="96"/>
    </row>
    <row r="880" spans="1:4" x14ac:dyDescent="0.2">
      <c r="A880" s="27"/>
      <c r="B880" s="27"/>
      <c r="C880" s="95"/>
      <c r="D880" s="96"/>
    </row>
    <row r="881" spans="1:4" x14ac:dyDescent="0.2">
      <c r="A881" s="27"/>
      <c r="B881" s="27"/>
      <c r="C881" s="95"/>
      <c r="D881" s="96"/>
    </row>
    <row r="882" spans="1:4" x14ac:dyDescent="0.2">
      <c r="A882" s="27"/>
      <c r="B882" s="27"/>
      <c r="C882" s="95"/>
      <c r="D882" s="96"/>
    </row>
    <row r="883" spans="1:4" x14ac:dyDescent="0.2">
      <c r="A883" s="27"/>
      <c r="B883" s="27"/>
      <c r="C883" s="95"/>
      <c r="D883" s="96"/>
    </row>
    <row r="884" spans="1:4" x14ac:dyDescent="0.2">
      <c r="A884" s="27"/>
      <c r="B884" s="27"/>
      <c r="C884" s="95"/>
      <c r="D884" s="96"/>
    </row>
    <row r="885" spans="1:4" x14ac:dyDescent="0.2">
      <c r="A885" s="27"/>
      <c r="B885" s="27"/>
      <c r="C885" s="95"/>
      <c r="D885" s="96"/>
    </row>
    <row r="886" spans="1:4" x14ac:dyDescent="0.2">
      <c r="A886" s="27"/>
      <c r="B886" s="27"/>
      <c r="C886" s="95"/>
      <c r="D886" s="96"/>
    </row>
    <row r="887" spans="1:4" x14ac:dyDescent="0.2">
      <c r="A887" s="27"/>
      <c r="B887" s="27"/>
      <c r="C887" s="95"/>
      <c r="D887" s="96"/>
    </row>
    <row r="888" spans="1:4" x14ac:dyDescent="0.2">
      <c r="A888" s="27"/>
      <c r="B888" s="27"/>
      <c r="C888" s="95"/>
      <c r="D888" s="96"/>
    </row>
    <row r="889" spans="1:4" x14ac:dyDescent="0.2">
      <c r="A889" s="27"/>
      <c r="B889" s="27"/>
      <c r="C889" s="95"/>
      <c r="D889" s="96"/>
    </row>
    <row r="890" spans="1:4" x14ac:dyDescent="0.2">
      <c r="A890" s="27"/>
      <c r="B890" s="27"/>
      <c r="C890" s="95"/>
      <c r="D890" s="96"/>
    </row>
    <row r="891" spans="1:4" x14ac:dyDescent="0.2">
      <c r="A891" s="27"/>
      <c r="B891" s="27"/>
      <c r="C891" s="95"/>
      <c r="D891" s="96"/>
    </row>
    <row r="892" spans="1:4" x14ac:dyDescent="0.2">
      <c r="A892" s="27"/>
      <c r="B892" s="27"/>
      <c r="C892" s="95"/>
      <c r="D892" s="96"/>
    </row>
    <row r="893" spans="1:4" x14ac:dyDescent="0.2">
      <c r="A893" s="27"/>
      <c r="B893" s="27"/>
      <c r="C893" s="95"/>
      <c r="D893" s="96"/>
    </row>
    <row r="894" spans="1:4" x14ac:dyDescent="0.2">
      <c r="A894" s="27"/>
      <c r="B894" s="27"/>
      <c r="C894" s="95"/>
      <c r="D894" s="96"/>
    </row>
    <row r="895" spans="1:4" x14ac:dyDescent="0.2">
      <c r="A895" s="27"/>
      <c r="B895" s="27"/>
      <c r="C895" s="95"/>
      <c r="D895" s="96"/>
    </row>
    <row r="896" spans="1:4" x14ac:dyDescent="0.2">
      <c r="A896" s="27"/>
      <c r="B896" s="27"/>
      <c r="C896" s="95"/>
      <c r="D896" s="96"/>
    </row>
    <row r="897" spans="1:4" x14ac:dyDescent="0.2">
      <c r="A897" s="27"/>
      <c r="B897" s="27"/>
      <c r="C897" s="95"/>
      <c r="D897" s="96"/>
    </row>
    <row r="898" spans="1:4" x14ac:dyDescent="0.2">
      <c r="A898" s="27"/>
      <c r="B898" s="27"/>
      <c r="C898" s="95"/>
      <c r="D898" s="96"/>
    </row>
    <row r="899" spans="1:4" x14ac:dyDescent="0.2">
      <c r="A899" s="27"/>
      <c r="B899" s="27"/>
      <c r="C899" s="95"/>
      <c r="D899" s="96"/>
    </row>
    <row r="900" spans="1:4" x14ac:dyDescent="0.2">
      <c r="A900" s="27"/>
      <c r="B900" s="27"/>
      <c r="C900" s="95"/>
      <c r="D900" s="96"/>
    </row>
    <row r="901" spans="1:4" x14ac:dyDescent="0.2">
      <c r="A901" s="27"/>
      <c r="B901" s="27"/>
      <c r="C901" s="95"/>
      <c r="D901" s="96"/>
    </row>
    <row r="902" spans="1:4" x14ac:dyDescent="0.2">
      <c r="A902" s="27"/>
      <c r="B902" s="27"/>
      <c r="C902" s="95"/>
      <c r="D902" s="96"/>
    </row>
    <row r="903" spans="1:4" x14ac:dyDescent="0.2">
      <c r="A903" s="27"/>
      <c r="B903" s="27"/>
      <c r="C903" s="95"/>
      <c r="D903" s="96"/>
    </row>
    <row r="904" spans="1:4" x14ac:dyDescent="0.2">
      <c r="A904" s="27"/>
      <c r="B904" s="27"/>
      <c r="C904" s="95"/>
      <c r="D904" s="96"/>
    </row>
    <row r="905" spans="1:4" x14ac:dyDescent="0.2">
      <c r="A905" s="27"/>
      <c r="B905" s="27"/>
      <c r="C905" s="95"/>
      <c r="D905" s="96"/>
    </row>
    <row r="906" spans="1:4" x14ac:dyDescent="0.2">
      <c r="A906" s="27"/>
      <c r="B906" s="27"/>
      <c r="C906" s="95"/>
      <c r="D906" s="96"/>
    </row>
    <row r="907" spans="1:4" x14ac:dyDescent="0.2">
      <c r="A907" s="27"/>
      <c r="B907" s="27"/>
      <c r="C907" s="95"/>
      <c r="D907" s="96"/>
    </row>
    <row r="908" spans="1:4" x14ac:dyDescent="0.2">
      <c r="A908" s="27"/>
      <c r="B908" s="27"/>
      <c r="C908" s="95"/>
      <c r="D908" s="96"/>
    </row>
    <row r="909" spans="1:4" x14ac:dyDescent="0.2">
      <c r="A909" s="27"/>
      <c r="B909" s="27"/>
      <c r="C909" s="95"/>
      <c r="D909" s="96"/>
    </row>
    <row r="910" spans="1:4" x14ac:dyDescent="0.2">
      <c r="A910" s="27"/>
      <c r="B910" s="27"/>
      <c r="C910" s="95"/>
      <c r="D910" s="96"/>
    </row>
    <row r="911" spans="1:4" x14ac:dyDescent="0.2">
      <c r="A911" s="27"/>
      <c r="B911" s="27"/>
      <c r="C911" s="95"/>
      <c r="D911" s="96"/>
    </row>
    <row r="912" spans="1:4" x14ac:dyDescent="0.2">
      <c r="A912" s="27"/>
      <c r="B912" s="27"/>
      <c r="C912" s="95"/>
      <c r="D912" s="96"/>
    </row>
    <row r="913" spans="1:4" x14ac:dyDescent="0.2">
      <c r="A913" s="27"/>
      <c r="B913" s="27"/>
      <c r="C913" s="95"/>
      <c r="D913" s="96"/>
    </row>
    <row r="914" spans="1:4" x14ac:dyDescent="0.2">
      <c r="A914" s="27"/>
      <c r="B914" s="27"/>
      <c r="C914" s="95"/>
      <c r="D914" s="96"/>
    </row>
    <row r="915" spans="1:4" x14ac:dyDescent="0.2">
      <c r="A915" s="27"/>
      <c r="B915" s="27"/>
      <c r="C915" s="95"/>
      <c r="D915" s="96"/>
    </row>
    <row r="916" spans="1:4" x14ac:dyDescent="0.2">
      <c r="A916" s="27"/>
      <c r="B916" s="27"/>
      <c r="C916" s="95"/>
      <c r="D916" s="96"/>
    </row>
    <row r="917" spans="1:4" x14ac:dyDescent="0.2">
      <c r="A917" s="27"/>
      <c r="B917" s="27"/>
      <c r="C917" s="95"/>
      <c r="D917" s="96"/>
    </row>
    <row r="918" spans="1:4" x14ac:dyDescent="0.2">
      <c r="A918" s="27"/>
      <c r="B918" s="27"/>
      <c r="C918" s="95"/>
      <c r="D918" s="96"/>
    </row>
    <row r="919" spans="1:4" x14ac:dyDescent="0.2">
      <c r="A919" s="27"/>
      <c r="B919" s="27"/>
      <c r="C919" s="95"/>
      <c r="D919" s="96"/>
    </row>
    <row r="920" spans="1:4" x14ac:dyDescent="0.2">
      <c r="A920" s="27"/>
      <c r="B920" s="27"/>
      <c r="C920" s="95"/>
      <c r="D920" s="96"/>
    </row>
    <row r="921" spans="1:4" x14ac:dyDescent="0.2">
      <c r="A921" s="27"/>
      <c r="B921" s="27"/>
      <c r="C921" s="95"/>
      <c r="D921" s="96"/>
    </row>
    <row r="922" spans="1:4" x14ac:dyDescent="0.2">
      <c r="A922" s="27"/>
      <c r="B922" s="27"/>
      <c r="C922" s="95"/>
      <c r="D922" s="96"/>
    </row>
    <row r="923" spans="1:4" x14ac:dyDescent="0.2">
      <c r="A923" s="27"/>
      <c r="B923" s="27"/>
      <c r="C923" s="95"/>
      <c r="D923" s="96"/>
    </row>
    <row r="924" spans="1:4" x14ac:dyDescent="0.2">
      <c r="A924" s="27"/>
      <c r="B924" s="27"/>
      <c r="C924" s="95"/>
      <c r="D924" s="96"/>
    </row>
    <row r="925" spans="1:4" x14ac:dyDescent="0.2">
      <c r="A925" s="27"/>
      <c r="B925" s="27"/>
      <c r="C925" s="95"/>
      <c r="D925" s="96"/>
    </row>
    <row r="926" spans="1:4" x14ac:dyDescent="0.2">
      <c r="A926" s="27"/>
      <c r="B926" s="27"/>
      <c r="C926" s="95"/>
      <c r="D926" s="96"/>
    </row>
    <row r="927" spans="1:4" x14ac:dyDescent="0.2">
      <c r="A927" s="27"/>
      <c r="B927" s="27"/>
      <c r="C927" s="95"/>
      <c r="D927" s="96"/>
    </row>
    <row r="928" spans="1:4" x14ac:dyDescent="0.2">
      <c r="A928" s="27"/>
      <c r="B928" s="27"/>
      <c r="C928" s="95"/>
      <c r="D928" s="96"/>
    </row>
    <row r="929" spans="1:4" x14ac:dyDescent="0.2">
      <c r="A929" s="27"/>
      <c r="B929" s="27"/>
      <c r="C929" s="95"/>
      <c r="D929" s="96"/>
    </row>
    <row r="930" spans="1:4" x14ac:dyDescent="0.2">
      <c r="A930" s="27"/>
      <c r="B930" s="27"/>
      <c r="C930" s="95"/>
      <c r="D930" s="96"/>
    </row>
    <row r="931" spans="1:4" x14ac:dyDescent="0.2">
      <c r="A931" s="27"/>
      <c r="B931" s="27"/>
      <c r="C931" s="95"/>
      <c r="D931" s="96"/>
    </row>
    <row r="932" spans="1:4" x14ac:dyDescent="0.2">
      <c r="A932" s="27"/>
      <c r="B932" s="27"/>
      <c r="C932" s="95"/>
      <c r="D932" s="96"/>
    </row>
    <row r="933" spans="1:4" x14ac:dyDescent="0.2">
      <c r="A933" s="27"/>
      <c r="B933" s="27"/>
      <c r="C933" s="95"/>
      <c r="D933" s="96"/>
    </row>
    <row r="934" spans="1:4" x14ac:dyDescent="0.2">
      <c r="A934" s="27"/>
      <c r="B934" s="27"/>
      <c r="C934" s="95"/>
      <c r="D934" s="96"/>
    </row>
    <row r="935" spans="1:4" x14ac:dyDescent="0.2">
      <c r="A935" s="27"/>
      <c r="B935" s="27"/>
      <c r="C935" s="95"/>
      <c r="D935" s="96"/>
    </row>
    <row r="936" spans="1:4" x14ac:dyDescent="0.2">
      <c r="A936" s="27"/>
      <c r="B936" s="27"/>
      <c r="C936" s="95"/>
      <c r="D936" s="96"/>
    </row>
    <row r="937" spans="1:4" x14ac:dyDescent="0.2">
      <c r="A937" s="27"/>
      <c r="B937" s="27"/>
      <c r="C937" s="95"/>
      <c r="D937" s="96"/>
    </row>
    <row r="938" spans="1:4" x14ac:dyDescent="0.2">
      <c r="A938" s="27"/>
      <c r="B938" s="27"/>
      <c r="C938" s="95"/>
      <c r="D938" s="96"/>
    </row>
    <row r="939" spans="1:4" x14ac:dyDescent="0.2">
      <c r="A939" s="27"/>
      <c r="B939" s="27"/>
      <c r="C939" s="95"/>
      <c r="D939" s="96"/>
    </row>
    <row r="940" spans="1:4" x14ac:dyDescent="0.2">
      <c r="A940" s="27"/>
      <c r="B940" s="27"/>
      <c r="C940" s="95"/>
      <c r="D940" s="96"/>
    </row>
    <row r="941" spans="1:4" x14ac:dyDescent="0.2">
      <c r="A941" s="27"/>
      <c r="B941" s="27"/>
      <c r="C941" s="95"/>
      <c r="D941" s="96"/>
    </row>
    <row r="942" spans="1:4" x14ac:dyDescent="0.2">
      <c r="A942" s="27"/>
      <c r="B942" s="27"/>
      <c r="C942" s="95"/>
      <c r="D942" s="96"/>
    </row>
    <row r="943" spans="1:4" x14ac:dyDescent="0.2">
      <c r="A943" s="27"/>
      <c r="B943" s="27"/>
      <c r="C943" s="95"/>
      <c r="D943" s="96"/>
    </row>
    <row r="944" spans="1:4" x14ac:dyDescent="0.2">
      <c r="A944" s="27"/>
      <c r="B944" s="27"/>
      <c r="C944" s="95"/>
      <c r="D944" s="96"/>
    </row>
    <row r="945" spans="1:4" x14ac:dyDescent="0.2">
      <c r="A945" s="27"/>
      <c r="B945" s="27"/>
      <c r="C945" s="95"/>
      <c r="D945" s="96"/>
    </row>
    <row r="946" spans="1:4" x14ac:dyDescent="0.2">
      <c r="A946" s="27"/>
      <c r="B946" s="27"/>
      <c r="C946" s="95"/>
      <c r="D946" s="96"/>
    </row>
    <row r="947" spans="1:4" x14ac:dyDescent="0.2">
      <c r="A947" s="27"/>
      <c r="B947" s="27"/>
      <c r="C947" s="95"/>
      <c r="D947" s="96"/>
    </row>
    <row r="948" spans="1:4" x14ac:dyDescent="0.2">
      <c r="A948" s="27"/>
      <c r="B948" s="27"/>
      <c r="C948" s="95"/>
      <c r="D948" s="96"/>
    </row>
    <row r="949" spans="1:4" x14ac:dyDescent="0.2">
      <c r="A949" s="27"/>
      <c r="B949" s="27"/>
      <c r="C949" s="95"/>
      <c r="D949" s="96"/>
    </row>
    <row r="950" spans="1:4" x14ac:dyDescent="0.2">
      <c r="A950" s="27"/>
      <c r="B950" s="27"/>
      <c r="C950" s="95"/>
      <c r="D950" s="96"/>
    </row>
    <row r="951" spans="1:4" x14ac:dyDescent="0.2">
      <c r="A951" s="27"/>
      <c r="B951" s="27"/>
      <c r="C951" s="95"/>
      <c r="D951" s="96"/>
    </row>
    <row r="952" spans="1:4" x14ac:dyDescent="0.2">
      <c r="A952" s="27"/>
      <c r="B952" s="27"/>
      <c r="C952" s="95"/>
      <c r="D952" s="96"/>
    </row>
    <row r="953" spans="1:4" x14ac:dyDescent="0.2">
      <c r="A953" s="27"/>
      <c r="B953" s="27"/>
      <c r="C953" s="95"/>
      <c r="D953" s="96"/>
    </row>
    <row r="954" spans="1:4" x14ac:dyDescent="0.2">
      <c r="A954" s="27"/>
      <c r="B954" s="27"/>
      <c r="C954" s="95"/>
      <c r="D954" s="96"/>
    </row>
    <row r="955" spans="1:4" x14ac:dyDescent="0.2">
      <c r="A955" s="27"/>
      <c r="B955" s="27"/>
      <c r="C955" s="95"/>
      <c r="D955" s="96"/>
    </row>
    <row r="956" spans="1:4" x14ac:dyDescent="0.2">
      <c r="A956" s="27"/>
      <c r="B956" s="27"/>
      <c r="C956" s="95"/>
      <c r="D956" s="96"/>
    </row>
    <row r="957" spans="1:4" x14ac:dyDescent="0.2">
      <c r="A957" s="27"/>
      <c r="B957" s="27"/>
      <c r="C957" s="95"/>
      <c r="D957" s="96"/>
    </row>
    <row r="958" spans="1:4" x14ac:dyDescent="0.2">
      <c r="A958" s="27"/>
      <c r="B958" s="27"/>
      <c r="C958" s="95"/>
      <c r="D958" s="96"/>
    </row>
    <row r="959" spans="1:4" x14ac:dyDescent="0.2">
      <c r="A959" s="27"/>
      <c r="B959" s="27"/>
      <c r="C959" s="95"/>
      <c r="D959" s="96"/>
    </row>
    <row r="960" spans="1:4" x14ac:dyDescent="0.2">
      <c r="A960" s="27"/>
      <c r="B960" s="27"/>
      <c r="C960" s="95"/>
      <c r="D960" s="96"/>
    </row>
    <row r="961" spans="1:4" x14ac:dyDescent="0.2">
      <c r="A961" s="27"/>
      <c r="B961" s="27"/>
      <c r="C961" s="95"/>
      <c r="D961" s="96"/>
    </row>
    <row r="962" spans="1:4" x14ac:dyDescent="0.2">
      <c r="A962" s="27"/>
      <c r="B962" s="27"/>
      <c r="C962" s="95"/>
      <c r="D962" s="96"/>
    </row>
    <row r="963" spans="1:4" x14ac:dyDescent="0.2">
      <c r="A963" s="27"/>
      <c r="B963" s="27"/>
      <c r="C963" s="95"/>
      <c r="D963" s="96"/>
    </row>
    <row r="964" spans="1:4" x14ac:dyDescent="0.2">
      <c r="A964" s="27"/>
      <c r="B964" s="27"/>
      <c r="C964" s="95"/>
      <c r="D964" s="96"/>
    </row>
    <row r="965" spans="1:4" x14ac:dyDescent="0.2">
      <c r="A965" s="27"/>
      <c r="B965" s="27"/>
      <c r="C965" s="95"/>
      <c r="D965" s="96"/>
    </row>
    <row r="966" spans="1:4" x14ac:dyDescent="0.2">
      <c r="A966" s="27"/>
      <c r="B966" s="27"/>
      <c r="C966" s="95"/>
      <c r="D966" s="96"/>
    </row>
    <row r="967" spans="1:4" x14ac:dyDescent="0.2">
      <c r="A967" s="27"/>
      <c r="B967" s="27"/>
      <c r="C967" s="95"/>
      <c r="D967" s="96"/>
    </row>
    <row r="968" spans="1:4" x14ac:dyDescent="0.2">
      <c r="A968" s="27"/>
      <c r="B968" s="27"/>
      <c r="C968" s="95"/>
      <c r="D968" s="96"/>
    </row>
    <row r="969" spans="1:4" x14ac:dyDescent="0.2">
      <c r="A969" s="27"/>
      <c r="B969" s="27"/>
      <c r="C969" s="95"/>
      <c r="D969" s="96"/>
    </row>
    <row r="970" spans="1:4" x14ac:dyDescent="0.2">
      <c r="A970" s="27"/>
      <c r="B970" s="27"/>
      <c r="C970" s="95"/>
      <c r="D970" s="96"/>
    </row>
    <row r="971" spans="1:4" x14ac:dyDescent="0.2">
      <c r="A971" s="27"/>
      <c r="B971" s="27"/>
      <c r="C971" s="95"/>
      <c r="D971" s="96"/>
    </row>
    <row r="972" spans="1:4" x14ac:dyDescent="0.2">
      <c r="A972" s="27"/>
      <c r="B972" s="27"/>
      <c r="C972" s="95"/>
      <c r="D972" s="96"/>
    </row>
    <row r="973" spans="1:4" x14ac:dyDescent="0.2">
      <c r="A973" s="27"/>
      <c r="B973" s="27"/>
      <c r="C973" s="95"/>
      <c r="D973" s="96"/>
    </row>
    <row r="974" spans="1:4" x14ac:dyDescent="0.2">
      <c r="A974" s="27"/>
      <c r="B974" s="27"/>
      <c r="C974" s="95"/>
      <c r="D974" s="96"/>
    </row>
    <row r="975" spans="1:4" x14ac:dyDescent="0.2">
      <c r="A975" s="27"/>
      <c r="B975" s="27"/>
      <c r="C975" s="95"/>
      <c r="D975" s="96"/>
    </row>
    <row r="976" spans="1:4" x14ac:dyDescent="0.2">
      <c r="A976" s="27"/>
      <c r="B976" s="27"/>
      <c r="C976" s="95"/>
      <c r="D976" s="96"/>
    </row>
    <row r="977" spans="1:4" x14ac:dyDescent="0.2">
      <c r="A977" s="27"/>
      <c r="B977" s="27"/>
      <c r="C977" s="95"/>
      <c r="D977" s="96"/>
    </row>
    <row r="978" spans="1:4" x14ac:dyDescent="0.2">
      <c r="A978" s="27"/>
      <c r="B978" s="27"/>
      <c r="C978" s="95"/>
      <c r="D978" s="96"/>
    </row>
    <row r="979" spans="1:4" x14ac:dyDescent="0.2">
      <c r="A979" s="27"/>
      <c r="B979" s="27"/>
      <c r="C979" s="95"/>
      <c r="D979" s="96"/>
    </row>
    <row r="980" spans="1:4" x14ac:dyDescent="0.2">
      <c r="A980" s="27"/>
      <c r="B980" s="27"/>
      <c r="C980" s="95"/>
      <c r="D980" s="96"/>
    </row>
    <row r="981" spans="1:4" x14ac:dyDescent="0.2">
      <c r="A981" s="27"/>
      <c r="B981" s="27"/>
      <c r="C981" s="95"/>
      <c r="D981" s="96"/>
    </row>
    <row r="982" spans="1:4" x14ac:dyDescent="0.2">
      <c r="A982" s="27"/>
      <c r="B982" s="27"/>
      <c r="C982" s="95"/>
      <c r="D982" s="96"/>
    </row>
    <row r="983" spans="1:4" x14ac:dyDescent="0.2">
      <c r="A983" s="27"/>
      <c r="B983" s="27"/>
      <c r="C983" s="95"/>
      <c r="D983" s="96"/>
    </row>
    <row r="984" spans="1:4" x14ac:dyDescent="0.2">
      <c r="A984" s="27"/>
      <c r="B984" s="27"/>
      <c r="C984" s="95"/>
      <c r="D984" s="96"/>
    </row>
    <row r="985" spans="1:4" x14ac:dyDescent="0.2">
      <c r="A985" s="27"/>
      <c r="B985" s="27"/>
      <c r="C985" s="95"/>
      <c r="D985" s="96"/>
    </row>
    <row r="986" spans="1:4" x14ac:dyDescent="0.2">
      <c r="A986" s="27"/>
      <c r="B986" s="27"/>
      <c r="C986" s="27"/>
      <c r="D986" s="96"/>
    </row>
    <row r="987" spans="1:4" x14ac:dyDescent="0.2">
      <c r="A987" s="27"/>
      <c r="B987" s="27"/>
      <c r="C987" s="27"/>
      <c r="D987" s="96"/>
    </row>
    <row r="988" spans="1:4" x14ac:dyDescent="0.2">
      <c r="A988" s="27"/>
      <c r="B988" s="27"/>
      <c r="C988" s="27"/>
      <c r="D988" s="96"/>
    </row>
    <row r="989" spans="1:4" x14ac:dyDescent="0.2">
      <c r="A989" s="27"/>
      <c r="B989" s="27"/>
      <c r="C989" s="27"/>
      <c r="D989" s="96"/>
    </row>
    <row r="990" spans="1:4" x14ac:dyDescent="0.2">
      <c r="A990" s="27"/>
      <c r="B990" s="27"/>
      <c r="C990" s="27"/>
      <c r="D990" s="96"/>
    </row>
    <row r="991" spans="1:4" x14ac:dyDescent="0.2">
      <c r="A991" s="27"/>
      <c r="B991" s="27"/>
      <c r="C991" s="27"/>
      <c r="D991" s="96"/>
    </row>
    <row r="992" spans="1:4" x14ac:dyDescent="0.2">
      <c r="A992" s="27"/>
      <c r="B992" s="27"/>
      <c r="C992" s="27"/>
      <c r="D992" s="96"/>
    </row>
    <row r="993" spans="1:4" x14ac:dyDescent="0.2">
      <c r="A993" s="27"/>
      <c r="B993" s="27"/>
      <c r="C993" s="27"/>
      <c r="D993" s="96"/>
    </row>
    <row r="994" spans="1:4" x14ac:dyDescent="0.2">
      <c r="A994" s="27"/>
      <c r="B994" s="27"/>
      <c r="C994" s="27"/>
      <c r="D994" s="96"/>
    </row>
    <row r="995" spans="1:4" x14ac:dyDescent="0.2">
      <c r="A995" s="27"/>
      <c r="B995" s="27"/>
      <c r="C995" s="27"/>
      <c r="D995" s="96"/>
    </row>
    <row r="996" spans="1:4" x14ac:dyDescent="0.2">
      <c r="A996" s="27"/>
      <c r="B996" s="27"/>
      <c r="C996" s="27"/>
      <c r="D996" s="96"/>
    </row>
    <row r="997" spans="1:4" x14ac:dyDescent="0.2">
      <c r="A997" s="27"/>
      <c r="B997" s="27"/>
      <c r="C997" s="27"/>
      <c r="D997" s="96"/>
    </row>
    <row r="998" spans="1:4" x14ac:dyDescent="0.2">
      <c r="A998" s="27"/>
      <c r="B998" s="27"/>
      <c r="C998" s="27"/>
      <c r="D998" s="96"/>
    </row>
    <row r="999" spans="1:4" x14ac:dyDescent="0.2">
      <c r="A999" s="27"/>
      <c r="B999" s="27"/>
      <c r="C999" s="27"/>
      <c r="D999" s="96"/>
    </row>
    <row r="1000" spans="1:4" x14ac:dyDescent="0.2">
      <c r="A1000" s="27"/>
      <c r="B1000" s="27"/>
      <c r="C1000" s="27"/>
      <c r="D1000" s="9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6"/>
  <sheetViews>
    <sheetView workbookViewId="0">
      <selection activeCell="B40" sqref="B40"/>
    </sheetView>
  </sheetViews>
  <sheetFormatPr baseColWidth="10" defaultColWidth="15.1640625" defaultRowHeight="15" customHeight="1" x14ac:dyDescent="0.2"/>
  <cols>
    <col min="1" max="1" width="15.1640625" style="163"/>
    <col min="2" max="2" width="11.33203125" customWidth="1"/>
    <col min="3" max="3" width="23.83203125" customWidth="1"/>
    <col min="4" max="4" width="20" customWidth="1"/>
  </cols>
  <sheetData>
    <row r="1" spans="1:5" s="163" customFormat="1" ht="15" customHeight="1" thickBot="1" x14ac:dyDescent="0.25"/>
    <row r="2" spans="1:5" ht="16" thickBot="1" x14ac:dyDescent="0.25">
      <c r="B2" s="196" t="s">
        <v>0</v>
      </c>
      <c r="C2" s="197" t="s">
        <v>1</v>
      </c>
      <c r="D2" s="198" t="s">
        <v>2</v>
      </c>
    </row>
    <row r="3" spans="1:5" s="136" customFormat="1" x14ac:dyDescent="0.2">
      <c r="A3" s="163"/>
      <c r="B3" s="189">
        <v>1</v>
      </c>
      <c r="C3" s="160">
        <f>Calculations!P71</f>
        <v>2.0175832713076636</v>
      </c>
      <c r="D3" s="190">
        <f t="shared" ref="D3:D37" si="0">C3-C$38</f>
        <v>5.7216239577621453E-2</v>
      </c>
    </row>
    <row r="4" spans="1:5" x14ac:dyDescent="0.2">
      <c r="B4" s="191" t="s">
        <v>1199</v>
      </c>
      <c r="C4" s="159">
        <f>Calculations!P102</f>
        <v>1.5831041366729144</v>
      </c>
      <c r="D4" s="190">
        <f t="shared" si="0"/>
        <v>-0.37726289505712773</v>
      </c>
    </row>
    <row r="5" spans="1:5" x14ac:dyDescent="0.2">
      <c r="B5" s="192">
        <v>2</v>
      </c>
      <c r="C5" s="159">
        <f>Calculations!P133</f>
        <v>1.8253372293443848</v>
      </c>
      <c r="D5" s="190">
        <f t="shared" si="0"/>
        <v>-0.13502980238565732</v>
      </c>
    </row>
    <row r="6" spans="1:5" x14ac:dyDescent="0.2">
      <c r="B6" s="192">
        <v>3</v>
      </c>
      <c r="C6" s="159">
        <f>Calculations!P183</f>
        <v>1.9611931172966592</v>
      </c>
      <c r="D6" s="190">
        <f t="shared" si="0"/>
        <v>8.2608556661711852E-4</v>
      </c>
    </row>
    <row r="7" spans="1:5" x14ac:dyDescent="0.2">
      <c r="B7" s="192">
        <v>4</v>
      </c>
      <c r="C7" s="159">
        <f>Calculations!P214</f>
        <v>1.9611931172966592</v>
      </c>
      <c r="D7" s="190">
        <f t="shared" si="0"/>
        <v>8.2608556661711852E-4</v>
      </c>
    </row>
    <row r="8" spans="1:5" x14ac:dyDescent="0.2">
      <c r="B8" s="192">
        <v>5</v>
      </c>
      <c r="C8" s="159">
        <f>Calculations!P247</f>
        <v>2.0388664574001316</v>
      </c>
      <c r="D8" s="190">
        <f t="shared" si="0"/>
        <v>7.8499425670089495E-2</v>
      </c>
    </row>
    <row r="9" spans="1:5" x14ac:dyDescent="0.2">
      <c r="B9" s="192">
        <v>6</v>
      </c>
      <c r="C9" s="159">
        <f>Calculations!P278</f>
        <v>1.9020446785307867</v>
      </c>
      <c r="D9" s="190">
        <f t="shared" si="0"/>
        <v>-5.8322353199255383E-2</v>
      </c>
    </row>
    <row r="10" spans="1:5" x14ac:dyDescent="0.2">
      <c r="B10" s="192">
        <v>7</v>
      </c>
      <c r="C10" s="159">
        <f>Calculations!P331</f>
        <v>2.0508293197264242</v>
      </c>
      <c r="D10" s="190">
        <f t="shared" si="0"/>
        <v>9.0462287996382118E-2</v>
      </c>
    </row>
    <row r="11" spans="1:5" x14ac:dyDescent="0.2">
      <c r="B11" s="192">
        <v>8</v>
      </c>
      <c r="C11" s="159">
        <f>Calculations!P362</f>
        <v>2.0639897833610208</v>
      </c>
      <c r="D11" s="190">
        <f t="shared" si="0"/>
        <v>0.10362275163097867</v>
      </c>
    </row>
    <row r="12" spans="1:5" x14ac:dyDescent="0.2">
      <c r="B12" s="192">
        <v>9</v>
      </c>
      <c r="C12" s="159">
        <f>Calculations!P393</f>
        <v>1.9746171737922427</v>
      </c>
      <c r="D12" s="190">
        <f t="shared" si="0"/>
        <v>1.4250142062200544E-2</v>
      </c>
      <c r="E12" s="16"/>
    </row>
    <row r="13" spans="1:5" s="136" customFormat="1" x14ac:dyDescent="0.2">
      <c r="A13" s="163"/>
      <c r="B13" s="191" t="s">
        <v>1196</v>
      </c>
      <c r="C13" s="159">
        <f>Calculations!P424</f>
        <v>1.6956215636967473</v>
      </c>
      <c r="D13" s="190">
        <f t="shared" si="0"/>
        <v>-0.2647454680332948</v>
      </c>
      <c r="E13" s="16"/>
    </row>
    <row r="14" spans="1:5" x14ac:dyDescent="0.2">
      <c r="B14" s="192">
        <v>10</v>
      </c>
      <c r="C14" s="159">
        <f>Calculations!P455</f>
        <v>1.9355667462217183</v>
      </c>
      <c r="D14" s="190">
        <f t="shared" si="0"/>
        <v>-2.4800285508323805E-2</v>
      </c>
      <c r="E14" s="16"/>
    </row>
    <row r="15" spans="1:5" x14ac:dyDescent="0.2">
      <c r="B15" s="192">
        <v>11</v>
      </c>
      <c r="C15" s="159">
        <f>Calculations!P508</f>
        <v>1.9261158694931395</v>
      </c>
      <c r="D15" s="190">
        <f t="shared" si="0"/>
        <v>-3.425116223690261E-2</v>
      </c>
      <c r="E15" s="16"/>
    </row>
    <row r="16" spans="1:5" x14ac:dyDescent="0.2">
      <c r="B16" s="192">
        <v>12</v>
      </c>
      <c r="C16" s="159">
        <f>Calculations!P539</f>
        <v>2.0365793008893567</v>
      </c>
      <c r="D16" s="190">
        <f t="shared" si="0"/>
        <v>7.6212269159314561E-2</v>
      </c>
      <c r="E16" s="16"/>
    </row>
    <row r="17" spans="2:5" x14ac:dyDescent="0.2">
      <c r="B17" s="192">
        <v>13</v>
      </c>
      <c r="C17" s="159">
        <f>Calculations!P570</f>
        <v>2.0371125375049104</v>
      </c>
      <c r="D17" s="190">
        <f t="shared" si="0"/>
        <v>7.6745505774868272E-2</v>
      </c>
      <c r="E17" s="16"/>
    </row>
    <row r="18" spans="2:5" x14ac:dyDescent="0.2">
      <c r="B18" s="192">
        <v>14</v>
      </c>
      <c r="C18" s="159">
        <f>Calculations!P601</f>
        <v>1.9732701326716424</v>
      </c>
      <c r="D18" s="190">
        <f t="shared" si="0"/>
        <v>1.2903100941600298E-2</v>
      </c>
      <c r="E18" s="16"/>
    </row>
    <row r="19" spans="2:5" x14ac:dyDescent="0.2">
      <c r="B19" s="192">
        <v>15</v>
      </c>
      <c r="C19" s="159">
        <f>Calculations!P654</f>
        <v>2.0712874052712591</v>
      </c>
      <c r="D19" s="190">
        <f t="shared" si="0"/>
        <v>0.11092037354121698</v>
      </c>
      <c r="E19" s="16"/>
    </row>
    <row r="20" spans="2:5" x14ac:dyDescent="0.2">
      <c r="B20" s="192">
        <v>16</v>
      </c>
      <c r="C20" s="159">
        <f>Calculations!P685</f>
        <v>2.3055401761587566</v>
      </c>
      <c r="D20" s="190">
        <f t="shared" si="0"/>
        <v>0.3451731444287145</v>
      </c>
      <c r="E20" s="16"/>
    </row>
    <row r="21" spans="2:5" x14ac:dyDescent="0.2">
      <c r="B21" s="192">
        <v>17</v>
      </c>
      <c r="C21" s="159">
        <f>Calculations!P716</f>
        <v>2.0965035915401753</v>
      </c>
      <c r="D21" s="190">
        <f t="shared" si="0"/>
        <v>0.13613655981013317</v>
      </c>
    </row>
    <row r="22" spans="2:5" x14ac:dyDescent="0.2">
      <c r="B22" s="192">
        <v>18</v>
      </c>
      <c r="C22" s="159">
        <f>Calculations!P747</f>
        <v>1.9411040642541595</v>
      </c>
      <c r="D22" s="190">
        <f t="shared" si="0"/>
        <v>-1.9262967475882631E-2</v>
      </c>
    </row>
    <row r="23" spans="2:5" x14ac:dyDescent="0.2">
      <c r="B23" s="192">
        <v>19</v>
      </c>
      <c r="C23" s="159">
        <f>Calculations!P800</f>
        <v>1.8170914386577004</v>
      </c>
      <c r="D23" s="190">
        <f t="shared" si="0"/>
        <v>-0.14327559307234172</v>
      </c>
    </row>
    <row r="24" spans="2:5" x14ac:dyDescent="0.2">
      <c r="B24" s="192">
        <v>20</v>
      </c>
      <c r="C24" s="159">
        <f>Calculations!P831</f>
        <v>2.0080013762633313</v>
      </c>
      <c r="D24" s="190">
        <f t="shared" si="0"/>
        <v>4.7634344533289186E-2</v>
      </c>
    </row>
    <row r="25" spans="2:5" x14ac:dyDescent="0.2">
      <c r="B25" s="192">
        <v>21</v>
      </c>
      <c r="C25" s="159">
        <f>Calculations!P862</f>
        <v>1.9367064551384345</v>
      </c>
      <c r="D25" s="190">
        <f t="shared" si="0"/>
        <v>-2.3660576591607585E-2</v>
      </c>
    </row>
    <row r="26" spans="2:5" x14ac:dyDescent="0.2">
      <c r="B26" s="192">
        <v>22</v>
      </c>
      <c r="C26" s="159">
        <f>Calculations!P893</f>
        <v>1.944182039319188</v>
      </c>
      <c r="D26" s="190">
        <f t="shared" si="0"/>
        <v>-1.6184992410854138E-2</v>
      </c>
    </row>
    <row r="27" spans="2:5" x14ac:dyDescent="0.2">
      <c r="B27" s="192">
        <v>23</v>
      </c>
      <c r="C27" s="159">
        <f>Calculations!P946</f>
        <v>1.868678873927279</v>
      </c>
      <c r="D27" s="190">
        <f t="shared" si="0"/>
        <v>-9.1688157802763071E-2</v>
      </c>
    </row>
    <row r="28" spans="2:5" x14ac:dyDescent="0.2">
      <c r="B28" s="192">
        <v>24</v>
      </c>
      <c r="C28" s="159">
        <f>Calculations!P977</f>
        <v>1.9679070869487054</v>
      </c>
      <c r="D28" s="190">
        <f t="shared" si="0"/>
        <v>7.5400552186632996E-3</v>
      </c>
    </row>
    <row r="29" spans="2:5" x14ac:dyDescent="0.2">
      <c r="B29" s="192">
        <v>25</v>
      </c>
      <c r="C29" s="159">
        <f>Calculations!P1008</f>
        <v>1.9668569277938772</v>
      </c>
      <c r="D29" s="190">
        <f t="shared" si="0"/>
        <v>6.4898960638350989E-3</v>
      </c>
    </row>
    <row r="30" spans="2:5" x14ac:dyDescent="0.2">
      <c r="B30" s="192">
        <v>26</v>
      </c>
      <c r="C30" s="159">
        <f>Calculations!P1039</f>
        <v>2.0175223672093918</v>
      </c>
      <c r="D30" s="190">
        <f t="shared" si="0"/>
        <v>5.71553354793497E-2</v>
      </c>
    </row>
    <row r="31" spans="2:5" x14ac:dyDescent="0.2">
      <c r="B31" s="192">
        <v>27</v>
      </c>
      <c r="C31" s="159">
        <f>Calculations!P1092</f>
        <v>2.1017581678072723</v>
      </c>
      <c r="D31" s="190">
        <f t="shared" si="0"/>
        <v>0.1413911360772302</v>
      </c>
    </row>
    <row r="32" spans="2:5" x14ac:dyDescent="0.2">
      <c r="B32" s="192">
        <v>28</v>
      </c>
      <c r="C32" s="159">
        <f>Calculations!P1123</f>
        <v>2.1274903063871102</v>
      </c>
      <c r="D32" s="190">
        <f t="shared" si="0"/>
        <v>0.16712327465706811</v>
      </c>
    </row>
    <row r="33" spans="1:4" s="136" customFormat="1" x14ac:dyDescent="0.2">
      <c r="A33" s="163"/>
      <c r="B33" s="191" t="s">
        <v>1198</v>
      </c>
      <c r="C33" s="159">
        <f>Calculations!P1154</f>
        <v>2.2340204293913661</v>
      </c>
      <c r="D33" s="190">
        <f t="shared" si="0"/>
        <v>0.27365339766132402</v>
      </c>
    </row>
    <row r="34" spans="1:4" x14ac:dyDescent="0.2">
      <c r="B34" s="192">
        <v>30</v>
      </c>
      <c r="C34" s="161">
        <f>Calculations!P1216</f>
        <v>1.8103024699187684</v>
      </c>
      <c r="D34" s="190">
        <f t="shared" si="0"/>
        <v>-0.1500645618112737</v>
      </c>
    </row>
    <row r="35" spans="1:4" s="136" customFormat="1" x14ac:dyDescent="0.2">
      <c r="A35" s="163"/>
      <c r="B35" s="191" t="s">
        <v>1196</v>
      </c>
      <c r="C35" s="161">
        <f>Calculations!P1247</f>
        <v>1.8496497002661139</v>
      </c>
      <c r="D35" s="190">
        <f t="shared" si="0"/>
        <v>-0.11071733146392826</v>
      </c>
    </row>
    <row r="36" spans="1:4" x14ac:dyDescent="0.2">
      <c r="B36" s="191" t="s">
        <v>1197</v>
      </c>
      <c r="C36" s="161">
        <f>Calculations!P1300</f>
        <v>1.7342879623596021</v>
      </c>
      <c r="D36" s="190">
        <f t="shared" si="0"/>
        <v>-0.22607906937043998</v>
      </c>
    </row>
    <row r="37" spans="1:4" s="136" customFormat="1" ht="16" thickBot="1" x14ac:dyDescent="0.25">
      <c r="A37" s="163"/>
      <c r="B37" s="193">
        <v>31</v>
      </c>
      <c r="C37" s="194">
        <f>Calculations!P1317</f>
        <v>1.8309308367325734</v>
      </c>
      <c r="D37" s="195">
        <f t="shared" si="0"/>
        <v>-0.12943619499746872</v>
      </c>
    </row>
    <row r="38" spans="1:4" x14ac:dyDescent="0.2">
      <c r="B38" s="1" t="s">
        <v>38</v>
      </c>
      <c r="C38" s="2">
        <f>AVERAGE(C3:C37)</f>
        <v>1.9603670317300421</v>
      </c>
      <c r="D38" s="2"/>
    </row>
    <row r="39" spans="1:4" x14ac:dyDescent="0.2">
      <c r="B39" s="1"/>
      <c r="C39" s="27"/>
      <c r="D39" s="27"/>
    </row>
    <row r="40" spans="1:4" x14ac:dyDescent="0.2">
      <c r="B40" s="1"/>
      <c r="C40" s="27"/>
      <c r="D40" s="27"/>
    </row>
    <row r="41" spans="1:4" x14ac:dyDescent="0.2">
      <c r="B41" s="27"/>
      <c r="C41" s="27"/>
      <c r="D41" s="27"/>
    </row>
    <row r="42" spans="1:4" x14ac:dyDescent="0.2">
      <c r="B42" s="27"/>
      <c r="C42" s="27"/>
      <c r="D42" s="27"/>
    </row>
    <row r="43" spans="1:4" x14ac:dyDescent="0.2">
      <c r="B43" s="27"/>
      <c r="C43" s="27"/>
      <c r="D43" s="27"/>
    </row>
    <row r="44" spans="1:4" x14ac:dyDescent="0.2">
      <c r="B44" s="27"/>
      <c r="C44" s="27"/>
      <c r="D44" s="27"/>
    </row>
    <row r="45" spans="1:4" x14ac:dyDescent="0.2">
      <c r="B45" s="27"/>
      <c r="C45" s="27"/>
      <c r="D45" s="27"/>
    </row>
    <row r="46" spans="1:4" x14ac:dyDescent="0.2">
      <c r="B46" s="27"/>
      <c r="C46" s="27"/>
      <c r="D46" s="27"/>
    </row>
    <row r="47" spans="1:4" x14ac:dyDescent="0.2">
      <c r="B47" s="27"/>
      <c r="C47" s="27"/>
      <c r="D47" s="27"/>
    </row>
    <row r="48" spans="1:4" x14ac:dyDescent="0.2">
      <c r="B48" s="27"/>
      <c r="C48" s="27"/>
      <c r="D48" s="27"/>
    </row>
    <row r="49" spans="2:4" x14ac:dyDescent="0.2">
      <c r="B49" s="27"/>
      <c r="C49" s="27"/>
      <c r="D49" s="27"/>
    </row>
    <row r="50" spans="2:4" x14ac:dyDescent="0.2">
      <c r="B50" s="27"/>
      <c r="C50" s="27"/>
      <c r="D50" s="27"/>
    </row>
    <row r="51" spans="2:4" x14ac:dyDescent="0.2">
      <c r="B51" s="27"/>
      <c r="C51" s="27"/>
      <c r="D51" s="27"/>
    </row>
    <row r="52" spans="2:4" x14ac:dyDescent="0.2">
      <c r="B52" s="27"/>
      <c r="C52" s="27"/>
      <c r="D52" s="27"/>
    </row>
    <row r="53" spans="2:4" x14ac:dyDescent="0.2">
      <c r="B53" s="27"/>
      <c r="C53" s="27"/>
      <c r="D53" s="27"/>
    </row>
    <row r="54" spans="2:4" x14ac:dyDescent="0.2">
      <c r="B54" s="27"/>
      <c r="C54" s="27"/>
      <c r="D54" s="27"/>
    </row>
    <row r="55" spans="2:4" x14ac:dyDescent="0.2">
      <c r="B55" s="27"/>
      <c r="C55" s="27"/>
      <c r="D55" s="27"/>
    </row>
    <row r="56" spans="2:4" x14ac:dyDescent="0.2">
      <c r="B56" s="27"/>
      <c r="C56" s="27"/>
      <c r="D56" s="27"/>
    </row>
    <row r="57" spans="2:4" x14ac:dyDescent="0.2">
      <c r="B57" s="27"/>
      <c r="C57" s="27"/>
      <c r="D57" s="27"/>
    </row>
    <row r="58" spans="2:4" x14ac:dyDescent="0.2">
      <c r="B58" s="27"/>
      <c r="C58" s="27"/>
      <c r="D58" s="27"/>
    </row>
    <row r="59" spans="2:4" x14ac:dyDescent="0.2">
      <c r="B59" s="27"/>
      <c r="C59" s="27"/>
      <c r="D59" s="27"/>
    </row>
    <row r="60" spans="2:4" x14ac:dyDescent="0.2">
      <c r="B60" s="27"/>
      <c r="C60" s="27"/>
      <c r="D60" s="27"/>
    </row>
    <row r="61" spans="2:4" x14ac:dyDescent="0.2">
      <c r="B61" s="27"/>
      <c r="C61" s="27"/>
      <c r="D61" s="27"/>
    </row>
    <row r="62" spans="2:4" x14ac:dyDescent="0.2">
      <c r="B62" s="27"/>
      <c r="C62" s="27"/>
      <c r="D62" s="27"/>
    </row>
    <row r="63" spans="2:4" x14ac:dyDescent="0.2">
      <c r="B63" s="27"/>
      <c r="C63" s="27"/>
      <c r="D63" s="27"/>
    </row>
    <row r="64" spans="2:4" x14ac:dyDescent="0.2">
      <c r="B64" s="27"/>
      <c r="C64" s="27"/>
      <c r="D64" s="27"/>
    </row>
    <row r="65" spans="2:4" x14ac:dyDescent="0.2">
      <c r="B65" s="27"/>
      <c r="C65" s="27"/>
      <c r="D65" s="27"/>
    </row>
    <row r="66" spans="2:4" x14ac:dyDescent="0.2">
      <c r="B66" s="27"/>
      <c r="C66" s="27"/>
      <c r="D66" s="27"/>
    </row>
    <row r="67" spans="2:4" x14ac:dyDescent="0.2">
      <c r="B67" s="27"/>
      <c r="C67" s="27"/>
      <c r="D67" s="27"/>
    </row>
    <row r="68" spans="2:4" x14ac:dyDescent="0.2">
      <c r="B68" s="27"/>
      <c r="C68" s="27"/>
      <c r="D68" s="27"/>
    </row>
    <row r="69" spans="2:4" x14ac:dyDescent="0.2">
      <c r="B69" s="27"/>
      <c r="C69" s="27"/>
      <c r="D69" s="27"/>
    </row>
    <row r="70" spans="2:4" x14ac:dyDescent="0.2">
      <c r="B70" s="27"/>
      <c r="C70" s="27"/>
      <c r="D70" s="27"/>
    </row>
    <row r="71" spans="2:4" x14ac:dyDescent="0.2">
      <c r="B71" s="27"/>
      <c r="C71" s="27"/>
      <c r="D71" s="27"/>
    </row>
    <row r="72" spans="2:4" x14ac:dyDescent="0.2">
      <c r="B72" s="27"/>
      <c r="C72" s="27"/>
      <c r="D72" s="27"/>
    </row>
    <row r="73" spans="2:4" x14ac:dyDescent="0.2">
      <c r="B73" s="27"/>
      <c r="C73" s="27"/>
      <c r="D73" s="27"/>
    </row>
    <row r="74" spans="2:4" x14ac:dyDescent="0.2">
      <c r="B74" s="27"/>
      <c r="C74" s="27"/>
      <c r="D74" s="27"/>
    </row>
    <row r="75" spans="2:4" x14ac:dyDescent="0.2">
      <c r="B75" s="27"/>
      <c r="C75" s="27"/>
      <c r="D75" s="27"/>
    </row>
    <row r="76" spans="2:4" x14ac:dyDescent="0.2">
      <c r="B76" s="27"/>
      <c r="C76" s="27"/>
      <c r="D76" s="27"/>
    </row>
    <row r="77" spans="2:4" x14ac:dyDescent="0.2">
      <c r="B77" s="27"/>
      <c r="C77" s="27"/>
      <c r="D77" s="27"/>
    </row>
    <row r="78" spans="2:4" x14ac:dyDescent="0.2">
      <c r="B78" s="27"/>
      <c r="C78" s="27"/>
      <c r="D78" s="27"/>
    </row>
    <row r="79" spans="2:4" x14ac:dyDescent="0.2">
      <c r="B79" s="27"/>
      <c r="C79" s="27"/>
      <c r="D79" s="27"/>
    </row>
    <row r="80" spans="2:4" x14ac:dyDescent="0.2">
      <c r="B80" s="27"/>
      <c r="C80" s="27"/>
      <c r="D80" s="27"/>
    </row>
    <row r="81" spans="2:4" x14ac:dyDescent="0.2">
      <c r="B81" s="27"/>
      <c r="C81" s="27"/>
      <c r="D81" s="27"/>
    </row>
    <row r="82" spans="2:4" x14ac:dyDescent="0.2">
      <c r="B82" s="27"/>
      <c r="C82" s="27"/>
      <c r="D82" s="27"/>
    </row>
    <row r="83" spans="2:4" x14ac:dyDescent="0.2">
      <c r="B83" s="27"/>
      <c r="C83" s="27"/>
      <c r="D83" s="27"/>
    </row>
    <row r="84" spans="2:4" x14ac:dyDescent="0.2">
      <c r="B84" s="27"/>
      <c r="C84" s="27"/>
      <c r="D84" s="27"/>
    </row>
    <row r="85" spans="2:4" x14ac:dyDescent="0.2">
      <c r="B85" s="27"/>
      <c r="C85" s="27"/>
      <c r="D85" s="27"/>
    </row>
    <row r="86" spans="2:4" x14ac:dyDescent="0.2">
      <c r="B86" s="27"/>
      <c r="C86" s="27"/>
      <c r="D86" s="27"/>
    </row>
    <row r="87" spans="2:4" x14ac:dyDescent="0.2">
      <c r="B87" s="27"/>
      <c r="C87" s="27"/>
      <c r="D87" s="27"/>
    </row>
    <row r="88" spans="2:4" x14ac:dyDescent="0.2">
      <c r="B88" s="27"/>
      <c r="C88" s="27"/>
      <c r="D88" s="27"/>
    </row>
    <row r="89" spans="2:4" x14ac:dyDescent="0.2">
      <c r="B89" s="27"/>
      <c r="C89" s="27"/>
      <c r="D89" s="27"/>
    </row>
    <row r="90" spans="2:4" x14ac:dyDescent="0.2">
      <c r="B90" s="27"/>
      <c r="C90" s="27"/>
      <c r="D90" s="27"/>
    </row>
    <row r="91" spans="2:4" x14ac:dyDescent="0.2">
      <c r="B91" s="27"/>
      <c r="C91" s="27"/>
      <c r="D91" s="27"/>
    </row>
    <row r="92" spans="2:4" x14ac:dyDescent="0.2">
      <c r="B92" s="27"/>
      <c r="C92" s="27"/>
      <c r="D92" s="27"/>
    </row>
    <row r="93" spans="2:4" x14ac:dyDescent="0.2">
      <c r="B93" s="27"/>
      <c r="C93" s="27"/>
      <c r="D93" s="27"/>
    </row>
    <row r="94" spans="2:4" x14ac:dyDescent="0.2">
      <c r="B94" s="27"/>
      <c r="C94" s="27"/>
      <c r="D94" s="27"/>
    </row>
    <row r="95" spans="2:4" x14ac:dyDescent="0.2">
      <c r="B95" s="27"/>
      <c r="C95" s="27"/>
      <c r="D95" s="27"/>
    </row>
    <row r="96" spans="2:4" x14ac:dyDescent="0.2">
      <c r="B96" s="27"/>
      <c r="C96" s="27"/>
      <c r="D96" s="27"/>
    </row>
    <row r="97" spans="2:4" x14ac:dyDescent="0.2">
      <c r="B97" s="27"/>
      <c r="C97" s="27"/>
      <c r="D97" s="27"/>
    </row>
    <row r="98" spans="2:4" x14ac:dyDescent="0.2">
      <c r="B98" s="27"/>
      <c r="C98" s="27"/>
      <c r="D98" s="27"/>
    </row>
    <row r="99" spans="2:4" x14ac:dyDescent="0.2">
      <c r="B99" s="27"/>
      <c r="C99" s="27"/>
      <c r="D99" s="27"/>
    </row>
    <row r="100" spans="2:4" x14ac:dyDescent="0.2">
      <c r="B100" s="27"/>
      <c r="C100" s="27"/>
      <c r="D100" s="27"/>
    </row>
    <row r="101" spans="2:4" x14ac:dyDescent="0.2">
      <c r="B101" s="27"/>
      <c r="C101" s="27"/>
      <c r="D101" s="27"/>
    </row>
    <row r="102" spans="2:4" x14ac:dyDescent="0.2">
      <c r="B102" s="27"/>
      <c r="C102" s="27"/>
      <c r="D102" s="27"/>
    </row>
    <row r="103" spans="2:4" x14ac:dyDescent="0.2">
      <c r="B103" s="27"/>
      <c r="C103" s="27"/>
      <c r="D103" s="27"/>
    </row>
    <row r="104" spans="2:4" x14ac:dyDescent="0.2">
      <c r="B104" s="27"/>
      <c r="C104" s="27"/>
      <c r="D104" s="27"/>
    </row>
    <row r="105" spans="2:4" x14ac:dyDescent="0.2">
      <c r="B105" s="27"/>
      <c r="C105" s="27"/>
      <c r="D105" s="27"/>
    </row>
    <row r="106" spans="2:4" x14ac:dyDescent="0.2">
      <c r="B106" s="27"/>
      <c r="C106" s="27"/>
      <c r="D106" s="27"/>
    </row>
    <row r="107" spans="2:4" x14ac:dyDescent="0.2">
      <c r="B107" s="27"/>
      <c r="C107" s="27"/>
      <c r="D107" s="27"/>
    </row>
    <row r="108" spans="2:4" x14ac:dyDescent="0.2">
      <c r="B108" s="27"/>
      <c r="C108" s="27"/>
      <c r="D108" s="27"/>
    </row>
    <row r="109" spans="2:4" x14ac:dyDescent="0.2">
      <c r="B109" s="27"/>
      <c r="C109" s="27"/>
      <c r="D109" s="27"/>
    </row>
    <row r="110" spans="2:4" x14ac:dyDescent="0.2">
      <c r="B110" s="27"/>
      <c r="C110" s="27"/>
      <c r="D110" s="27"/>
    </row>
    <row r="111" spans="2:4" x14ac:dyDescent="0.2">
      <c r="B111" s="27"/>
      <c r="C111" s="27"/>
      <c r="D111" s="27"/>
    </row>
    <row r="112" spans="2:4" x14ac:dyDescent="0.2">
      <c r="B112" s="27"/>
      <c r="C112" s="27"/>
      <c r="D112" s="27"/>
    </row>
    <row r="113" spans="2:4" x14ac:dyDescent="0.2">
      <c r="B113" s="27"/>
      <c r="C113" s="27"/>
      <c r="D113" s="27"/>
    </row>
    <row r="114" spans="2:4" x14ac:dyDescent="0.2">
      <c r="B114" s="27"/>
      <c r="C114" s="27"/>
      <c r="D114" s="27"/>
    </row>
    <row r="115" spans="2:4" x14ac:dyDescent="0.2">
      <c r="B115" s="27"/>
      <c r="C115" s="27"/>
      <c r="D115" s="27"/>
    </row>
    <row r="116" spans="2:4" x14ac:dyDescent="0.2">
      <c r="B116" s="27"/>
      <c r="C116" s="27"/>
      <c r="D116" s="27"/>
    </row>
    <row r="117" spans="2:4" x14ac:dyDescent="0.2">
      <c r="B117" s="27"/>
      <c r="C117" s="27"/>
      <c r="D117" s="27"/>
    </row>
    <row r="118" spans="2:4" x14ac:dyDescent="0.2">
      <c r="B118" s="27"/>
      <c r="C118" s="27"/>
      <c r="D118" s="27"/>
    </row>
    <row r="119" spans="2:4" x14ac:dyDescent="0.2">
      <c r="B119" s="27"/>
      <c r="C119" s="27"/>
      <c r="D119" s="27"/>
    </row>
    <row r="120" spans="2:4" x14ac:dyDescent="0.2">
      <c r="B120" s="27"/>
      <c r="C120" s="27"/>
      <c r="D120" s="27"/>
    </row>
    <row r="121" spans="2:4" x14ac:dyDescent="0.2">
      <c r="B121" s="27"/>
      <c r="C121" s="27"/>
      <c r="D121" s="27"/>
    </row>
    <row r="122" spans="2:4" x14ac:dyDescent="0.2">
      <c r="B122" s="27"/>
      <c r="C122" s="27"/>
      <c r="D122" s="27"/>
    </row>
    <row r="123" spans="2:4" x14ac:dyDescent="0.2">
      <c r="B123" s="27"/>
      <c r="C123" s="27"/>
      <c r="D123" s="27"/>
    </row>
    <row r="124" spans="2:4" x14ac:dyDescent="0.2">
      <c r="B124" s="27"/>
      <c r="C124" s="27"/>
      <c r="D124" s="27"/>
    </row>
    <row r="125" spans="2:4" x14ac:dyDescent="0.2">
      <c r="B125" s="27"/>
      <c r="C125" s="27"/>
      <c r="D125" s="27"/>
    </row>
    <row r="126" spans="2:4" x14ac:dyDescent="0.2">
      <c r="B126" s="27"/>
      <c r="C126" s="27"/>
      <c r="D126" s="27"/>
    </row>
    <row r="127" spans="2:4" x14ac:dyDescent="0.2">
      <c r="B127" s="27"/>
      <c r="C127" s="27"/>
      <c r="D127" s="27"/>
    </row>
    <row r="128" spans="2:4" x14ac:dyDescent="0.2">
      <c r="B128" s="27"/>
      <c r="C128" s="27"/>
      <c r="D128" s="27"/>
    </row>
    <row r="129" spans="2:4" x14ac:dyDescent="0.2">
      <c r="B129" s="27"/>
      <c r="C129" s="27"/>
      <c r="D129" s="27"/>
    </row>
    <row r="130" spans="2:4" x14ac:dyDescent="0.2">
      <c r="B130" s="27"/>
      <c r="C130" s="27"/>
      <c r="D130" s="27"/>
    </row>
    <row r="131" spans="2:4" x14ac:dyDescent="0.2">
      <c r="B131" s="27"/>
      <c r="C131" s="27"/>
      <c r="D131" s="27"/>
    </row>
    <row r="132" spans="2:4" x14ac:dyDescent="0.2">
      <c r="B132" s="27"/>
      <c r="C132" s="27"/>
      <c r="D132" s="27"/>
    </row>
    <row r="133" spans="2:4" x14ac:dyDescent="0.2">
      <c r="B133" s="27"/>
      <c r="C133" s="27"/>
      <c r="D133" s="27"/>
    </row>
    <row r="134" spans="2:4" x14ac:dyDescent="0.2">
      <c r="B134" s="27"/>
      <c r="C134" s="27"/>
      <c r="D134" s="27"/>
    </row>
    <row r="135" spans="2:4" x14ac:dyDescent="0.2">
      <c r="B135" s="27"/>
      <c r="C135" s="27"/>
      <c r="D135" s="27"/>
    </row>
    <row r="136" spans="2:4" x14ac:dyDescent="0.2">
      <c r="B136" s="27"/>
      <c r="C136" s="27"/>
      <c r="D136" s="27"/>
    </row>
    <row r="137" spans="2:4" x14ac:dyDescent="0.2">
      <c r="B137" s="27"/>
      <c r="C137" s="27"/>
      <c r="D137" s="27"/>
    </row>
    <row r="138" spans="2:4" x14ac:dyDescent="0.2">
      <c r="B138" s="27"/>
      <c r="C138" s="27"/>
      <c r="D138" s="27"/>
    </row>
    <row r="139" spans="2:4" x14ac:dyDescent="0.2">
      <c r="B139" s="27"/>
      <c r="C139" s="27"/>
      <c r="D139" s="27"/>
    </row>
    <row r="140" spans="2:4" x14ac:dyDescent="0.2">
      <c r="B140" s="27"/>
      <c r="C140" s="27"/>
      <c r="D140" s="27"/>
    </row>
    <row r="141" spans="2:4" x14ac:dyDescent="0.2">
      <c r="B141" s="27"/>
      <c r="C141" s="27"/>
      <c r="D141" s="27"/>
    </row>
    <row r="142" spans="2:4" x14ac:dyDescent="0.2">
      <c r="B142" s="27"/>
      <c r="C142" s="27"/>
      <c r="D142" s="27"/>
    </row>
    <row r="143" spans="2:4" x14ac:dyDescent="0.2">
      <c r="B143" s="27"/>
      <c r="C143" s="27"/>
      <c r="D143" s="27"/>
    </row>
    <row r="144" spans="2:4" x14ac:dyDescent="0.2">
      <c r="B144" s="27"/>
      <c r="C144" s="27"/>
      <c r="D144" s="27"/>
    </row>
    <row r="145" spans="2:4" x14ac:dyDescent="0.2">
      <c r="B145" s="27"/>
      <c r="C145" s="27"/>
      <c r="D145" s="27"/>
    </row>
    <row r="146" spans="2:4" x14ac:dyDescent="0.2">
      <c r="B146" s="27"/>
      <c r="C146" s="27"/>
      <c r="D146" s="27"/>
    </row>
    <row r="147" spans="2:4" x14ac:dyDescent="0.2">
      <c r="B147" s="27"/>
      <c r="C147" s="27"/>
      <c r="D147" s="27"/>
    </row>
    <row r="148" spans="2:4" x14ac:dyDescent="0.2">
      <c r="B148" s="27"/>
      <c r="C148" s="27"/>
      <c r="D148" s="27"/>
    </row>
    <row r="149" spans="2:4" x14ac:dyDescent="0.2">
      <c r="B149" s="27"/>
      <c r="C149" s="27"/>
      <c r="D149" s="27"/>
    </row>
    <row r="150" spans="2:4" x14ac:dyDescent="0.2">
      <c r="B150" s="27"/>
      <c r="C150" s="27"/>
      <c r="D150" s="27"/>
    </row>
    <row r="151" spans="2:4" x14ac:dyDescent="0.2">
      <c r="B151" s="27"/>
      <c r="C151" s="27"/>
      <c r="D151" s="27"/>
    </row>
    <row r="152" spans="2:4" x14ac:dyDescent="0.2">
      <c r="B152" s="27"/>
      <c r="C152" s="27"/>
      <c r="D152" s="27"/>
    </row>
    <row r="153" spans="2:4" x14ac:dyDescent="0.2">
      <c r="B153" s="27"/>
      <c r="C153" s="27"/>
      <c r="D153" s="27"/>
    </row>
    <row r="154" spans="2:4" x14ac:dyDescent="0.2">
      <c r="B154" s="27"/>
      <c r="C154" s="27"/>
      <c r="D154" s="27"/>
    </row>
    <row r="155" spans="2:4" x14ac:dyDescent="0.2">
      <c r="B155" s="27"/>
      <c r="C155" s="27"/>
      <c r="D155" s="27"/>
    </row>
    <row r="156" spans="2:4" x14ac:dyDescent="0.2">
      <c r="B156" s="27"/>
      <c r="C156" s="27"/>
      <c r="D156" s="27"/>
    </row>
    <row r="157" spans="2:4" x14ac:dyDescent="0.2">
      <c r="B157" s="27"/>
      <c r="C157" s="27"/>
      <c r="D157" s="27"/>
    </row>
    <row r="158" spans="2:4" x14ac:dyDescent="0.2">
      <c r="B158" s="27"/>
      <c r="C158" s="27"/>
      <c r="D158" s="27"/>
    </row>
    <row r="159" spans="2:4" x14ac:dyDescent="0.2">
      <c r="B159" s="27"/>
      <c r="C159" s="27"/>
      <c r="D159" s="27"/>
    </row>
    <row r="160" spans="2:4" x14ac:dyDescent="0.2">
      <c r="B160" s="27"/>
      <c r="C160" s="27"/>
      <c r="D160" s="27"/>
    </row>
    <row r="161" spans="2:4" x14ac:dyDescent="0.2">
      <c r="B161" s="27"/>
      <c r="C161" s="27"/>
      <c r="D161" s="27"/>
    </row>
    <row r="162" spans="2:4" x14ac:dyDescent="0.2">
      <c r="B162" s="27"/>
      <c r="C162" s="27"/>
      <c r="D162" s="27"/>
    </row>
    <row r="163" spans="2:4" x14ac:dyDescent="0.2">
      <c r="B163" s="27"/>
      <c r="C163" s="27"/>
      <c r="D163" s="27"/>
    </row>
    <row r="164" spans="2:4" x14ac:dyDescent="0.2">
      <c r="B164" s="27"/>
      <c r="C164" s="27"/>
      <c r="D164" s="27"/>
    </row>
    <row r="165" spans="2:4" x14ac:dyDescent="0.2">
      <c r="B165" s="27"/>
      <c r="C165" s="27"/>
      <c r="D165" s="27"/>
    </row>
    <row r="166" spans="2:4" x14ac:dyDescent="0.2">
      <c r="B166" s="27"/>
      <c r="C166" s="27"/>
      <c r="D166" s="27"/>
    </row>
    <row r="167" spans="2:4" x14ac:dyDescent="0.2">
      <c r="B167" s="27"/>
      <c r="C167" s="27"/>
      <c r="D167" s="27"/>
    </row>
    <row r="168" spans="2:4" x14ac:dyDescent="0.2">
      <c r="B168" s="27"/>
      <c r="C168" s="27"/>
      <c r="D168" s="27"/>
    </row>
    <row r="169" spans="2:4" x14ac:dyDescent="0.2">
      <c r="B169" s="27"/>
      <c r="C169" s="27"/>
      <c r="D169" s="27"/>
    </row>
    <row r="170" spans="2:4" x14ac:dyDescent="0.2">
      <c r="B170" s="27"/>
      <c r="C170" s="27"/>
      <c r="D170" s="27"/>
    </row>
    <row r="171" spans="2:4" x14ac:dyDescent="0.2">
      <c r="B171" s="27"/>
      <c r="C171" s="27"/>
      <c r="D171" s="27"/>
    </row>
    <row r="172" spans="2:4" x14ac:dyDescent="0.2">
      <c r="B172" s="27"/>
      <c r="C172" s="27"/>
      <c r="D172" s="27"/>
    </row>
    <row r="173" spans="2:4" x14ac:dyDescent="0.2">
      <c r="B173" s="27"/>
      <c r="C173" s="27"/>
      <c r="D173" s="27"/>
    </row>
    <row r="174" spans="2:4" x14ac:dyDescent="0.2">
      <c r="B174" s="27"/>
      <c r="C174" s="27"/>
      <c r="D174" s="27"/>
    </row>
    <row r="175" spans="2:4" x14ac:dyDescent="0.2">
      <c r="B175" s="27"/>
      <c r="C175" s="27"/>
      <c r="D175" s="27"/>
    </row>
    <row r="176" spans="2:4" x14ac:dyDescent="0.2">
      <c r="B176" s="27"/>
      <c r="C176" s="27"/>
      <c r="D176" s="27"/>
    </row>
    <row r="177" spans="2:4" x14ac:dyDescent="0.2">
      <c r="B177" s="27"/>
      <c r="C177" s="27"/>
      <c r="D177" s="27"/>
    </row>
    <row r="178" spans="2:4" x14ac:dyDescent="0.2">
      <c r="B178" s="27"/>
      <c r="C178" s="27"/>
      <c r="D178" s="27"/>
    </row>
    <row r="179" spans="2:4" x14ac:dyDescent="0.2">
      <c r="B179" s="27"/>
      <c r="C179" s="27"/>
      <c r="D179" s="27"/>
    </row>
    <row r="180" spans="2:4" x14ac:dyDescent="0.2">
      <c r="B180" s="27"/>
      <c r="C180" s="27"/>
      <c r="D180" s="27"/>
    </row>
    <row r="181" spans="2:4" x14ac:dyDescent="0.2">
      <c r="B181" s="27"/>
      <c r="C181" s="27"/>
      <c r="D181" s="27"/>
    </row>
    <row r="182" spans="2:4" x14ac:dyDescent="0.2">
      <c r="B182" s="27"/>
      <c r="C182" s="27"/>
      <c r="D182" s="27"/>
    </row>
    <row r="183" spans="2:4" x14ac:dyDescent="0.2">
      <c r="B183" s="27"/>
      <c r="C183" s="27"/>
      <c r="D183" s="27"/>
    </row>
    <row r="184" spans="2:4" x14ac:dyDescent="0.2">
      <c r="B184" s="27"/>
      <c r="C184" s="27"/>
      <c r="D184" s="27"/>
    </row>
    <row r="185" spans="2:4" x14ac:dyDescent="0.2">
      <c r="B185" s="27"/>
      <c r="C185" s="27"/>
      <c r="D185" s="27"/>
    </row>
    <row r="186" spans="2:4" x14ac:dyDescent="0.2">
      <c r="B186" s="27"/>
      <c r="C186" s="27"/>
      <c r="D186" s="27"/>
    </row>
    <row r="187" spans="2:4" x14ac:dyDescent="0.2">
      <c r="B187" s="27"/>
      <c r="C187" s="27"/>
      <c r="D187" s="27"/>
    </row>
    <row r="188" spans="2:4" x14ac:dyDescent="0.2">
      <c r="B188" s="27"/>
      <c r="C188" s="27"/>
      <c r="D188" s="27"/>
    </row>
    <row r="189" spans="2:4" x14ac:dyDescent="0.2">
      <c r="B189" s="27"/>
      <c r="C189" s="27"/>
      <c r="D189" s="27"/>
    </row>
    <row r="190" spans="2:4" x14ac:dyDescent="0.2">
      <c r="B190" s="27"/>
      <c r="C190" s="27"/>
      <c r="D190" s="27"/>
    </row>
    <row r="191" spans="2:4" x14ac:dyDescent="0.2">
      <c r="B191" s="27"/>
      <c r="C191" s="27"/>
      <c r="D191" s="27"/>
    </row>
    <row r="192" spans="2:4" x14ac:dyDescent="0.2">
      <c r="B192" s="27"/>
      <c r="C192" s="27"/>
      <c r="D192" s="27"/>
    </row>
    <row r="193" spans="2:4" x14ac:dyDescent="0.2">
      <c r="B193" s="27"/>
      <c r="C193" s="27"/>
      <c r="D193" s="27"/>
    </row>
    <row r="194" spans="2:4" x14ac:dyDescent="0.2">
      <c r="B194" s="27"/>
      <c r="C194" s="27"/>
      <c r="D194" s="27"/>
    </row>
    <row r="195" spans="2:4" x14ac:dyDescent="0.2">
      <c r="B195" s="27"/>
      <c r="C195" s="27"/>
      <c r="D195" s="27"/>
    </row>
    <row r="196" spans="2:4" x14ac:dyDescent="0.2">
      <c r="B196" s="27"/>
      <c r="C196" s="27"/>
      <c r="D196" s="27"/>
    </row>
    <row r="197" spans="2:4" x14ac:dyDescent="0.2">
      <c r="B197" s="27"/>
      <c r="C197" s="27"/>
      <c r="D197" s="27"/>
    </row>
    <row r="198" spans="2:4" x14ac:dyDescent="0.2">
      <c r="B198" s="27"/>
      <c r="C198" s="27"/>
      <c r="D198" s="27"/>
    </row>
    <row r="199" spans="2:4" x14ac:dyDescent="0.2">
      <c r="B199" s="27"/>
      <c r="C199" s="27"/>
      <c r="D199" s="27"/>
    </row>
    <row r="200" spans="2:4" x14ac:dyDescent="0.2">
      <c r="B200" s="27"/>
      <c r="C200" s="27"/>
      <c r="D200" s="27"/>
    </row>
    <row r="201" spans="2:4" x14ac:dyDescent="0.2">
      <c r="B201" s="27"/>
      <c r="C201" s="27"/>
      <c r="D201" s="27"/>
    </row>
    <row r="202" spans="2:4" x14ac:dyDescent="0.2">
      <c r="B202" s="27"/>
      <c r="C202" s="27"/>
      <c r="D202" s="27"/>
    </row>
    <row r="203" spans="2:4" x14ac:dyDescent="0.2">
      <c r="B203" s="27"/>
      <c r="C203" s="27"/>
      <c r="D203" s="27"/>
    </row>
    <row r="204" spans="2:4" x14ac:dyDescent="0.2">
      <c r="B204" s="27"/>
      <c r="C204" s="27"/>
      <c r="D204" s="27"/>
    </row>
    <row r="205" spans="2:4" x14ac:dyDescent="0.2">
      <c r="B205" s="27"/>
      <c r="C205" s="27"/>
      <c r="D205" s="27"/>
    </row>
    <row r="206" spans="2:4" x14ac:dyDescent="0.2">
      <c r="B206" s="27"/>
      <c r="C206" s="27"/>
      <c r="D206" s="27"/>
    </row>
    <row r="207" spans="2:4" x14ac:dyDescent="0.2">
      <c r="B207" s="27"/>
      <c r="C207" s="27"/>
      <c r="D207" s="27"/>
    </row>
    <row r="208" spans="2:4" x14ac:dyDescent="0.2">
      <c r="B208" s="27"/>
      <c r="C208" s="27"/>
      <c r="D208" s="27"/>
    </row>
    <row r="209" spans="2:4" x14ac:dyDescent="0.2">
      <c r="B209" s="27"/>
      <c r="C209" s="27"/>
      <c r="D209" s="27"/>
    </row>
    <row r="210" spans="2:4" x14ac:dyDescent="0.2">
      <c r="B210" s="27"/>
      <c r="C210" s="27"/>
      <c r="D210" s="27"/>
    </row>
    <row r="211" spans="2:4" x14ac:dyDescent="0.2">
      <c r="B211" s="27"/>
      <c r="C211" s="27"/>
      <c r="D211" s="27"/>
    </row>
    <row r="212" spans="2:4" x14ac:dyDescent="0.2">
      <c r="B212" s="27"/>
      <c r="C212" s="27"/>
      <c r="D212" s="27"/>
    </row>
    <row r="213" spans="2:4" x14ac:dyDescent="0.2">
      <c r="B213" s="27"/>
      <c r="C213" s="27"/>
      <c r="D213" s="27"/>
    </row>
    <row r="214" spans="2:4" x14ac:dyDescent="0.2">
      <c r="B214" s="27"/>
      <c r="C214" s="27"/>
      <c r="D214" s="27"/>
    </row>
    <row r="215" spans="2:4" x14ac:dyDescent="0.2">
      <c r="B215" s="27"/>
      <c r="C215" s="27"/>
      <c r="D215" s="27"/>
    </row>
    <row r="216" spans="2:4" x14ac:dyDescent="0.2">
      <c r="B216" s="27"/>
      <c r="C216" s="27"/>
      <c r="D216" s="27"/>
    </row>
    <row r="217" spans="2:4" x14ac:dyDescent="0.2">
      <c r="B217" s="27"/>
      <c r="C217" s="27"/>
      <c r="D217" s="27"/>
    </row>
    <row r="218" spans="2:4" x14ac:dyDescent="0.2">
      <c r="B218" s="27"/>
      <c r="C218" s="27"/>
      <c r="D218" s="27"/>
    </row>
    <row r="219" spans="2:4" x14ac:dyDescent="0.2">
      <c r="B219" s="27"/>
      <c r="C219" s="27"/>
      <c r="D219" s="27"/>
    </row>
    <row r="220" spans="2:4" x14ac:dyDescent="0.2">
      <c r="B220" s="27"/>
      <c r="C220" s="27"/>
      <c r="D220" s="27"/>
    </row>
    <row r="221" spans="2:4" x14ac:dyDescent="0.2">
      <c r="B221" s="27"/>
      <c r="C221" s="27"/>
      <c r="D221" s="27"/>
    </row>
    <row r="222" spans="2:4" x14ac:dyDescent="0.2">
      <c r="B222" s="27"/>
      <c r="C222" s="27"/>
      <c r="D222" s="27"/>
    </row>
    <row r="223" spans="2:4" x14ac:dyDescent="0.2">
      <c r="B223" s="27"/>
      <c r="C223" s="27"/>
      <c r="D223" s="27"/>
    </row>
    <row r="224" spans="2:4" x14ac:dyDescent="0.2">
      <c r="B224" s="27"/>
      <c r="C224" s="27"/>
      <c r="D224" s="27"/>
    </row>
    <row r="225" spans="2:4" x14ac:dyDescent="0.2">
      <c r="B225" s="27"/>
      <c r="C225" s="27"/>
      <c r="D225" s="27"/>
    </row>
    <row r="226" spans="2:4" x14ac:dyDescent="0.2">
      <c r="B226" s="27"/>
      <c r="C226" s="27"/>
      <c r="D226" s="27"/>
    </row>
    <row r="227" spans="2:4" x14ac:dyDescent="0.2">
      <c r="B227" s="27"/>
      <c r="C227" s="27"/>
      <c r="D227" s="27"/>
    </row>
    <row r="228" spans="2:4" x14ac:dyDescent="0.2">
      <c r="B228" s="27"/>
      <c r="C228" s="27"/>
      <c r="D228" s="27"/>
    </row>
    <row r="229" spans="2:4" x14ac:dyDescent="0.2">
      <c r="B229" s="27"/>
      <c r="C229" s="27"/>
      <c r="D229" s="27"/>
    </row>
    <row r="230" spans="2:4" x14ac:dyDescent="0.2">
      <c r="B230" s="27"/>
      <c r="C230" s="27"/>
      <c r="D230" s="27"/>
    </row>
    <row r="231" spans="2:4" x14ac:dyDescent="0.2">
      <c r="B231" s="27"/>
      <c r="C231" s="27"/>
      <c r="D231" s="27"/>
    </row>
    <row r="232" spans="2:4" x14ac:dyDescent="0.2">
      <c r="B232" s="27"/>
      <c r="C232" s="27"/>
      <c r="D232" s="27"/>
    </row>
    <row r="233" spans="2:4" x14ac:dyDescent="0.2">
      <c r="B233" s="27"/>
      <c r="C233" s="27"/>
      <c r="D233" s="27"/>
    </row>
    <row r="234" spans="2:4" x14ac:dyDescent="0.2">
      <c r="B234" s="27"/>
      <c r="C234" s="27"/>
      <c r="D234" s="27"/>
    </row>
    <row r="235" spans="2:4" x14ac:dyDescent="0.2">
      <c r="B235" s="27"/>
      <c r="C235" s="27"/>
      <c r="D235" s="27"/>
    </row>
    <row r="236" spans="2:4" x14ac:dyDescent="0.2">
      <c r="B236" s="27"/>
      <c r="C236" s="27"/>
      <c r="D236" s="27"/>
    </row>
    <row r="237" spans="2:4" x14ac:dyDescent="0.2">
      <c r="B237" s="27"/>
      <c r="C237" s="27"/>
      <c r="D237" s="27"/>
    </row>
    <row r="238" spans="2:4" x14ac:dyDescent="0.2">
      <c r="B238" s="27"/>
      <c r="C238" s="27"/>
      <c r="D238" s="27"/>
    </row>
    <row r="239" spans="2:4" x14ac:dyDescent="0.2">
      <c r="B239" s="27"/>
      <c r="C239" s="27"/>
      <c r="D239" s="27"/>
    </row>
    <row r="240" spans="2:4" x14ac:dyDescent="0.2">
      <c r="B240" s="27"/>
      <c r="C240" s="27"/>
      <c r="D240" s="27"/>
    </row>
    <row r="241" spans="2:4" x14ac:dyDescent="0.2">
      <c r="B241" s="27"/>
      <c r="C241" s="27"/>
      <c r="D241" s="27"/>
    </row>
    <row r="242" spans="2:4" x14ac:dyDescent="0.2">
      <c r="B242" s="27"/>
      <c r="C242" s="27"/>
      <c r="D242" s="27"/>
    </row>
    <row r="243" spans="2:4" x14ac:dyDescent="0.2">
      <c r="B243" s="27"/>
      <c r="C243" s="27"/>
      <c r="D243" s="27"/>
    </row>
    <row r="244" spans="2:4" x14ac:dyDescent="0.2">
      <c r="B244" s="27"/>
      <c r="C244" s="27"/>
      <c r="D244" s="27"/>
    </row>
    <row r="245" spans="2:4" x14ac:dyDescent="0.2">
      <c r="B245" s="27"/>
      <c r="C245" s="27"/>
      <c r="D245" s="27"/>
    </row>
    <row r="246" spans="2:4" x14ac:dyDescent="0.2">
      <c r="B246" s="27"/>
      <c r="C246" s="27"/>
      <c r="D246" s="27"/>
    </row>
    <row r="247" spans="2:4" x14ac:dyDescent="0.2">
      <c r="B247" s="27"/>
      <c r="C247" s="27"/>
      <c r="D247" s="27"/>
    </row>
    <row r="248" spans="2:4" x14ac:dyDescent="0.2">
      <c r="B248" s="27"/>
      <c r="C248" s="27"/>
      <c r="D248" s="27"/>
    </row>
    <row r="249" spans="2:4" x14ac:dyDescent="0.2">
      <c r="B249" s="27"/>
      <c r="C249" s="27"/>
      <c r="D249" s="27"/>
    </row>
    <row r="250" spans="2:4" x14ac:dyDescent="0.2">
      <c r="B250" s="27"/>
      <c r="C250" s="27"/>
      <c r="D250" s="27"/>
    </row>
    <row r="251" spans="2:4" x14ac:dyDescent="0.2">
      <c r="B251" s="27"/>
      <c r="C251" s="27"/>
      <c r="D251" s="27"/>
    </row>
    <row r="252" spans="2:4" x14ac:dyDescent="0.2">
      <c r="B252" s="27"/>
      <c r="C252" s="27"/>
      <c r="D252" s="27"/>
    </row>
    <row r="253" spans="2:4" x14ac:dyDescent="0.2">
      <c r="B253" s="27"/>
      <c r="C253" s="27"/>
      <c r="D253" s="27"/>
    </row>
    <row r="254" spans="2:4" x14ac:dyDescent="0.2">
      <c r="B254" s="27"/>
      <c r="C254" s="27"/>
      <c r="D254" s="27"/>
    </row>
    <row r="255" spans="2:4" x14ac:dyDescent="0.2">
      <c r="B255" s="27"/>
      <c r="C255" s="27"/>
      <c r="D255" s="27"/>
    </row>
    <row r="256" spans="2:4" x14ac:dyDescent="0.2">
      <c r="B256" s="27"/>
      <c r="C256" s="27"/>
      <c r="D256" s="27"/>
    </row>
    <row r="257" spans="2:4" x14ac:dyDescent="0.2">
      <c r="B257" s="27"/>
      <c r="C257" s="27"/>
      <c r="D257" s="27"/>
    </row>
    <row r="258" spans="2:4" x14ac:dyDescent="0.2">
      <c r="B258" s="27"/>
      <c r="C258" s="27"/>
      <c r="D258" s="27"/>
    </row>
    <row r="259" spans="2:4" x14ac:dyDescent="0.2">
      <c r="B259" s="27"/>
      <c r="C259" s="27"/>
      <c r="D259" s="27"/>
    </row>
    <row r="260" spans="2:4" x14ac:dyDescent="0.2">
      <c r="B260" s="27"/>
      <c r="C260" s="27"/>
      <c r="D260" s="27"/>
    </row>
    <row r="261" spans="2:4" x14ac:dyDescent="0.2">
      <c r="B261" s="27"/>
      <c r="C261" s="27"/>
      <c r="D261" s="27"/>
    </row>
    <row r="262" spans="2:4" x14ac:dyDescent="0.2">
      <c r="B262" s="27"/>
      <c r="C262" s="27"/>
      <c r="D262" s="27"/>
    </row>
    <row r="263" spans="2:4" x14ac:dyDescent="0.2">
      <c r="B263" s="27"/>
      <c r="C263" s="27"/>
      <c r="D263" s="27"/>
    </row>
    <row r="264" spans="2:4" x14ac:dyDescent="0.2">
      <c r="B264" s="27"/>
      <c r="C264" s="27"/>
      <c r="D264" s="27"/>
    </row>
    <row r="265" spans="2:4" x14ac:dyDescent="0.2">
      <c r="B265" s="27"/>
      <c r="C265" s="27"/>
      <c r="D265" s="27"/>
    </row>
    <row r="266" spans="2:4" x14ac:dyDescent="0.2">
      <c r="B266" s="27"/>
      <c r="C266" s="27"/>
      <c r="D266" s="27"/>
    </row>
    <row r="267" spans="2:4" x14ac:dyDescent="0.2">
      <c r="B267" s="27"/>
      <c r="C267" s="27"/>
      <c r="D267" s="27"/>
    </row>
    <row r="268" spans="2:4" x14ac:dyDescent="0.2">
      <c r="B268" s="27"/>
      <c r="C268" s="27"/>
      <c r="D268" s="27"/>
    </row>
    <row r="269" spans="2:4" x14ac:dyDescent="0.2">
      <c r="B269" s="27"/>
      <c r="C269" s="27"/>
      <c r="D269" s="27"/>
    </row>
    <row r="270" spans="2:4" x14ac:dyDescent="0.2">
      <c r="B270" s="27"/>
      <c r="C270" s="27"/>
      <c r="D270" s="27"/>
    </row>
    <row r="271" spans="2:4" x14ac:dyDescent="0.2">
      <c r="B271" s="27"/>
      <c r="C271" s="27"/>
      <c r="D271" s="27"/>
    </row>
    <row r="272" spans="2:4" x14ac:dyDescent="0.2">
      <c r="B272" s="27"/>
      <c r="C272" s="27"/>
      <c r="D272" s="27"/>
    </row>
    <row r="273" spans="2:4" x14ac:dyDescent="0.2">
      <c r="B273" s="27"/>
      <c r="C273" s="27"/>
      <c r="D273" s="27"/>
    </row>
    <row r="274" spans="2:4" x14ac:dyDescent="0.2">
      <c r="B274" s="27"/>
      <c r="C274" s="27"/>
      <c r="D274" s="27"/>
    </row>
    <row r="275" spans="2:4" x14ac:dyDescent="0.2">
      <c r="B275" s="27"/>
      <c r="C275" s="27"/>
      <c r="D275" s="27"/>
    </row>
    <row r="276" spans="2:4" x14ac:dyDescent="0.2">
      <c r="B276" s="27"/>
      <c r="C276" s="27"/>
      <c r="D276" s="27"/>
    </row>
    <row r="277" spans="2:4" x14ac:dyDescent="0.2">
      <c r="B277" s="27"/>
      <c r="C277" s="27"/>
      <c r="D277" s="27"/>
    </row>
    <row r="278" spans="2:4" x14ac:dyDescent="0.2">
      <c r="B278" s="27"/>
      <c r="C278" s="27"/>
      <c r="D278" s="27"/>
    </row>
    <row r="279" spans="2:4" x14ac:dyDescent="0.2">
      <c r="B279" s="27"/>
      <c r="C279" s="27"/>
      <c r="D279" s="27"/>
    </row>
    <row r="280" spans="2:4" x14ac:dyDescent="0.2">
      <c r="B280" s="27"/>
      <c r="C280" s="27"/>
      <c r="D280" s="27"/>
    </row>
    <row r="281" spans="2:4" x14ac:dyDescent="0.2">
      <c r="B281" s="27"/>
      <c r="C281" s="27"/>
      <c r="D281" s="27"/>
    </row>
    <row r="282" spans="2:4" x14ac:dyDescent="0.2">
      <c r="B282" s="27"/>
      <c r="C282" s="27"/>
      <c r="D282" s="27"/>
    </row>
    <row r="283" spans="2:4" x14ac:dyDescent="0.2">
      <c r="B283" s="27"/>
      <c r="C283" s="27"/>
      <c r="D283" s="27"/>
    </row>
    <row r="284" spans="2:4" x14ac:dyDescent="0.2">
      <c r="B284" s="27"/>
      <c r="C284" s="27"/>
      <c r="D284" s="27"/>
    </row>
    <row r="285" spans="2:4" x14ac:dyDescent="0.2">
      <c r="B285" s="27"/>
      <c r="C285" s="27"/>
      <c r="D285" s="27"/>
    </row>
    <row r="286" spans="2:4" x14ac:dyDescent="0.2">
      <c r="B286" s="27"/>
      <c r="C286" s="27"/>
      <c r="D286" s="27"/>
    </row>
    <row r="287" spans="2:4" x14ac:dyDescent="0.2">
      <c r="B287" s="27"/>
      <c r="C287" s="27"/>
      <c r="D287" s="27"/>
    </row>
    <row r="288" spans="2:4" x14ac:dyDescent="0.2">
      <c r="B288" s="27"/>
      <c r="C288" s="27"/>
      <c r="D288" s="27"/>
    </row>
    <row r="289" spans="2:4" x14ac:dyDescent="0.2">
      <c r="B289" s="27"/>
      <c r="C289" s="27"/>
      <c r="D289" s="27"/>
    </row>
    <row r="290" spans="2:4" x14ac:dyDescent="0.2">
      <c r="B290" s="27"/>
      <c r="C290" s="27"/>
      <c r="D290" s="27"/>
    </row>
    <row r="291" spans="2:4" x14ac:dyDescent="0.2">
      <c r="B291" s="27"/>
      <c r="C291" s="27"/>
      <c r="D291" s="27"/>
    </row>
    <row r="292" spans="2:4" x14ac:dyDescent="0.2">
      <c r="B292" s="27"/>
      <c r="C292" s="27"/>
      <c r="D292" s="27"/>
    </row>
    <row r="293" spans="2:4" x14ac:dyDescent="0.2">
      <c r="B293" s="27"/>
      <c r="C293" s="27"/>
      <c r="D293" s="27"/>
    </row>
    <row r="294" spans="2:4" x14ac:dyDescent="0.2">
      <c r="B294" s="27"/>
      <c r="C294" s="27"/>
      <c r="D294" s="27"/>
    </row>
    <row r="295" spans="2:4" x14ac:dyDescent="0.2">
      <c r="B295" s="27"/>
      <c r="C295" s="27"/>
      <c r="D295" s="27"/>
    </row>
    <row r="296" spans="2:4" x14ac:dyDescent="0.2">
      <c r="B296" s="27"/>
      <c r="C296" s="27"/>
      <c r="D296" s="27"/>
    </row>
    <row r="297" spans="2:4" x14ac:dyDescent="0.2">
      <c r="B297" s="27"/>
      <c r="C297" s="27"/>
      <c r="D297" s="27"/>
    </row>
    <row r="298" spans="2:4" x14ac:dyDescent="0.2">
      <c r="B298" s="27"/>
      <c r="C298" s="27"/>
      <c r="D298" s="27"/>
    </row>
    <row r="299" spans="2:4" x14ac:dyDescent="0.2">
      <c r="B299" s="27"/>
      <c r="C299" s="27"/>
      <c r="D299" s="27"/>
    </row>
    <row r="300" spans="2:4" x14ac:dyDescent="0.2">
      <c r="B300" s="27"/>
      <c r="C300" s="27"/>
      <c r="D300" s="27"/>
    </row>
    <row r="301" spans="2:4" x14ac:dyDescent="0.2">
      <c r="B301" s="27"/>
      <c r="C301" s="27"/>
      <c r="D301" s="27"/>
    </row>
    <row r="302" spans="2:4" x14ac:dyDescent="0.2">
      <c r="B302" s="27"/>
      <c r="C302" s="27"/>
      <c r="D302" s="27"/>
    </row>
    <row r="303" spans="2:4" x14ac:dyDescent="0.2">
      <c r="B303" s="27"/>
      <c r="C303" s="27"/>
      <c r="D303" s="27"/>
    </row>
    <row r="304" spans="2:4" x14ac:dyDescent="0.2">
      <c r="B304" s="27"/>
      <c r="C304" s="27"/>
      <c r="D304" s="27"/>
    </row>
    <row r="305" spans="2:4" x14ac:dyDescent="0.2">
      <c r="B305" s="27"/>
      <c r="C305" s="27"/>
      <c r="D305" s="27"/>
    </row>
    <row r="306" spans="2:4" x14ac:dyDescent="0.2">
      <c r="B306" s="27"/>
      <c r="C306" s="27"/>
      <c r="D306" s="27"/>
    </row>
    <row r="307" spans="2:4" x14ac:dyDescent="0.2">
      <c r="B307" s="27"/>
      <c r="C307" s="27"/>
      <c r="D307" s="27"/>
    </row>
    <row r="308" spans="2:4" x14ac:dyDescent="0.2">
      <c r="B308" s="27"/>
      <c r="C308" s="27"/>
      <c r="D308" s="27"/>
    </row>
    <row r="309" spans="2:4" x14ac:dyDescent="0.2">
      <c r="B309" s="27"/>
      <c r="C309" s="27"/>
      <c r="D309" s="27"/>
    </row>
    <row r="310" spans="2:4" x14ac:dyDescent="0.2">
      <c r="B310" s="27"/>
      <c r="C310" s="27"/>
      <c r="D310" s="27"/>
    </row>
    <row r="311" spans="2:4" x14ac:dyDescent="0.2">
      <c r="B311" s="27"/>
      <c r="C311" s="27"/>
      <c r="D311" s="27"/>
    </row>
    <row r="312" spans="2:4" x14ac:dyDescent="0.2">
      <c r="B312" s="27"/>
      <c r="C312" s="27"/>
      <c r="D312" s="27"/>
    </row>
    <row r="313" spans="2:4" x14ac:dyDescent="0.2">
      <c r="B313" s="27"/>
      <c r="C313" s="27"/>
      <c r="D313" s="27"/>
    </row>
    <row r="314" spans="2:4" x14ac:dyDescent="0.2">
      <c r="B314" s="27"/>
      <c r="C314" s="27"/>
      <c r="D314" s="27"/>
    </row>
    <row r="315" spans="2:4" x14ac:dyDescent="0.2">
      <c r="B315" s="27"/>
      <c r="C315" s="27"/>
      <c r="D315" s="27"/>
    </row>
    <row r="316" spans="2:4" x14ac:dyDescent="0.2">
      <c r="B316" s="27"/>
      <c r="C316" s="27"/>
      <c r="D316" s="27"/>
    </row>
    <row r="317" spans="2:4" x14ac:dyDescent="0.2">
      <c r="B317" s="27"/>
      <c r="C317" s="27"/>
      <c r="D317" s="27"/>
    </row>
    <row r="318" spans="2:4" x14ac:dyDescent="0.2">
      <c r="B318" s="27"/>
      <c r="C318" s="27"/>
      <c r="D318" s="27"/>
    </row>
    <row r="319" spans="2:4" x14ac:dyDescent="0.2">
      <c r="B319" s="27"/>
      <c r="C319" s="27"/>
      <c r="D319" s="27"/>
    </row>
    <row r="320" spans="2:4" x14ac:dyDescent="0.2">
      <c r="B320" s="27"/>
      <c r="C320" s="27"/>
      <c r="D320" s="27"/>
    </row>
    <row r="321" spans="2:4" x14ac:dyDescent="0.2">
      <c r="B321" s="27"/>
      <c r="C321" s="27"/>
      <c r="D321" s="27"/>
    </row>
    <row r="322" spans="2:4" x14ac:dyDescent="0.2">
      <c r="B322" s="27"/>
      <c r="C322" s="27"/>
      <c r="D322" s="27"/>
    </row>
    <row r="323" spans="2:4" x14ac:dyDescent="0.2">
      <c r="B323" s="27"/>
      <c r="C323" s="27"/>
      <c r="D323" s="27"/>
    </row>
    <row r="324" spans="2:4" x14ac:dyDescent="0.2">
      <c r="B324" s="27"/>
      <c r="C324" s="27"/>
      <c r="D324" s="27"/>
    </row>
    <row r="325" spans="2:4" x14ac:dyDescent="0.2">
      <c r="B325" s="27"/>
      <c r="C325" s="27"/>
      <c r="D325" s="27"/>
    </row>
    <row r="326" spans="2:4" x14ac:dyDescent="0.2">
      <c r="B326" s="27"/>
      <c r="C326" s="27"/>
      <c r="D326" s="27"/>
    </row>
    <row r="327" spans="2:4" x14ac:dyDescent="0.2">
      <c r="B327" s="27"/>
      <c r="C327" s="27"/>
      <c r="D327" s="27"/>
    </row>
    <row r="328" spans="2:4" x14ac:dyDescent="0.2">
      <c r="B328" s="27"/>
      <c r="C328" s="27"/>
      <c r="D328" s="27"/>
    </row>
    <row r="329" spans="2:4" x14ac:dyDescent="0.2">
      <c r="B329" s="27"/>
      <c r="C329" s="27"/>
      <c r="D329" s="27"/>
    </row>
    <row r="330" spans="2:4" x14ac:dyDescent="0.2">
      <c r="B330" s="27"/>
      <c r="C330" s="27"/>
      <c r="D330" s="27"/>
    </row>
    <row r="331" spans="2:4" x14ac:dyDescent="0.2">
      <c r="B331" s="27"/>
      <c r="C331" s="27"/>
      <c r="D331" s="27"/>
    </row>
    <row r="332" spans="2:4" x14ac:dyDescent="0.2">
      <c r="B332" s="27"/>
      <c r="C332" s="27"/>
      <c r="D332" s="27"/>
    </row>
    <row r="333" spans="2:4" x14ac:dyDescent="0.2">
      <c r="B333" s="27"/>
      <c r="C333" s="27"/>
      <c r="D333" s="27"/>
    </row>
    <row r="334" spans="2:4" x14ac:dyDescent="0.2">
      <c r="B334" s="27"/>
      <c r="C334" s="27"/>
      <c r="D334" s="27"/>
    </row>
    <row r="335" spans="2:4" x14ac:dyDescent="0.2">
      <c r="B335" s="27"/>
      <c r="C335" s="27"/>
      <c r="D335" s="27"/>
    </row>
    <row r="336" spans="2:4" x14ac:dyDescent="0.2">
      <c r="B336" s="27"/>
      <c r="C336" s="27"/>
      <c r="D336" s="27"/>
    </row>
    <row r="337" spans="2:4" x14ac:dyDescent="0.2">
      <c r="B337" s="27"/>
      <c r="C337" s="27"/>
      <c r="D337" s="27"/>
    </row>
    <row r="338" spans="2:4" x14ac:dyDescent="0.2">
      <c r="B338" s="27"/>
      <c r="C338" s="27"/>
      <c r="D338" s="27"/>
    </row>
    <row r="339" spans="2:4" x14ac:dyDescent="0.2">
      <c r="B339" s="27"/>
      <c r="C339" s="27"/>
      <c r="D339" s="27"/>
    </row>
    <row r="340" spans="2:4" x14ac:dyDescent="0.2">
      <c r="B340" s="27"/>
      <c r="C340" s="27"/>
      <c r="D340" s="27"/>
    </row>
    <row r="341" spans="2:4" x14ac:dyDescent="0.2">
      <c r="B341" s="27"/>
      <c r="C341" s="27"/>
      <c r="D341" s="27"/>
    </row>
    <row r="342" spans="2:4" x14ac:dyDescent="0.2">
      <c r="B342" s="27"/>
      <c r="C342" s="27"/>
      <c r="D342" s="27"/>
    </row>
    <row r="343" spans="2:4" x14ac:dyDescent="0.2">
      <c r="B343" s="27"/>
      <c r="C343" s="27"/>
      <c r="D343" s="27"/>
    </row>
    <row r="344" spans="2:4" x14ac:dyDescent="0.2">
      <c r="B344" s="27"/>
      <c r="C344" s="27"/>
      <c r="D344" s="27"/>
    </row>
    <row r="345" spans="2:4" x14ac:dyDescent="0.2">
      <c r="B345" s="27"/>
      <c r="C345" s="27"/>
      <c r="D345" s="27"/>
    </row>
    <row r="346" spans="2:4" x14ac:dyDescent="0.2">
      <c r="B346" s="27"/>
      <c r="C346" s="27"/>
      <c r="D346" s="27"/>
    </row>
    <row r="347" spans="2:4" x14ac:dyDescent="0.2">
      <c r="B347" s="27"/>
      <c r="C347" s="27"/>
      <c r="D347" s="27"/>
    </row>
    <row r="348" spans="2:4" x14ac:dyDescent="0.2">
      <c r="B348" s="27"/>
      <c r="C348" s="27"/>
      <c r="D348" s="27"/>
    </row>
    <row r="349" spans="2:4" x14ac:dyDescent="0.2">
      <c r="B349" s="27"/>
      <c r="C349" s="27"/>
      <c r="D349" s="27"/>
    </row>
    <row r="350" spans="2:4" x14ac:dyDescent="0.2">
      <c r="B350" s="27"/>
      <c r="C350" s="27"/>
      <c r="D350" s="27"/>
    </row>
    <row r="351" spans="2:4" x14ac:dyDescent="0.2">
      <c r="B351" s="27"/>
      <c r="C351" s="27"/>
      <c r="D351" s="27"/>
    </row>
    <row r="352" spans="2:4" x14ac:dyDescent="0.2">
      <c r="B352" s="27"/>
      <c r="C352" s="27"/>
      <c r="D352" s="27"/>
    </row>
    <row r="353" spans="2:4" x14ac:dyDescent="0.2">
      <c r="B353" s="27"/>
      <c r="C353" s="27"/>
      <c r="D353" s="27"/>
    </row>
    <row r="354" spans="2:4" x14ac:dyDescent="0.2">
      <c r="B354" s="27"/>
      <c r="C354" s="27"/>
      <c r="D354" s="27"/>
    </row>
    <row r="355" spans="2:4" x14ac:dyDescent="0.2">
      <c r="B355" s="27"/>
      <c r="C355" s="27"/>
      <c r="D355" s="27"/>
    </row>
    <row r="356" spans="2:4" x14ac:dyDescent="0.2">
      <c r="B356" s="27"/>
      <c r="C356" s="27"/>
      <c r="D356" s="27"/>
    </row>
    <row r="357" spans="2:4" x14ac:dyDescent="0.2">
      <c r="B357" s="27"/>
      <c r="C357" s="27"/>
      <c r="D357" s="27"/>
    </row>
    <row r="358" spans="2:4" x14ac:dyDescent="0.2">
      <c r="B358" s="27"/>
      <c r="C358" s="27"/>
      <c r="D358" s="27"/>
    </row>
    <row r="359" spans="2:4" x14ac:dyDescent="0.2">
      <c r="B359" s="27"/>
      <c r="C359" s="27"/>
      <c r="D359" s="27"/>
    </row>
    <row r="360" spans="2:4" x14ac:dyDescent="0.2">
      <c r="B360" s="27"/>
      <c r="C360" s="27"/>
      <c r="D360" s="27"/>
    </row>
    <row r="361" spans="2:4" x14ac:dyDescent="0.2">
      <c r="B361" s="27"/>
      <c r="C361" s="27"/>
      <c r="D361" s="27"/>
    </row>
    <row r="362" spans="2:4" x14ac:dyDescent="0.2">
      <c r="B362" s="27"/>
      <c r="C362" s="27"/>
      <c r="D362" s="27"/>
    </row>
    <row r="363" spans="2:4" x14ac:dyDescent="0.2">
      <c r="B363" s="27"/>
      <c r="C363" s="27"/>
      <c r="D363" s="27"/>
    </row>
    <row r="364" spans="2:4" x14ac:dyDescent="0.2">
      <c r="B364" s="27"/>
      <c r="C364" s="27"/>
      <c r="D364" s="27"/>
    </row>
    <row r="365" spans="2:4" x14ac:dyDescent="0.2">
      <c r="B365" s="27"/>
      <c r="C365" s="27"/>
      <c r="D365" s="27"/>
    </row>
    <row r="366" spans="2:4" x14ac:dyDescent="0.2">
      <c r="B366" s="27"/>
      <c r="C366" s="27"/>
      <c r="D366" s="27"/>
    </row>
    <row r="367" spans="2:4" x14ac:dyDescent="0.2">
      <c r="B367" s="27"/>
      <c r="C367" s="27"/>
      <c r="D367" s="27"/>
    </row>
    <row r="368" spans="2:4" x14ac:dyDescent="0.2">
      <c r="B368" s="27"/>
      <c r="C368" s="27"/>
      <c r="D368" s="27"/>
    </row>
    <row r="369" spans="2:4" x14ac:dyDescent="0.2">
      <c r="B369" s="27"/>
      <c r="C369" s="27"/>
      <c r="D369" s="27"/>
    </row>
    <row r="370" spans="2:4" x14ac:dyDescent="0.2">
      <c r="B370" s="27"/>
      <c r="C370" s="27"/>
      <c r="D370" s="27"/>
    </row>
    <row r="371" spans="2:4" x14ac:dyDescent="0.2">
      <c r="B371" s="27"/>
      <c r="C371" s="27"/>
      <c r="D371" s="27"/>
    </row>
    <row r="372" spans="2:4" x14ac:dyDescent="0.2">
      <c r="B372" s="27"/>
      <c r="C372" s="27"/>
      <c r="D372" s="27"/>
    </row>
    <row r="373" spans="2:4" x14ac:dyDescent="0.2">
      <c r="B373" s="27"/>
      <c r="C373" s="27"/>
      <c r="D373" s="27"/>
    </row>
    <row r="374" spans="2:4" x14ac:dyDescent="0.2">
      <c r="B374" s="27"/>
      <c r="C374" s="27"/>
      <c r="D374" s="27"/>
    </row>
    <row r="375" spans="2:4" x14ac:dyDescent="0.2">
      <c r="B375" s="27"/>
      <c r="C375" s="27"/>
      <c r="D375" s="27"/>
    </row>
    <row r="376" spans="2:4" x14ac:dyDescent="0.2">
      <c r="B376" s="27"/>
      <c r="C376" s="27"/>
      <c r="D376" s="27"/>
    </row>
    <row r="377" spans="2:4" x14ac:dyDescent="0.2">
      <c r="B377" s="27"/>
      <c r="C377" s="27"/>
      <c r="D377" s="27"/>
    </row>
    <row r="378" spans="2:4" x14ac:dyDescent="0.2">
      <c r="B378" s="27"/>
      <c r="C378" s="27"/>
      <c r="D378" s="27"/>
    </row>
    <row r="379" spans="2:4" x14ac:dyDescent="0.2">
      <c r="B379" s="27"/>
      <c r="C379" s="27"/>
      <c r="D379" s="27"/>
    </row>
    <row r="380" spans="2:4" x14ac:dyDescent="0.2">
      <c r="B380" s="27"/>
      <c r="C380" s="27"/>
      <c r="D380" s="27"/>
    </row>
    <row r="381" spans="2:4" x14ac:dyDescent="0.2">
      <c r="B381" s="27"/>
      <c r="C381" s="27"/>
      <c r="D381" s="27"/>
    </row>
    <row r="382" spans="2:4" x14ac:dyDescent="0.2">
      <c r="B382" s="27"/>
      <c r="C382" s="27"/>
      <c r="D382" s="27"/>
    </row>
    <row r="383" spans="2:4" x14ac:dyDescent="0.2">
      <c r="B383" s="27"/>
      <c r="C383" s="27"/>
      <c r="D383" s="27"/>
    </row>
    <row r="384" spans="2:4" x14ac:dyDescent="0.2">
      <c r="B384" s="27"/>
      <c r="C384" s="27"/>
      <c r="D384" s="27"/>
    </row>
    <row r="385" spans="2:4" x14ac:dyDescent="0.2">
      <c r="B385" s="27"/>
      <c r="C385" s="27"/>
      <c r="D385" s="27"/>
    </row>
    <row r="386" spans="2:4" x14ac:dyDescent="0.2">
      <c r="B386" s="27"/>
      <c r="C386" s="27"/>
      <c r="D386" s="27"/>
    </row>
    <row r="387" spans="2:4" x14ac:dyDescent="0.2">
      <c r="B387" s="27"/>
      <c r="C387" s="27"/>
      <c r="D387" s="27"/>
    </row>
    <row r="388" spans="2:4" x14ac:dyDescent="0.2">
      <c r="B388" s="27"/>
      <c r="C388" s="27"/>
      <c r="D388" s="27"/>
    </row>
    <row r="389" spans="2:4" x14ac:dyDescent="0.2">
      <c r="B389" s="27"/>
      <c r="C389" s="27"/>
      <c r="D389" s="27"/>
    </row>
    <row r="390" spans="2:4" x14ac:dyDescent="0.2">
      <c r="B390" s="27"/>
      <c r="C390" s="27"/>
      <c r="D390" s="27"/>
    </row>
    <row r="391" spans="2:4" x14ac:dyDescent="0.2">
      <c r="B391" s="27"/>
      <c r="C391" s="27"/>
      <c r="D391" s="27"/>
    </row>
    <row r="392" spans="2:4" x14ac:dyDescent="0.2">
      <c r="B392" s="27"/>
      <c r="C392" s="27"/>
      <c r="D392" s="27"/>
    </row>
    <row r="393" spans="2:4" x14ac:dyDescent="0.2">
      <c r="B393" s="27"/>
      <c r="C393" s="27"/>
      <c r="D393" s="27"/>
    </row>
    <row r="394" spans="2:4" x14ac:dyDescent="0.2">
      <c r="B394" s="27"/>
      <c r="C394" s="27"/>
      <c r="D394" s="27"/>
    </row>
    <row r="395" spans="2:4" x14ac:dyDescent="0.2">
      <c r="B395" s="27"/>
      <c r="C395" s="27"/>
      <c r="D395" s="27"/>
    </row>
    <row r="396" spans="2:4" x14ac:dyDescent="0.2">
      <c r="B396" s="27"/>
      <c r="C396" s="27"/>
      <c r="D396" s="27"/>
    </row>
    <row r="397" spans="2:4" x14ac:dyDescent="0.2">
      <c r="B397" s="27"/>
      <c r="C397" s="27"/>
      <c r="D397" s="27"/>
    </row>
    <row r="398" spans="2:4" x14ac:dyDescent="0.2">
      <c r="B398" s="27"/>
      <c r="C398" s="27"/>
      <c r="D398" s="27"/>
    </row>
    <row r="399" spans="2:4" x14ac:dyDescent="0.2">
      <c r="B399" s="27"/>
      <c r="C399" s="27"/>
      <c r="D399" s="27"/>
    </row>
    <row r="400" spans="2:4" x14ac:dyDescent="0.2">
      <c r="B400" s="27"/>
      <c r="C400" s="27"/>
      <c r="D400" s="27"/>
    </row>
    <row r="401" spans="2:4" x14ac:dyDescent="0.2">
      <c r="B401" s="27"/>
      <c r="C401" s="27"/>
      <c r="D401" s="27"/>
    </row>
    <row r="402" spans="2:4" x14ac:dyDescent="0.2">
      <c r="B402" s="27"/>
      <c r="C402" s="27"/>
      <c r="D402" s="27"/>
    </row>
    <row r="403" spans="2:4" x14ac:dyDescent="0.2">
      <c r="B403" s="27"/>
      <c r="C403" s="27"/>
      <c r="D403" s="27"/>
    </row>
    <row r="404" spans="2:4" x14ac:dyDescent="0.2">
      <c r="B404" s="27"/>
      <c r="C404" s="27"/>
      <c r="D404" s="27"/>
    </row>
    <row r="405" spans="2:4" x14ac:dyDescent="0.2">
      <c r="B405" s="27"/>
      <c r="C405" s="27"/>
      <c r="D405" s="27"/>
    </row>
    <row r="406" spans="2:4" x14ac:dyDescent="0.2">
      <c r="B406" s="27"/>
      <c r="C406" s="27"/>
      <c r="D406" s="27"/>
    </row>
    <row r="407" spans="2:4" x14ac:dyDescent="0.2">
      <c r="B407" s="27"/>
      <c r="C407" s="27"/>
      <c r="D407" s="27"/>
    </row>
    <row r="408" spans="2:4" x14ac:dyDescent="0.2">
      <c r="B408" s="27"/>
      <c r="C408" s="27"/>
      <c r="D408" s="27"/>
    </row>
    <row r="409" spans="2:4" x14ac:dyDescent="0.2">
      <c r="B409" s="27"/>
      <c r="C409" s="27"/>
      <c r="D409" s="27"/>
    </row>
    <row r="410" spans="2:4" x14ac:dyDescent="0.2">
      <c r="B410" s="27"/>
      <c r="C410" s="27"/>
      <c r="D410" s="27"/>
    </row>
    <row r="411" spans="2:4" x14ac:dyDescent="0.2">
      <c r="B411" s="27"/>
      <c r="C411" s="27"/>
      <c r="D411" s="27"/>
    </row>
    <row r="412" spans="2:4" x14ac:dyDescent="0.2">
      <c r="B412" s="27"/>
      <c r="C412" s="27"/>
      <c r="D412" s="27"/>
    </row>
    <row r="413" spans="2:4" x14ac:dyDescent="0.2">
      <c r="B413" s="27"/>
      <c r="C413" s="27"/>
      <c r="D413" s="27"/>
    </row>
    <row r="414" spans="2:4" x14ac:dyDescent="0.2">
      <c r="B414" s="27"/>
      <c r="C414" s="27"/>
      <c r="D414" s="27"/>
    </row>
    <row r="415" spans="2:4" x14ac:dyDescent="0.2">
      <c r="B415" s="27"/>
      <c r="C415" s="27"/>
      <c r="D415" s="27"/>
    </row>
    <row r="416" spans="2:4" x14ac:dyDescent="0.2">
      <c r="B416" s="27"/>
      <c r="C416" s="27"/>
      <c r="D416" s="27"/>
    </row>
    <row r="417" spans="2:4" x14ac:dyDescent="0.2">
      <c r="B417" s="27"/>
      <c r="C417" s="27"/>
      <c r="D417" s="27"/>
    </row>
    <row r="418" spans="2:4" x14ac:dyDescent="0.2">
      <c r="B418" s="27"/>
      <c r="C418" s="27"/>
      <c r="D418" s="27"/>
    </row>
    <row r="419" spans="2:4" x14ac:dyDescent="0.2">
      <c r="B419" s="27"/>
      <c r="C419" s="27"/>
      <c r="D419" s="27"/>
    </row>
    <row r="420" spans="2:4" x14ac:dyDescent="0.2">
      <c r="B420" s="27"/>
      <c r="C420" s="27"/>
      <c r="D420" s="27"/>
    </row>
    <row r="421" spans="2:4" x14ac:dyDescent="0.2">
      <c r="B421" s="27"/>
      <c r="C421" s="27"/>
      <c r="D421" s="27"/>
    </row>
    <row r="422" spans="2:4" x14ac:dyDescent="0.2">
      <c r="B422" s="27"/>
      <c r="C422" s="27"/>
      <c r="D422" s="27"/>
    </row>
    <row r="423" spans="2:4" x14ac:dyDescent="0.2">
      <c r="B423" s="27"/>
      <c r="C423" s="27"/>
      <c r="D423" s="27"/>
    </row>
    <row r="424" spans="2:4" x14ac:dyDescent="0.2">
      <c r="B424" s="27"/>
      <c r="C424" s="27"/>
      <c r="D424" s="27"/>
    </row>
    <row r="425" spans="2:4" x14ac:dyDescent="0.2">
      <c r="B425" s="27"/>
      <c r="C425" s="27"/>
      <c r="D425" s="27"/>
    </row>
    <row r="426" spans="2:4" x14ac:dyDescent="0.2">
      <c r="B426" s="27"/>
      <c r="C426" s="27"/>
      <c r="D426" s="27"/>
    </row>
    <row r="427" spans="2:4" x14ac:dyDescent="0.2">
      <c r="B427" s="27"/>
      <c r="C427" s="27"/>
      <c r="D427" s="27"/>
    </row>
    <row r="428" spans="2:4" x14ac:dyDescent="0.2">
      <c r="B428" s="27"/>
      <c r="C428" s="27"/>
      <c r="D428" s="27"/>
    </row>
    <row r="429" spans="2:4" x14ac:dyDescent="0.2">
      <c r="B429" s="27"/>
      <c r="C429" s="27"/>
      <c r="D429" s="27"/>
    </row>
    <row r="430" spans="2:4" x14ac:dyDescent="0.2">
      <c r="B430" s="27"/>
      <c r="C430" s="27"/>
      <c r="D430" s="27"/>
    </row>
    <row r="431" spans="2:4" x14ac:dyDescent="0.2">
      <c r="B431" s="27"/>
      <c r="C431" s="27"/>
      <c r="D431" s="27"/>
    </row>
    <row r="432" spans="2:4" x14ac:dyDescent="0.2">
      <c r="B432" s="27"/>
      <c r="C432" s="27"/>
      <c r="D432" s="27"/>
    </row>
    <row r="433" spans="2:4" x14ac:dyDescent="0.2">
      <c r="B433" s="27"/>
      <c r="C433" s="27"/>
      <c r="D433" s="27"/>
    </row>
    <row r="434" spans="2:4" x14ac:dyDescent="0.2">
      <c r="B434" s="27"/>
      <c r="C434" s="27"/>
      <c r="D434" s="27"/>
    </row>
    <row r="435" spans="2:4" x14ac:dyDescent="0.2">
      <c r="B435" s="27"/>
      <c r="C435" s="27"/>
      <c r="D435" s="27"/>
    </row>
    <row r="436" spans="2:4" x14ac:dyDescent="0.2">
      <c r="B436" s="27"/>
      <c r="C436" s="27"/>
      <c r="D436" s="27"/>
    </row>
    <row r="437" spans="2:4" x14ac:dyDescent="0.2">
      <c r="B437" s="27"/>
      <c r="C437" s="27"/>
      <c r="D437" s="27"/>
    </row>
    <row r="438" spans="2:4" x14ac:dyDescent="0.2">
      <c r="B438" s="27"/>
      <c r="C438" s="27"/>
      <c r="D438" s="27"/>
    </row>
    <row r="439" spans="2:4" x14ac:dyDescent="0.2">
      <c r="B439" s="27"/>
      <c r="C439" s="27"/>
      <c r="D439" s="27"/>
    </row>
    <row r="440" spans="2:4" x14ac:dyDescent="0.2">
      <c r="B440" s="27"/>
      <c r="C440" s="27"/>
      <c r="D440" s="27"/>
    </row>
    <row r="441" spans="2:4" x14ac:dyDescent="0.2">
      <c r="B441" s="27"/>
      <c r="C441" s="27"/>
      <c r="D441" s="27"/>
    </row>
    <row r="442" spans="2:4" x14ac:dyDescent="0.2">
      <c r="B442" s="27"/>
      <c r="C442" s="27"/>
      <c r="D442" s="27"/>
    </row>
    <row r="443" spans="2:4" x14ac:dyDescent="0.2">
      <c r="B443" s="27"/>
      <c r="C443" s="27"/>
      <c r="D443" s="27"/>
    </row>
    <row r="444" spans="2:4" x14ac:dyDescent="0.2">
      <c r="B444" s="27"/>
      <c r="C444" s="27"/>
      <c r="D444" s="27"/>
    </row>
    <row r="445" spans="2:4" x14ac:dyDescent="0.2">
      <c r="B445" s="27"/>
      <c r="C445" s="27"/>
      <c r="D445" s="27"/>
    </row>
    <row r="446" spans="2:4" x14ac:dyDescent="0.2">
      <c r="B446" s="27"/>
      <c r="C446" s="27"/>
      <c r="D446" s="27"/>
    </row>
    <row r="447" spans="2:4" x14ac:dyDescent="0.2">
      <c r="B447" s="27"/>
      <c r="C447" s="27"/>
      <c r="D447" s="27"/>
    </row>
    <row r="448" spans="2:4" x14ac:dyDescent="0.2">
      <c r="B448" s="27"/>
      <c r="C448" s="27"/>
      <c r="D448" s="27"/>
    </row>
    <row r="449" spans="2:4" x14ac:dyDescent="0.2">
      <c r="B449" s="27"/>
      <c r="C449" s="27"/>
      <c r="D449" s="27"/>
    </row>
    <row r="450" spans="2:4" x14ac:dyDescent="0.2">
      <c r="B450" s="27"/>
      <c r="C450" s="27"/>
      <c r="D450" s="27"/>
    </row>
    <row r="451" spans="2:4" x14ac:dyDescent="0.2">
      <c r="B451" s="27"/>
      <c r="C451" s="27"/>
      <c r="D451" s="27"/>
    </row>
    <row r="452" spans="2:4" x14ac:dyDescent="0.2">
      <c r="B452" s="27"/>
      <c r="C452" s="27"/>
      <c r="D452" s="27"/>
    </row>
    <row r="453" spans="2:4" x14ac:dyDescent="0.2">
      <c r="B453" s="27"/>
      <c r="C453" s="27"/>
      <c r="D453" s="27"/>
    </row>
    <row r="454" spans="2:4" x14ac:dyDescent="0.2">
      <c r="B454" s="27"/>
      <c r="C454" s="27"/>
      <c r="D454" s="27"/>
    </row>
    <row r="455" spans="2:4" x14ac:dyDescent="0.2">
      <c r="B455" s="27"/>
      <c r="C455" s="27"/>
      <c r="D455" s="27"/>
    </row>
    <row r="456" spans="2:4" x14ac:dyDescent="0.2">
      <c r="B456" s="27"/>
      <c r="C456" s="27"/>
      <c r="D456" s="27"/>
    </row>
    <row r="457" spans="2:4" x14ac:dyDescent="0.2">
      <c r="B457" s="27"/>
      <c r="C457" s="27"/>
      <c r="D457" s="27"/>
    </row>
    <row r="458" spans="2:4" x14ac:dyDescent="0.2">
      <c r="B458" s="27"/>
      <c r="C458" s="27"/>
      <c r="D458" s="27"/>
    </row>
    <row r="459" spans="2:4" x14ac:dyDescent="0.2">
      <c r="B459" s="27"/>
      <c r="C459" s="27"/>
      <c r="D459" s="27"/>
    </row>
    <row r="460" spans="2:4" x14ac:dyDescent="0.2">
      <c r="B460" s="27"/>
      <c r="C460" s="27"/>
      <c r="D460" s="27"/>
    </row>
    <row r="461" spans="2:4" x14ac:dyDescent="0.2">
      <c r="B461" s="27"/>
      <c r="C461" s="27"/>
      <c r="D461" s="27"/>
    </row>
    <row r="462" spans="2:4" x14ac:dyDescent="0.2">
      <c r="B462" s="27"/>
      <c r="C462" s="27"/>
      <c r="D462" s="27"/>
    </row>
    <row r="463" spans="2:4" x14ac:dyDescent="0.2">
      <c r="B463" s="27"/>
      <c r="C463" s="27"/>
      <c r="D463" s="27"/>
    </row>
    <row r="464" spans="2:4" x14ac:dyDescent="0.2">
      <c r="B464" s="27"/>
      <c r="C464" s="27"/>
      <c r="D464" s="27"/>
    </row>
    <row r="465" spans="2:4" x14ac:dyDescent="0.2">
      <c r="B465" s="27"/>
      <c r="C465" s="27"/>
      <c r="D465" s="27"/>
    </row>
    <row r="466" spans="2:4" x14ac:dyDescent="0.2">
      <c r="B466" s="27"/>
      <c r="C466" s="27"/>
      <c r="D466" s="27"/>
    </row>
    <row r="467" spans="2:4" x14ac:dyDescent="0.2">
      <c r="B467" s="27"/>
      <c r="C467" s="27"/>
      <c r="D467" s="27"/>
    </row>
    <row r="468" spans="2:4" x14ac:dyDescent="0.2">
      <c r="B468" s="27"/>
      <c r="C468" s="27"/>
      <c r="D468" s="27"/>
    </row>
    <row r="469" spans="2:4" x14ac:dyDescent="0.2">
      <c r="B469" s="27"/>
      <c r="C469" s="27"/>
      <c r="D469" s="27"/>
    </row>
    <row r="470" spans="2:4" x14ac:dyDescent="0.2">
      <c r="B470" s="27"/>
      <c r="C470" s="27"/>
      <c r="D470" s="27"/>
    </row>
    <row r="471" spans="2:4" x14ac:dyDescent="0.2">
      <c r="B471" s="27"/>
      <c r="C471" s="27"/>
      <c r="D471" s="27"/>
    </row>
    <row r="472" spans="2:4" x14ac:dyDescent="0.2">
      <c r="B472" s="27"/>
      <c r="C472" s="27"/>
      <c r="D472" s="27"/>
    </row>
    <row r="473" spans="2:4" x14ac:dyDescent="0.2">
      <c r="B473" s="27"/>
      <c r="C473" s="27"/>
      <c r="D473" s="27"/>
    </row>
    <row r="474" spans="2:4" x14ac:dyDescent="0.2">
      <c r="B474" s="27"/>
      <c r="C474" s="27"/>
      <c r="D474" s="27"/>
    </row>
    <row r="475" spans="2:4" x14ac:dyDescent="0.2">
      <c r="B475" s="27"/>
      <c r="C475" s="27"/>
      <c r="D475" s="27"/>
    </row>
    <row r="476" spans="2:4" x14ac:dyDescent="0.2">
      <c r="B476" s="27"/>
      <c r="C476" s="27"/>
      <c r="D476" s="27"/>
    </row>
    <row r="477" spans="2:4" x14ac:dyDescent="0.2">
      <c r="B477" s="27"/>
      <c r="C477" s="27"/>
      <c r="D477" s="27"/>
    </row>
    <row r="478" spans="2:4" x14ac:dyDescent="0.2">
      <c r="B478" s="27"/>
      <c r="C478" s="27"/>
      <c r="D478" s="27"/>
    </row>
    <row r="479" spans="2:4" x14ac:dyDescent="0.2">
      <c r="B479" s="27"/>
      <c r="C479" s="27"/>
      <c r="D479" s="27"/>
    </row>
    <row r="480" spans="2:4" x14ac:dyDescent="0.2">
      <c r="B480" s="27"/>
      <c r="C480" s="27"/>
      <c r="D480" s="27"/>
    </row>
    <row r="481" spans="2:4" x14ac:dyDescent="0.2">
      <c r="B481" s="27"/>
      <c r="C481" s="27"/>
      <c r="D481" s="27"/>
    </row>
    <row r="482" spans="2:4" x14ac:dyDescent="0.2">
      <c r="B482" s="27"/>
      <c r="C482" s="27"/>
      <c r="D482" s="27"/>
    </row>
    <row r="483" spans="2:4" x14ac:dyDescent="0.2">
      <c r="B483" s="27"/>
      <c r="C483" s="27"/>
      <c r="D483" s="27"/>
    </row>
    <row r="484" spans="2:4" x14ac:dyDescent="0.2">
      <c r="B484" s="27"/>
      <c r="C484" s="27"/>
      <c r="D484" s="27"/>
    </row>
    <row r="485" spans="2:4" x14ac:dyDescent="0.2">
      <c r="B485" s="27"/>
      <c r="C485" s="27"/>
      <c r="D485" s="27"/>
    </row>
    <row r="486" spans="2:4" x14ac:dyDescent="0.2">
      <c r="B486" s="27"/>
      <c r="C486" s="27"/>
      <c r="D486" s="27"/>
    </row>
    <row r="487" spans="2:4" x14ac:dyDescent="0.2">
      <c r="B487" s="27"/>
      <c r="C487" s="27"/>
      <c r="D487" s="27"/>
    </row>
    <row r="488" spans="2:4" x14ac:dyDescent="0.2">
      <c r="B488" s="27"/>
      <c r="C488" s="27"/>
      <c r="D488" s="27"/>
    </row>
    <row r="489" spans="2:4" x14ac:dyDescent="0.2">
      <c r="B489" s="27"/>
      <c r="C489" s="27"/>
      <c r="D489" s="27"/>
    </row>
    <row r="490" spans="2:4" x14ac:dyDescent="0.2">
      <c r="B490" s="27"/>
      <c r="C490" s="27"/>
      <c r="D490" s="27"/>
    </row>
    <row r="491" spans="2:4" x14ac:dyDescent="0.2">
      <c r="B491" s="27"/>
      <c r="C491" s="27"/>
      <c r="D491" s="27"/>
    </row>
    <row r="492" spans="2:4" x14ac:dyDescent="0.2">
      <c r="B492" s="27"/>
      <c r="C492" s="27"/>
      <c r="D492" s="27"/>
    </row>
    <row r="493" spans="2:4" x14ac:dyDescent="0.2">
      <c r="B493" s="27"/>
      <c r="C493" s="27"/>
      <c r="D493" s="27"/>
    </row>
    <row r="494" spans="2:4" x14ac:dyDescent="0.2">
      <c r="B494" s="27"/>
      <c r="C494" s="27"/>
      <c r="D494" s="27"/>
    </row>
    <row r="495" spans="2:4" x14ac:dyDescent="0.2">
      <c r="B495" s="27"/>
      <c r="C495" s="27"/>
      <c r="D495" s="27"/>
    </row>
    <row r="496" spans="2:4" x14ac:dyDescent="0.2">
      <c r="B496" s="27"/>
      <c r="C496" s="27"/>
      <c r="D496" s="27"/>
    </row>
    <row r="497" spans="2:4" x14ac:dyDescent="0.2">
      <c r="B497" s="27"/>
      <c r="C497" s="27"/>
      <c r="D497" s="27"/>
    </row>
    <row r="498" spans="2:4" x14ac:dyDescent="0.2">
      <c r="B498" s="27"/>
      <c r="C498" s="27"/>
      <c r="D498" s="27"/>
    </row>
    <row r="499" spans="2:4" x14ac:dyDescent="0.2">
      <c r="B499" s="27"/>
      <c r="C499" s="27"/>
      <c r="D499" s="27"/>
    </row>
    <row r="500" spans="2:4" x14ac:dyDescent="0.2">
      <c r="B500" s="27"/>
      <c r="C500" s="27"/>
      <c r="D500" s="27"/>
    </row>
    <row r="501" spans="2:4" x14ac:dyDescent="0.2">
      <c r="B501" s="27"/>
      <c r="C501" s="27"/>
      <c r="D501" s="27"/>
    </row>
    <row r="502" spans="2:4" x14ac:dyDescent="0.2">
      <c r="B502" s="27"/>
      <c r="C502" s="27"/>
      <c r="D502" s="27"/>
    </row>
    <row r="503" spans="2:4" x14ac:dyDescent="0.2">
      <c r="B503" s="27"/>
      <c r="C503" s="27"/>
      <c r="D503" s="27"/>
    </row>
    <row r="504" spans="2:4" x14ac:dyDescent="0.2">
      <c r="B504" s="27"/>
      <c r="C504" s="27"/>
      <c r="D504" s="27"/>
    </row>
    <row r="505" spans="2:4" x14ac:dyDescent="0.2">
      <c r="B505" s="27"/>
      <c r="C505" s="27"/>
      <c r="D505" s="27"/>
    </row>
    <row r="506" spans="2:4" x14ac:dyDescent="0.2">
      <c r="B506" s="27"/>
      <c r="C506" s="27"/>
      <c r="D506" s="27"/>
    </row>
    <row r="507" spans="2:4" x14ac:dyDescent="0.2">
      <c r="B507" s="27"/>
      <c r="C507" s="27"/>
      <c r="D507" s="27"/>
    </row>
    <row r="508" spans="2:4" x14ac:dyDescent="0.2">
      <c r="B508" s="27"/>
      <c r="C508" s="27"/>
      <c r="D508" s="27"/>
    </row>
    <row r="509" spans="2:4" x14ac:dyDescent="0.2">
      <c r="B509" s="27"/>
      <c r="C509" s="27"/>
      <c r="D509" s="27"/>
    </row>
    <row r="510" spans="2:4" x14ac:dyDescent="0.2">
      <c r="B510" s="27"/>
      <c r="C510" s="27"/>
      <c r="D510" s="27"/>
    </row>
    <row r="511" spans="2:4" x14ac:dyDescent="0.2">
      <c r="B511" s="27"/>
      <c r="C511" s="27"/>
      <c r="D511" s="27"/>
    </row>
    <row r="512" spans="2:4" x14ac:dyDescent="0.2">
      <c r="B512" s="27"/>
      <c r="C512" s="27"/>
      <c r="D512" s="27"/>
    </row>
    <row r="513" spans="2:4" x14ac:dyDescent="0.2">
      <c r="B513" s="27"/>
      <c r="C513" s="27"/>
      <c r="D513" s="27"/>
    </row>
    <row r="514" spans="2:4" x14ac:dyDescent="0.2">
      <c r="B514" s="27"/>
      <c r="C514" s="27"/>
      <c r="D514" s="27"/>
    </row>
    <row r="515" spans="2:4" x14ac:dyDescent="0.2">
      <c r="B515" s="27"/>
      <c r="C515" s="27"/>
      <c r="D515" s="27"/>
    </row>
    <row r="516" spans="2:4" x14ac:dyDescent="0.2">
      <c r="B516" s="27"/>
      <c r="C516" s="27"/>
      <c r="D516" s="27"/>
    </row>
    <row r="517" spans="2:4" x14ac:dyDescent="0.2">
      <c r="B517" s="27"/>
      <c r="C517" s="27"/>
      <c r="D517" s="27"/>
    </row>
    <row r="518" spans="2:4" x14ac:dyDescent="0.2">
      <c r="B518" s="27"/>
      <c r="C518" s="27"/>
      <c r="D518" s="27"/>
    </row>
    <row r="519" spans="2:4" x14ac:dyDescent="0.2">
      <c r="B519" s="27"/>
      <c r="C519" s="27"/>
      <c r="D519" s="27"/>
    </row>
    <row r="520" spans="2:4" x14ac:dyDescent="0.2">
      <c r="B520" s="27"/>
      <c r="C520" s="27"/>
      <c r="D520" s="27"/>
    </row>
    <row r="521" spans="2:4" x14ac:dyDescent="0.2">
      <c r="B521" s="27"/>
      <c r="C521" s="27"/>
      <c r="D521" s="27"/>
    </row>
    <row r="522" spans="2:4" x14ac:dyDescent="0.2">
      <c r="B522" s="27"/>
      <c r="C522" s="27"/>
      <c r="D522" s="27"/>
    </row>
    <row r="523" spans="2:4" x14ac:dyDescent="0.2">
      <c r="B523" s="27"/>
      <c r="C523" s="27"/>
      <c r="D523" s="27"/>
    </row>
    <row r="524" spans="2:4" x14ac:dyDescent="0.2">
      <c r="B524" s="27"/>
      <c r="C524" s="27"/>
      <c r="D524" s="27"/>
    </row>
    <row r="525" spans="2:4" x14ac:dyDescent="0.2">
      <c r="B525" s="27"/>
      <c r="C525" s="27"/>
      <c r="D525" s="27"/>
    </row>
    <row r="526" spans="2:4" x14ac:dyDescent="0.2">
      <c r="B526" s="27"/>
      <c r="C526" s="27"/>
      <c r="D526" s="27"/>
    </row>
    <row r="527" spans="2:4" x14ac:dyDescent="0.2">
      <c r="B527" s="27"/>
      <c r="C527" s="27"/>
      <c r="D527" s="27"/>
    </row>
    <row r="528" spans="2:4" x14ac:dyDescent="0.2">
      <c r="B528" s="27"/>
      <c r="C528" s="27"/>
      <c r="D528" s="27"/>
    </row>
    <row r="529" spans="2:4" x14ac:dyDescent="0.2">
      <c r="B529" s="27"/>
      <c r="C529" s="27"/>
      <c r="D529" s="27"/>
    </row>
    <row r="530" spans="2:4" x14ac:dyDescent="0.2">
      <c r="B530" s="27"/>
      <c r="C530" s="27"/>
      <c r="D530" s="27"/>
    </row>
    <row r="531" spans="2:4" x14ac:dyDescent="0.2">
      <c r="B531" s="27"/>
      <c r="C531" s="27"/>
      <c r="D531" s="27"/>
    </row>
    <row r="532" spans="2:4" x14ac:dyDescent="0.2">
      <c r="B532" s="27"/>
      <c r="C532" s="27"/>
      <c r="D532" s="27"/>
    </row>
    <row r="533" spans="2:4" x14ac:dyDescent="0.2">
      <c r="B533" s="27"/>
      <c r="C533" s="27"/>
      <c r="D533" s="27"/>
    </row>
    <row r="534" spans="2:4" x14ac:dyDescent="0.2">
      <c r="B534" s="27"/>
      <c r="C534" s="27"/>
      <c r="D534" s="27"/>
    </row>
    <row r="535" spans="2:4" x14ac:dyDescent="0.2">
      <c r="B535" s="27"/>
      <c r="C535" s="27"/>
      <c r="D535" s="27"/>
    </row>
    <row r="536" spans="2:4" x14ac:dyDescent="0.2">
      <c r="B536" s="27"/>
      <c r="C536" s="27"/>
      <c r="D536" s="27"/>
    </row>
    <row r="537" spans="2:4" x14ac:dyDescent="0.2">
      <c r="B537" s="27"/>
      <c r="C537" s="27"/>
      <c r="D537" s="27"/>
    </row>
    <row r="538" spans="2:4" x14ac:dyDescent="0.2">
      <c r="B538" s="27"/>
      <c r="C538" s="27"/>
      <c r="D538" s="27"/>
    </row>
    <row r="539" spans="2:4" x14ac:dyDescent="0.2">
      <c r="B539" s="27"/>
      <c r="C539" s="27"/>
      <c r="D539" s="27"/>
    </row>
    <row r="540" spans="2:4" x14ac:dyDescent="0.2">
      <c r="B540" s="27"/>
      <c r="C540" s="27"/>
      <c r="D540" s="27"/>
    </row>
    <row r="541" spans="2:4" x14ac:dyDescent="0.2">
      <c r="B541" s="27"/>
      <c r="C541" s="27"/>
      <c r="D541" s="27"/>
    </row>
    <row r="542" spans="2:4" x14ac:dyDescent="0.2">
      <c r="B542" s="27"/>
      <c r="C542" s="27"/>
      <c r="D542" s="27"/>
    </row>
    <row r="543" spans="2:4" x14ac:dyDescent="0.2">
      <c r="B543" s="27"/>
      <c r="C543" s="27"/>
      <c r="D543" s="27"/>
    </row>
    <row r="544" spans="2:4" x14ac:dyDescent="0.2">
      <c r="B544" s="27"/>
      <c r="C544" s="27"/>
      <c r="D544" s="27"/>
    </row>
    <row r="545" spans="2:4" x14ac:dyDescent="0.2">
      <c r="B545" s="27"/>
      <c r="C545" s="27"/>
      <c r="D545" s="27"/>
    </row>
    <row r="546" spans="2:4" x14ac:dyDescent="0.2">
      <c r="B546" s="27"/>
      <c r="C546" s="27"/>
      <c r="D546" s="27"/>
    </row>
    <row r="547" spans="2:4" x14ac:dyDescent="0.2">
      <c r="B547" s="27"/>
      <c r="C547" s="27"/>
      <c r="D547" s="27"/>
    </row>
    <row r="548" spans="2:4" x14ac:dyDescent="0.2">
      <c r="B548" s="27"/>
      <c r="C548" s="27"/>
      <c r="D548" s="27"/>
    </row>
    <row r="549" spans="2:4" x14ac:dyDescent="0.2">
      <c r="B549" s="27"/>
      <c r="C549" s="27"/>
      <c r="D549" s="27"/>
    </row>
    <row r="550" spans="2:4" x14ac:dyDescent="0.2">
      <c r="B550" s="27"/>
      <c r="C550" s="27"/>
      <c r="D550" s="27"/>
    </row>
    <row r="551" spans="2:4" x14ac:dyDescent="0.2">
      <c r="B551" s="27"/>
      <c r="C551" s="27"/>
      <c r="D551" s="27"/>
    </row>
    <row r="552" spans="2:4" x14ac:dyDescent="0.2">
      <c r="B552" s="27"/>
      <c r="C552" s="27"/>
      <c r="D552" s="27"/>
    </row>
    <row r="553" spans="2:4" x14ac:dyDescent="0.2">
      <c r="B553" s="27"/>
      <c r="C553" s="27"/>
      <c r="D553" s="27"/>
    </row>
    <row r="554" spans="2:4" x14ac:dyDescent="0.2">
      <c r="B554" s="27"/>
      <c r="C554" s="27"/>
      <c r="D554" s="27"/>
    </row>
    <row r="555" spans="2:4" x14ac:dyDescent="0.2">
      <c r="B555" s="27"/>
      <c r="C555" s="27"/>
      <c r="D555" s="27"/>
    </row>
    <row r="556" spans="2:4" x14ac:dyDescent="0.2">
      <c r="B556" s="27"/>
      <c r="C556" s="27"/>
      <c r="D556" s="27"/>
    </row>
    <row r="557" spans="2:4" x14ac:dyDescent="0.2">
      <c r="B557" s="27"/>
      <c r="C557" s="27"/>
      <c r="D557" s="27"/>
    </row>
    <row r="558" spans="2:4" x14ac:dyDescent="0.2">
      <c r="B558" s="27"/>
      <c r="C558" s="27"/>
      <c r="D558" s="27"/>
    </row>
    <row r="559" spans="2:4" x14ac:dyDescent="0.2">
      <c r="B559" s="27"/>
      <c r="C559" s="27"/>
      <c r="D559" s="27"/>
    </row>
    <row r="560" spans="2:4" x14ac:dyDescent="0.2">
      <c r="B560" s="27"/>
      <c r="C560" s="27"/>
      <c r="D560" s="27"/>
    </row>
    <row r="561" spans="2:4" x14ac:dyDescent="0.2">
      <c r="B561" s="27"/>
      <c r="C561" s="27"/>
      <c r="D561" s="27"/>
    </row>
    <row r="562" spans="2:4" x14ac:dyDescent="0.2">
      <c r="B562" s="27"/>
      <c r="C562" s="27"/>
      <c r="D562" s="27"/>
    </row>
    <row r="563" spans="2:4" x14ac:dyDescent="0.2">
      <c r="B563" s="27"/>
      <c r="C563" s="27"/>
      <c r="D563" s="27"/>
    </row>
    <row r="564" spans="2:4" x14ac:dyDescent="0.2">
      <c r="B564" s="27"/>
      <c r="C564" s="27"/>
      <c r="D564" s="27"/>
    </row>
    <row r="565" spans="2:4" x14ac:dyDescent="0.2">
      <c r="B565" s="27"/>
      <c r="C565" s="27"/>
      <c r="D565" s="27"/>
    </row>
    <row r="566" spans="2:4" x14ac:dyDescent="0.2">
      <c r="B566" s="27"/>
      <c r="C566" s="27"/>
      <c r="D566" s="27"/>
    </row>
    <row r="567" spans="2:4" x14ac:dyDescent="0.2">
      <c r="B567" s="27"/>
      <c r="C567" s="27"/>
      <c r="D567" s="27"/>
    </row>
    <row r="568" spans="2:4" x14ac:dyDescent="0.2">
      <c r="B568" s="27"/>
      <c r="C568" s="27"/>
      <c r="D568" s="27"/>
    </row>
    <row r="569" spans="2:4" x14ac:dyDescent="0.2">
      <c r="B569" s="27"/>
      <c r="C569" s="27"/>
      <c r="D569" s="27"/>
    </row>
    <row r="570" spans="2:4" x14ac:dyDescent="0.2">
      <c r="B570" s="27"/>
      <c r="C570" s="27"/>
      <c r="D570" s="27"/>
    </row>
    <row r="571" spans="2:4" x14ac:dyDescent="0.2">
      <c r="B571" s="27"/>
      <c r="C571" s="27"/>
      <c r="D571" s="27"/>
    </row>
    <row r="572" spans="2:4" x14ac:dyDescent="0.2">
      <c r="B572" s="27"/>
      <c r="C572" s="27"/>
      <c r="D572" s="27"/>
    </row>
    <row r="573" spans="2:4" x14ac:dyDescent="0.2">
      <c r="B573" s="27"/>
      <c r="C573" s="27"/>
      <c r="D573" s="27"/>
    </row>
    <row r="574" spans="2:4" x14ac:dyDescent="0.2">
      <c r="B574" s="27"/>
      <c r="C574" s="27"/>
      <c r="D574" s="27"/>
    </row>
    <row r="575" spans="2:4" x14ac:dyDescent="0.2">
      <c r="B575" s="27"/>
      <c r="C575" s="27"/>
      <c r="D575" s="27"/>
    </row>
    <row r="576" spans="2:4" x14ac:dyDescent="0.2">
      <c r="B576" s="27"/>
      <c r="C576" s="27"/>
      <c r="D576" s="27"/>
    </row>
    <row r="577" spans="2:4" x14ac:dyDescent="0.2">
      <c r="B577" s="27"/>
      <c r="C577" s="27"/>
      <c r="D577" s="27"/>
    </row>
    <row r="578" spans="2:4" x14ac:dyDescent="0.2">
      <c r="B578" s="27"/>
      <c r="C578" s="27"/>
      <c r="D578" s="27"/>
    </row>
    <row r="579" spans="2:4" x14ac:dyDescent="0.2">
      <c r="B579" s="27"/>
      <c r="C579" s="27"/>
      <c r="D579" s="27"/>
    </row>
    <row r="580" spans="2:4" x14ac:dyDescent="0.2">
      <c r="B580" s="27"/>
      <c r="C580" s="27"/>
      <c r="D580" s="27"/>
    </row>
    <row r="581" spans="2:4" x14ac:dyDescent="0.2">
      <c r="B581" s="27"/>
      <c r="C581" s="27"/>
      <c r="D581" s="27"/>
    </row>
    <row r="582" spans="2:4" x14ac:dyDescent="0.2">
      <c r="B582" s="27"/>
      <c r="C582" s="27"/>
      <c r="D582" s="27"/>
    </row>
    <row r="583" spans="2:4" x14ac:dyDescent="0.2">
      <c r="B583" s="27"/>
      <c r="C583" s="27"/>
      <c r="D583" s="27"/>
    </row>
    <row r="584" spans="2:4" x14ac:dyDescent="0.2">
      <c r="B584" s="27"/>
      <c r="C584" s="27"/>
      <c r="D584" s="27"/>
    </row>
    <row r="585" spans="2:4" x14ac:dyDescent="0.2">
      <c r="B585" s="27"/>
      <c r="C585" s="27"/>
      <c r="D585" s="27"/>
    </row>
    <row r="586" spans="2:4" x14ac:dyDescent="0.2">
      <c r="B586" s="27"/>
      <c r="C586" s="27"/>
      <c r="D586" s="27"/>
    </row>
    <row r="587" spans="2:4" x14ac:dyDescent="0.2">
      <c r="B587" s="27"/>
      <c r="C587" s="27"/>
      <c r="D587" s="27"/>
    </row>
    <row r="588" spans="2:4" x14ac:dyDescent="0.2">
      <c r="B588" s="27"/>
      <c r="C588" s="27"/>
      <c r="D588" s="27"/>
    </row>
    <row r="589" spans="2:4" x14ac:dyDescent="0.2">
      <c r="B589" s="27"/>
      <c r="C589" s="27"/>
      <c r="D589" s="27"/>
    </row>
    <row r="590" spans="2:4" x14ac:dyDescent="0.2">
      <c r="B590" s="27"/>
      <c r="C590" s="27"/>
      <c r="D590" s="27"/>
    </row>
    <row r="591" spans="2:4" x14ac:dyDescent="0.2">
      <c r="B591" s="27"/>
      <c r="C591" s="27"/>
      <c r="D591" s="27"/>
    </row>
    <row r="592" spans="2:4" x14ac:dyDescent="0.2">
      <c r="B592" s="27"/>
      <c r="C592" s="27"/>
      <c r="D592" s="27"/>
    </row>
    <row r="593" spans="2:4" x14ac:dyDescent="0.2">
      <c r="B593" s="27"/>
      <c r="C593" s="27"/>
      <c r="D593" s="27"/>
    </row>
    <row r="594" spans="2:4" x14ac:dyDescent="0.2">
      <c r="B594" s="27"/>
      <c r="C594" s="27"/>
      <c r="D594" s="27"/>
    </row>
    <row r="595" spans="2:4" x14ac:dyDescent="0.2">
      <c r="B595" s="27"/>
      <c r="C595" s="27"/>
      <c r="D595" s="27"/>
    </row>
    <row r="596" spans="2:4" x14ac:dyDescent="0.2">
      <c r="B596" s="27"/>
      <c r="C596" s="27"/>
      <c r="D596" s="27"/>
    </row>
    <row r="597" spans="2:4" x14ac:dyDescent="0.2">
      <c r="B597" s="27"/>
      <c r="C597" s="27"/>
      <c r="D597" s="27"/>
    </row>
    <row r="598" spans="2:4" x14ac:dyDescent="0.2">
      <c r="B598" s="27"/>
      <c r="C598" s="27"/>
      <c r="D598" s="27"/>
    </row>
    <row r="599" spans="2:4" x14ac:dyDescent="0.2">
      <c r="B599" s="27"/>
      <c r="C599" s="27"/>
      <c r="D599" s="27"/>
    </row>
    <row r="600" spans="2:4" x14ac:dyDescent="0.2">
      <c r="B600" s="27"/>
      <c r="C600" s="27"/>
      <c r="D600" s="27"/>
    </row>
    <row r="601" spans="2:4" x14ac:dyDescent="0.2">
      <c r="B601" s="27"/>
      <c r="C601" s="27"/>
      <c r="D601" s="27"/>
    </row>
    <row r="602" spans="2:4" x14ac:dyDescent="0.2">
      <c r="B602" s="27"/>
      <c r="C602" s="27"/>
      <c r="D602" s="27"/>
    </row>
    <row r="603" spans="2:4" x14ac:dyDescent="0.2">
      <c r="B603" s="27"/>
      <c r="C603" s="27"/>
      <c r="D603" s="27"/>
    </row>
    <row r="604" spans="2:4" x14ac:dyDescent="0.2">
      <c r="B604" s="27"/>
      <c r="C604" s="27"/>
      <c r="D604" s="27"/>
    </row>
    <row r="605" spans="2:4" x14ac:dyDescent="0.2">
      <c r="B605" s="27"/>
      <c r="C605" s="27"/>
      <c r="D605" s="27"/>
    </row>
    <row r="606" spans="2:4" x14ac:dyDescent="0.2">
      <c r="B606" s="27"/>
      <c r="C606" s="27"/>
      <c r="D606" s="27"/>
    </row>
    <row r="607" spans="2:4" x14ac:dyDescent="0.2">
      <c r="B607" s="27"/>
      <c r="C607" s="27"/>
      <c r="D607" s="27"/>
    </row>
    <row r="608" spans="2:4" x14ac:dyDescent="0.2">
      <c r="B608" s="27"/>
      <c r="C608" s="27"/>
      <c r="D608" s="27"/>
    </row>
    <row r="609" spans="2:4" x14ac:dyDescent="0.2">
      <c r="B609" s="27"/>
      <c r="C609" s="27"/>
      <c r="D609" s="27"/>
    </row>
    <row r="610" spans="2:4" x14ac:dyDescent="0.2">
      <c r="B610" s="27"/>
      <c r="C610" s="27"/>
      <c r="D610" s="27"/>
    </row>
    <row r="611" spans="2:4" x14ac:dyDescent="0.2">
      <c r="B611" s="27"/>
      <c r="C611" s="27"/>
      <c r="D611" s="27"/>
    </row>
    <row r="612" spans="2:4" x14ac:dyDescent="0.2">
      <c r="B612" s="27"/>
      <c r="C612" s="27"/>
      <c r="D612" s="27"/>
    </row>
    <row r="613" spans="2:4" x14ac:dyDescent="0.2">
      <c r="B613" s="27"/>
      <c r="C613" s="27"/>
      <c r="D613" s="27"/>
    </row>
    <row r="614" spans="2:4" x14ac:dyDescent="0.2">
      <c r="B614" s="27"/>
      <c r="C614" s="27"/>
      <c r="D614" s="27"/>
    </row>
    <row r="615" spans="2:4" x14ac:dyDescent="0.2">
      <c r="B615" s="27"/>
      <c r="C615" s="27"/>
      <c r="D615" s="27"/>
    </row>
    <row r="616" spans="2:4" x14ac:dyDescent="0.2">
      <c r="B616" s="27"/>
      <c r="C616" s="27"/>
      <c r="D616" s="27"/>
    </row>
    <row r="617" spans="2:4" x14ac:dyDescent="0.2">
      <c r="B617" s="27"/>
      <c r="C617" s="27"/>
      <c r="D617" s="27"/>
    </row>
    <row r="618" spans="2:4" x14ac:dyDescent="0.2">
      <c r="B618" s="27"/>
      <c r="C618" s="27"/>
      <c r="D618" s="27"/>
    </row>
    <row r="619" spans="2:4" x14ac:dyDescent="0.2">
      <c r="B619" s="27"/>
      <c r="C619" s="27"/>
      <c r="D619" s="27"/>
    </row>
    <row r="620" spans="2:4" x14ac:dyDescent="0.2">
      <c r="B620" s="27"/>
      <c r="C620" s="27"/>
      <c r="D620" s="27"/>
    </row>
    <row r="621" spans="2:4" x14ac:dyDescent="0.2">
      <c r="B621" s="27"/>
      <c r="C621" s="27"/>
      <c r="D621" s="27"/>
    </row>
    <row r="622" spans="2:4" x14ac:dyDescent="0.2">
      <c r="B622" s="27"/>
      <c r="C622" s="27"/>
      <c r="D622" s="27"/>
    </row>
    <row r="623" spans="2:4" x14ac:dyDescent="0.2">
      <c r="B623" s="27"/>
      <c r="C623" s="27"/>
      <c r="D623" s="27"/>
    </row>
    <row r="624" spans="2:4" x14ac:dyDescent="0.2">
      <c r="B624" s="27"/>
      <c r="C624" s="27"/>
      <c r="D624" s="27"/>
    </row>
    <row r="625" spans="2:4" x14ac:dyDescent="0.2">
      <c r="B625" s="27"/>
      <c r="C625" s="27"/>
      <c r="D625" s="27"/>
    </row>
    <row r="626" spans="2:4" x14ac:dyDescent="0.2">
      <c r="B626" s="27"/>
      <c r="C626" s="27"/>
      <c r="D626" s="27"/>
    </row>
    <row r="627" spans="2:4" x14ac:dyDescent="0.2">
      <c r="B627" s="27"/>
      <c r="C627" s="27"/>
      <c r="D627" s="27"/>
    </row>
    <row r="628" spans="2:4" x14ac:dyDescent="0.2">
      <c r="B628" s="27"/>
      <c r="C628" s="27"/>
      <c r="D628" s="27"/>
    </row>
    <row r="629" spans="2:4" x14ac:dyDescent="0.2">
      <c r="B629" s="27"/>
      <c r="C629" s="27"/>
      <c r="D629" s="27"/>
    </row>
    <row r="630" spans="2:4" x14ac:dyDescent="0.2">
      <c r="B630" s="27"/>
      <c r="C630" s="27"/>
      <c r="D630" s="27"/>
    </row>
    <row r="631" spans="2:4" x14ac:dyDescent="0.2">
      <c r="B631" s="27"/>
      <c r="C631" s="27"/>
      <c r="D631" s="27"/>
    </row>
    <row r="632" spans="2:4" x14ac:dyDescent="0.2">
      <c r="B632" s="27"/>
      <c r="C632" s="27"/>
      <c r="D632" s="27"/>
    </row>
    <row r="633" spans="2:4" x14ac:dyDescent="0.2">
      <c r="B633" s="27"/>
      <c r="C633" s="27"/>
      <c r="D633" s="27"/>
    </row>
    <row r="634" spans="2:4" x14ac:dyDescent="0.2">
      <c r="B634" s="27"/>
      <c r="C634" s="27"/>
      <c r="D634" s="27"/>
    </row>
    <row r="635" spans="2:4" x14ac:dyDescent="0.2">
      <c r="B635" s="27"/>
      <c r="C635" s="27"/>
      <c r="D635" s="27"/>
    </row>
    <row r="636" spans="2:4" x14ac:dyDescent="0.2">
      <c r="B636" s="27"/>
      <c r="C636" s="27"/>
      <c r="D636" s="27"/>
    </row>
    <row r="637" spans="2:4" x14ac:dyDescent="0.2">
      <c r="B637" s="27"/>
      <c r="C637" s="27"/>
      <c r="D637" s="27"/>
    </row>
    <row r="638" spans="2:4" x14ac:dyDescent="0.2">
      <c r="B638" s="27"/>
      <c r="C638" s="27"/>
      <c r="D638" s="27"/>
    </row>
    <row r="639" spans="2:4" x14ac:dyDescent="0.2">
      <c r="B639" s="27"/>
      <c r="C639" s="27"/>
      <c r="D639" s="27"/>
    </row>
    <row r="640" spans="2:4" x14ac:dyDescent="0.2">
      <c r="B640" s="27"/>
      <c r="C640" s="27"/>
      <c r="D640" s="27"/>
    </row>
    <row r="641" spans="2:4" x14ac:dyDescent="0.2">
      <c r="B641" s="27"/>
      <c r="C641" s="27"/>
      <c r="D641" s="27"/>
    </row>
    <row r="642" spans="2:4" x14ac:dyDescent="0.2">
      <c r="B642" s="27"/>
      <c r="C642" s="27"/>
      <c r="D642" s="27"/>
    </row>
    <row r="643" spans="2:4" x14ac:dyDescent="0.2">
      <c r="B643" s="27"/>
      <c r="C643" s="27"/>
      <c r="D643" s="27"/>
    </row>
    <row r="644" spans="2:4" x14ac:dyDescent="0.2">
      <c r="B644" s="27"/>
      <c r="C644" s="27"/>
      <c r="D644" s="27"/>
    </row>
    <row r="645" spans="2:4" x14ac:dyDescent="0.2">
      <c r="B645" s="27"/>
      <c r="C645" s="27"/>
      <c r="D645" s="27"/>
    </row>
    <row r="646" spans="2:4" x14ac:dyDescent="0.2">
      <c r="B646" s="27"/>
      <c r="C646" s="27"/>
      <c r="D646" s="27"/>
    </row>
    <row r="647" spans="2:4" x14ac:dyDescent="0.2">
      <c r="B647" s="27"/>
      <c r="C647" s="27"/>
      <c r="D647" s="27"/>
    </row>
    <row r="648" spans="2:4" x14ac:dyDescent="0.2">
      <c r="B648" s="27"/>
      <c r="C648" s="27"/>
      <c r="D648" s="27"/>
    </row>
    <row r="649" spans="2:4" x14ac:dyDescent="0.2">
      <c r="B649" s="27"/>
      <c r="C649" s="27"/>
      <c r="D649" s="27"/>
    </row>
    <row r="650" spans="2:4" x14ac:dyDescent="0.2">
      <c r="B650" s="27"/>
      <c r="C650" s="27"/>
      <c r="D650" s="27"/>
    </row>
    <row r="651" spans="2:4" x14ac:dyDescent="0.2">
      <c r="B651" s="27"/>
      <c r="C651" s="27"/>
      <c r="D651" s="27"/>
    </row>
    <row r="652" spans="2:4" x14ac:dyDescent="0.2">
      <c r="B652" s="27"/>
      <c r="C652" s="27"/>
      <c r="D652" s="27"/>
    </row>
    <row r="653" spans="2:4" x14ac:dyDescent="0.2">
      <c r="B653" s="27"/>
      <c r="C653" s="27"/>
      <c r="D653" s="27"/>
    </row>
    <row r="654" spans="2:4" x14ac:dyDescent="0.2">
      <c r="B654" s="27"/>
      <c r="C654" s="27"/>
      <c r="D654" s="27"/>
    </row>
    <row r="655" spans="2:4" x14ac:dyDescent="0.2">
      <c r="B655" s="27"/>
      <c r="C655" s="27"/>
      <c r="D655" s="27"/>
    </row>
    <row r="656" spans="2:4" x14ac:dyDescent="0.2">
      <c r="B656" s="27"/>
      <c r="C656" s="27"/>
      <c r="D656" s="27"/>
    </row>
    <row r="657" spans="2:4" x14ac:dyDescent="0.2">
      <c r="B657" s="27"/>
      <c r="C657" s="27"/>
      <c r="D657" s="27"/>
    </row>
    <row r="658" spans="2:4" x14ac:dyDescent="0.2">
      <c r="B658" s="27"/>
      <c r="C658" s="27"/>
      <c r="D658" s="27"/>
    </row>
    <row r="659" spans="2:4" x14ac:dyDescent="0.2">
      <c r="B659" s="27"/>
      <c r="C659" s="27"/>
      <c r="D659" s="27"/>
    </row>
    <row r="660" spans="2:4" x14ac:dyDescent="0.2">
      <c r="B660" s="27"/>
      <c r="C660" s="27"/>
      <c r="D660" s="27"/>
    </row>
    <row r="661" spans="2:4" x14ac:dyDescent="0.2">
      <c r="B661" s="27"/>
      <c r="C661" s="27"/>
      <c r="D661" s="27"/>
    </row>
    <row r="662" spans="2:4" x14ac:dyDescent="0.2">
      <c r="B662" s="27"/>
      <c r="C662" s="27"/>
      <c r="D662" s="27"/>
    </row>
    <row r="663" spans="2:4" x14ac:dyDescent="0.2">
      <c r="B663" s="27"/>
      <c r="C663" s="27"/>
      <c r="D663" s="27"/>
    </row>
    <row r="664" spans="2:4" x14ac:dyDescent="0.2">
      <c r="B664" s="27"/>
      <c r="C664" s="27"/>
      <c r="D664" s="27"/>
    </row>
    <row r="665" spans="2:4" x14ac:dyDescent="0.2">
      <c r="B665" s="27"/>
      <c r="C665" s="27"/>
      <c r="D665" s="27"/>
    </row>
    <row r="666" spans="2:4" x14ac:dyDescent="0.2">
      <c r="B666" s="27"/>
      <c r="C666" s="27"/>
      <c r="D666" s="27"/>
    </row>
    <row r="667" spans="2:4" x14ac:dyDescent="0.2">
      <c r="B667" s="27"/>
      <c r="C667" s="27"/>
      <c r="D667" s="27"/>
    </row>
    <row r="668" spans="2:4" x14ac:dyDescent="0.2">
      <c r="B668" s="27"/>
      <c r="C668" s="27"/>
      <c r="D668" s="27"/>
    </row>
    <row r="669" spans="2:4" x14ac:dyDescent="0.2">
      <c r="B669" s="27"/>
      <c r="C669" s="27"/>
      <c r="D669" s="27"/>
    </row>
    <row r="670" spans="2:4" x14ac:dyDescent="0.2">
      <c r="B670" s="27"/>
      <c r="C670" s="27"/>
      <c r="D670" s="27"/>
    </row>
    <row r="671" spans="2:4" x14ac:dyDescent="0.2">
      <c r="B671" s="27"/>
      <c r="C671" s="27"/>
      <c r="D671" s="27"/>
    </row>
    <row r="672" spans="2:4" x14ac:dyDescent="0.2">
      <c r="B672" s="27"/>
      <c r="C672" s="27"/>
      <c r="D672" s="27"/>
    </row>
    <row r="673" spans="2:4" x14ac:dyDescent="0.2">
      <c r="B673" s="27"/>
      <c r="C673" s="27"/>
      <c r="D673" s="27"/>
    </row>
    <row r="674" spans="2:4" x14ac:dyDescent="0.2">
      <c r="B674" s="27"/>
      <c r="C674" s="27"/>
      <c r="D674" s="27"/>
    </row>
    <row r="675" spans="2:4" x14ac:dyDescent="0.2">
      <c r="B675" s="27"/>
      <c r="C675" s="27"/>
      <c r="D675" s="27"/>
    </row>
    <row r="676" spans="2:4" x14ac:dyDescent="0.2">
      <c r="B676" s="27"/>
      <c r="C676" s="27"/>
      <c r="D676" s="27"/>
    </row>
    <row r="677" spans="2:4" x14ac:dyDescent="0.2">
      <c r="B677" s="27"/>
      <c r="C677" s="27"/>
      <c r="D677" s="27"/>
    </row>
    <row r="678" spans="2:4" x14ac:dyDescent="0.2">
      <c r="B678" s="27"/>
      <c r="C678" s="27"/>
      <c r="D678" s="27"/>
    </row>
    <row r="679" spans="2:4" x14ac:dyDescent="0.2">
      <c r="B679" s="27"/>
      <c r="C679" s="27"/>
      <c r="D679" s="27"/>
    </row>
    <row r="680" spans="2:4" x14ac:dyDescent="0.2">
      <c r="B680" s="27"/>
      <c r="C680" s="27"/>
      <c r="D680" s="27"/>
    </row>
    <row r="681" spans="2:4" x14ac:dyDescent="0.2">
      <c r="B681" s="27"/>
      <c r="C681" s="27"/>
      <c r="D681" s="27"/>
    </row>
    <row r="682" spans="2:4" x14ac:dyDescent="0.2">
      <c r="B682" s="27"/>
      <c r="C682" s="27"/>
      <c r="D682" s="27"/>
    </row>
    <row r="683" spans="2:4" x14ac:dyDescent="0.2">
      <c r="B683" s="27"/>
      <c r="C683" s="27"/>
      <c r="D683" s="27"/>
    </row>
    <row r="684" spans="2:4" x14ac:dyDescent="0.2">
      <c r="B684" s="27"/>
      <c r="C684" s="27"/>
      <c r="D684" s="27"/>
    </row>
    <row r="685" spans="2:4" x14ac:dyDescent="0.2">
      <c r="B685" s="27"/>
      <c r="C685" s="27"/>
      <c r="D685" s="27"/>
    </row>
    <row r="686" spans="2:4" x14ac:dyDescent="0.2">
      <c r="B686" s="27"/>
      <c r="C686" s="27"/>
      <c r="D686" s="27"/>
    </row>
    <row r="687" spans="2:4" x14ac:dyDescent="0.2">
      <c r="B687" s="27"/>
      <c r="C687" s="27"/>
      <c r="D687" s="27"/>
    </row>
    <row r="688" spans="2:4" x14ac:dyDescent="0.2">
      <c r="B688" s="27"/>
      <c r="C688" s="27"/>
      <c r="D688" s="27"/>
    </row>
    <row r="689" spans="2:4" x14ac:dyDescent="0.2">
      <c r="B689" s="27"/>
      <c r="C689" s="27"/>
      <c r="D689" s="27"/>
    </row>
    <row r="690" spans="2:4" x14ac:dyDescent="0.2">
      <c r="B690" s="27"/>
      <c r="C690" s="27"/>
      <c r="D690" s="27"/>
    </row>
    <row r="691" spans="2:4" x14ac:dyDescent="0.2">
      <c r="B691" s="27"/>
      <c r="C691" s="27"/>
      <c r="D691" s="27"/>
    </row>
    <row r="692" spans="2:4" x14ac:dyDescent="0.2">
      <c r="B692" s="27"/>
      <c r="C692" s="27"/>
      <c r="D692" s="27"/>
    </row>
    <row r="693" spans="2:4" x14ac:dyDescent="0.2">
      <c r="B693" s="27"/>
      <c r="C693" s="27"/>
      <c r="D693" s="27"/>
    </row>
    <row r="694" spans="2:4" x14ac:dyDescent="0.2">
      <c r="B694" s="27"/>
      <c r="C694" s="27"/>
      <c r="D694" s="27"/>
    </row>
    <row r="695" spans="2:4" x14ac:dyDescent="0.2">
      <c r="B695" s="27"/>
      <c r="C695" s="27"/>
      <c r="D695" s="27"/>
    </row>
    <row r="696" spans="2:4" x14ac:dyDescent="0.2">
      <c r="B696" s="27"/>
      <c r="C696" s="27"/>
      <c r="D696" s="27"/>
    </row>
    <row r="697" spans="2:4" x14ac:dyDescent="0.2">
      <c r="B697" s="27"/>
      <c r="C697" s="27"/>
      <c r="D697" s="27"/>
    </row>
    <row r="698" spans="2:4" x14ac:dyDescent="0.2">
      <c r="B698" s="27"/>
      <c r="C698" s="27"/>
      <c r="D698" s="27"/>
    </row>
    <row r="699" spans="2:4" x14ac:dyDescent="0.2">
      <c r="B699" s="27"/>
      <c r="C699" s="27"/>
      <c r="D699" s="27"/>
    </row>
    <row r="700" spans="2:4" x14ac:dyDescent="0.2">
      <c r="B700" s="27"/>
      <c r="C700" s="27"/>
      <c r="D700" s="27"/>
    </row>
    <row r="701" spans="2:4" x14ac:dyDescent="0.2">
      <c r="B701" s="27"/>
      <c r="C701" s="27"/>
      <c r="D701" s="27"/>
    </row>
    <row r="702" spans="2:4" x14ac:dyDescent="0.2">
      <c r="B702" s="27"/>
      <c r="C702" s="27"/>
      <c r="D702" s="27"/>
    </row>
    <row r="703" spans="2:4" x14ac:dyDescent="0.2">
      <c r="B703" s="27"/>
      <c r="C703" s="27"/>
      <c r="D703" s="27"/>
    </row>
    <row r="704" spans="2:4" x14ac:dyDescent="0.2">
      <c r="B704" s="27"/>
      <c r="C704" s="27"/>
      <c r="D704" s="27"/>
    </row>
    <row r="705" spans="2:4" x14ac:dyDescent="0.2">
      <c r="B705" s="27"/>
      <c r="C705" s="27"/>
      <c r="D705" s="27"/>
    </row>
    <row r="706" spans="2:4" x14ac:dyDescent="0.2">
      <c r="B706" s="27"/>
      <c r="C706" s="27"/>
      <c r="D706" s="27"/>
    </row>
    <row r="707" spans="2:4" x14ac:dyDescent="0.2">
      <c r="B707" s="27"/>
      <c r="C707" s="27"/>
      <c r="D707" s="27"/>
    </row>
    <row r="708" spans="2:4" x14ac:dyDescent="0.2">
      <c r="B708" s="27"/>
      <c r="C708" s="27"/>
      <c r="D708" s="27"/>
    </row>
    <row r="709" spans="2:4" x14ac:dyDescent="0.2">
      <c r="B709" s="27"/>
      <c r="C709" s="27"/>
      <c r="D709" s="27"/>
    </row>
    <row r="710" spans="2:4" x14ac:dyDescent="0.2">
      <c r="B710" s="27"/>
      <c r="C710" s="27"/>
      <c r="D710" s="27"/>
    </row>
    <row r="711" spans="2:4" x14ac:dyDescent="0.2">
      <c r="B711" s="27"/>
      <c r="C711" s="27"/>
      <c r="D711" s="27"/>
    </row>
    <row r="712" spans="2:4" x14ac:dyDescent="0.2">
      <c r="B712" s="27"/>
      <c r="C712" s="27"/>
      <c r="D712" s="27"/>
    </row>
    <row r="713" spans="2:4" x14ac:dyDescent="0.2">
      <c r="B713" s="27"/>
      <c r="C713" s="27"/>
      <c r="D713" s="27"/>
    </row>
    <row r="714" spans="2:4" x14ac:dyDescent="0.2">
      <c r="B714" s="27"/>
      <c r="C714" s="27"/>
      <c r="D714" s="27"/>
    </row>
    <row r="715" spans="2:4" x14ac:dyDescent="0.2">
      <c r="B715" s="27"/>
      <c r="C715" s="27"/>
      <c r="D715" s="27"/>
    </row>
    <row r="716" spans="2:4" x14ac:dyDescent="0.2">
      <c r="B716" s="27"/>
      <c r="C716" s="27"/>
      <c r="D716" s="27"/>
    </row>
    <row r="717" spans="2:4" x14ac:dyDescent="0.2">
      <c r="B717" s="27"/>
      <c r="C717" s="27"/>
      <c r="D717" s="27"/>
    </row>
    <row r="718" spans="2:4" x14ac:dyDescent="0.2">
      <c r="B718" s="27"/>
      <c r="C718" s="27"/>
      <c r="D718" s="27"/>
    </row>
    <row r="719" spans="2:4" x14ac:dyDescent="0.2">
      <c r="B719" s="27"/>
      <c r="C719" s="27"/>
      <c r="D719" s="27"/>
    </row>
    <row r="720" spans="2:4" x14ac:dyDescent="0.2">
      <c r="B720" s="27"/>
      <c r="C720" s="27"/>
      <c r="D720" s="27"/>
    </row>
    <row r="721" spans="2:4" x14ac:dyDescent="0.2">
      <c r="B721" s="27"/>
      <c r="C721" s="27"/>
      <c r="D721" s="27"/>
    </row>
    <row r="722" spans="2:4" x14ac:dyDescent="0.2">
      <c r="B722" s="27"/>
      <c r="C722" s="27"/>
      <c r="D722" s="27"/>
    </row>
    <row r="723" spans="2:4" x14ac:dyDescent="0.2">
      <c r="B723" s="27"/>
      <c r="C723" s="27"/>
      <c r="D723" s="27"/>
    </row>
    <row r="724" spans="2:4" x14ac:dyDescent="0.2">
      <c r="B724" s="27"/>
      <c r="C724" s="27"/>
      <c r="D724" s="27"/>
    </row>
    <row r="725" spans="2:4" x14ac:dyDescent="0.2">
      <c r="B725" s="27"/>
      <c r="C725" s="27"/>
      <c r="D725" s="27"/>
    </row>
    <row r="726" spans="2:4" x14ac:dyDescent="0.2">
      <c r="B726" s="27"/>
      <c r="C726" s="27"/>
      <c r="D726" s="27"/>
    </row>
    <row r="727" spans="2:4" x14ac:dyDescent="0.2">
      <c r="B727" s="27"/>
      <c r="C727" s="27"/>
      <c r="D727" s="27"/>
    </row>
    <row r="728" spans="2:4" x14ac:dyDescent="0.2">
      <c r="B728" s="27"/>
      <c r="C728" s="27"/>
      <c r="D728" s="27"/>
    </row>
    <row r="729" spans="2:4" x14ac:dyDescent="0.2">
      <c r="B729" s="27"/>
      <c r="C729" s="27"/>
      <c r="D729" s="27"/>
    </row>
    <row r="730" spans="2:4" x14ac:dyDescent="0.2">
      <c r="B730" s="27"/>
      <c r="C730" s="27"/>
      <c r="D730" s="27"/>
    </row>
    <row r="731" spans="2:4" x14ac:dyDescent="0.2">
      <c r="B731" s="27"/>
      <c r="C731" s="27"/>
      <c r="D731" s="27"/>
    </row>
    <row r="732" spans="2:4" x14ac:dyDescent="0.2">
      <c r="B732" s="27"/>
      <c r="C732" s="27"/>
      <c r="D732" s="27"/>
    </row>
    <row r="733" spans="2:4" x14ac:dyDescent="0.2">
      <c r="B733" s="27"/>
      <c r="C733" s="27"/>
      <c r="D733" s="27"/>
    </row>
    <row r="734" spans="2:4" x14ac:dyDescent="0.2">
      <c r="B734" s="27"/>
      <c r="C734" s="27"/>
      <c r="D734" s="27"/>
    </row>
    <row r="735" spans="2:4" x14ac:dyDescent="0.2">
      <c r="B735" s="27"/>
      <c r="C735" s="27"/>
      <c r="D735" s="27"/>
    </row>
    <row r="736" spans="2:4" x14ac:dyDescent="0.2">
      <c r="B736" s="27"/>
      <c r="C736" s="27"/>
      <c r="D736" s="27"/>
    </row>
    <row r="737" spans="2:4" x14ac:dyDescent="0.2">
      <c r="B737" s="27"/>
      <c r="C737" s="27"/>
      <c r="D737" s="27"/>
    </row>
    <row r="738" spans="2:4" x14ac:dyDescent="0.2">
      <c r="B738" s="27"/>
      <c r="C738" s="27"/>
      <c r="D738" s="27"/>
    </row>
    <row r="739" spans="2:4" x14ac:dyDescent="0.2">
      <c r="B739" s="27"/>
      <c r="C739" s="27"/>
      <c r="D739" s="27"/>
    </row>
    <row r="740" spans="2:4" x14ac:dyDescent="0.2">
      <c r="B740" s="27"/>
      <c r="C740" s="27"/>
      <c r="D740" s="27"/>
    </row>
    <row r="741" spans="2:4" x14ac:dyDescent="0.2">
      <c r="B741" s="27"/>
      <c r="C741" s="27"/>
      <c r="D741" s="27"/>
    </row>
    <row r="742" spans="2:4" x14ac:dyDescent="0.2">
      <c r="B742" s="27"/>
      <c r="C742" s="27"/>
      <c r="D742" s="27"/>
    </row>
    <row r="743" spans="2:4" x14ac:dyDescent="0.2">
      <c r="B743" s="27"/>
      <c r="C743" s="27"/>
      <c r="D743" s="27"/>
    </row>
    <row r="744" spans="2:4" x14ac:dyDescent="0.2">
      <c r="B744" s="27"/>
      <c r="C744" s="27"/>
      <c r="D744" s="27"/>
    </row>
    <row r="745" spans="2:4" x14ac:dyDescent="0.2">
      <c r="B745" s="27"/>
      <c r="C745" s="27"/>
      <c r="D745" s="27"/>
    </row>
    <row r="746" spans="2:4" x14ac:dyDescent="0.2">
      <c r="B746" s="27"/>
      <c r="C746" s="27"/>
      <c r="D746" s="27"/>
    </row>
    <row r="747" spans="2:4" x14ac:dyDescent="0.2">
      <c r="B747" s="27"/>
      <c r="C747" s="27"/>
      <c r="D747" s="27"/>
    </row>
    <row r="748" spans="2:4" x14ac:dyDescent="0.2">
      <c r="B748" s="27"/>
      <c r="C748" s="27"/>
      <c r="D748" s="27"/>
    </row>
    <row r="749" spans="2:4" x14ac:dyDescent="0.2">
      <c r="B749" s="27"/>
      <c r="C749" s="27"/>
      <c r="D749" s="27"/>
    </row>
    <row r="750" spans="2:4" x14ac:dyDescent="0.2">
      <c r="B750" s="27"/>
      <c r="C750" s="27"/>
      <c r="D750" s="27"/>
    </row>
    <row r="751" spans="2:4" x14ac:dyDescent="0.2">
      <c r="B751" s="27"/>
      <c r="C751" s="27"/>
      <c r="D751" s="27"/>
    </row>
    <row r="752" spans="2:4" x14ac:dyDescent="0.2">
      <c r="B752" s="27"/>
      <c r="C752" s="27"/>
      <c r="D752" s="27"/>
    </row>
    <row r="753" spans="2:4" x14ac:dyDescent="0.2">
      <c r="B753" s="27"/>
      <c r="C753" s="27"/>
      <c r="D753" s="27"/>
    </row>
    <row r="754" spans="2:4" x14ac:dyDescent="0.2">
      <c r="B754" s="27"/>
      <c r="C754" s="27"/>
      <c r="D754" s="27"/>
    </row>
    <row r="755" spans="2:4" x14ac:dyDescent="0.2">
      <c r="B755" s="27"/>
      <c r="C755" s="27"/>
      <c r="D755" s="27"/>
    </row>
    <row r="756" spans="2:4" x14ac:dyDescent="0.2">
      <c r="B756" s="27"/>
      <c r="C756" s="27"/>
      <c r="D756" s="27"/>
    </row>
    <row r="757" spans="2:4" x14ac:dyDescent="0.2">
      <c r="B757" s="27"/>
      <c r="C757" s="27"/>
      <c r="D757" s="27"/>
    </row>
    <row r="758" spans="2:4" x14ac:dyDescent="0.2">
      <c r="B758" s="27"/>
      <c r="C758" s="27"/>
      <c r="D758" s="27"/>
    </row>
    <row r="759" spans="2:4" x14ac:dyDescent="0.2">
      <c r="B759" s="27"/>
      <c r="C759" s="27"/>
      <c r="D759" s="27"/>
    </row>
    <row r="760" spans="2:4" x14ac:dyDescent="0.2">
      <c r="B760" s="27"/>
      <c r="C760" s="27"/>
      <c r="D760" s="27"/>
    </row>
    <row r="761" spans="2:4" x14ac:dyDescent="0.2">
      <c r="B761" s="27"/>
      <c r="C761" s="27"/>
      <c r="D761" s="27"/>
    </row>
    <row r="762" spans="2:4" x14ac:dyDescent="0.2">
      <c r="B762" s="27"/>
      <c r="C762" s="27"/>
      <c r="D762" s="27"/>
    </row>
    <row r="763" spans="2:4" x14ac:dyDescent="0.2">
      <c r="B763" s="27"/>
      <c r="C763" s="27"/>
      <c r="D763" s="27"/>
    </row>
    <row r="764" spans="2:4" x14ac:dyDescent="0.2">
      <c r="B764" s="27"/>
      <c r="C764" s="27"/>
      <c r="D764" s="27"/>
    </row>
    <row r="765" spans="2:4" x14ac:dyDescent="0.2">
      <c r="B765" s="27"/>
      <c r="C765" s="27"/>
      <c r="D765" s="27"/>
    </row>
    <row r="766" spans="2:4" x14ac:dyDescent="0.2">
      <c r="B766" s="27"/>
      <c r="C766" s="27"/>
      <c r="D766" s="27"/>
    </row>
    <row r="767" spans="2:4" x14ac:dyDescent="0.2">
      <c r="B767" s="27"/>
      <c r="C767" s="27"/>
      <c r="D767" s="27"/>
    </row>
    <row r="768" spans="2:4" x14ac:dyDescent="0.2">
      <c r="B768" s="27"/>
      <c r="C768" s="27"/>
      <c r="D768" s="27"/>
    </row>
    <row r="769" spans="2:4" x14ac:dyDescent="0.2">
      <c r="B769" s="27"/>
      <c r="C769" s="27"/>
      <c r="D769" s="27"/>
    </row>
    <row r="770" spans="2:4" x14ac:dyDescent="0.2">
      <c r="B770" s="27"/>
      <c r="C770" s="27"/>
      <c r="D770" s="27"/>
    </row>
    <row r="771" spans="2:4" x14ac:dyDescent="0.2">
      <c r="B771" s="27"/>
      <c r="C771" s="27"/>
      <c r="D771" s="27"/>
    </row>
    <row r="772" spans="2:4" x14ac:dyDescent="0.2">
      <c r="B772" s="27"/>
      <c r="C772" s="27"/>
      <c r="D772" s="27"/>
    </row>
    <row r="773" spans="2:4" x14ac:dyDescent="0.2">
      <c r="B773" s="27"/>
      <c r="C773" s="27"/>
      <c r="D773" s="27"/>
    </row>
    <row r="774" spans="2:4" x14ac:dyDescent="0.2">
      <c r="B774" s="27"/>
      <c r="C774" s="27"/>
      <c r="D774" s="27"/>
    </row>
    <row r="775" spans="2:4" x14ac:dyDescent="0.2">
      <c r="B775" s="27"/>
      <c r="C775" s="27"/>
      <c r="D775" s="27"/>
    </row>
    <row r="776" spans="2:4" x14ac:dyDescent="0.2">
      <c r="B776" s="27"/>
      <c r="C776" s="27"/>
      <c r="D776" s="27"/>
    </row>
    <row r="777" spans="2:4" x14ac:dyDescent="0.2">
      <c r="B777" s="27"/>
      <c r="C777" s="27"/>
      <c r="D777" s="27"/>
    </row>
    <row r="778" spans="2:4" x14ac:dyDescent="0.2">
      <c r="B778" s="27"/>
      <c r="C778" s="27"/>
      <c r="D778" s="27"/>
    </row>
    <row r="779" spans="2:4" x14ac:dyDescent="0.2">
      <c r="B779" s="27"/>
      <c r="C779" s="27"/>
      <c r="D779" s="27"/>
    </row>
    <row r="780" spans="2:4" x14ac:dyDescent="0.2">
      <c r="B780" s="27"/>
      <c r="C780" s="27"/>
      <c r="D780" s="27"/>
    </row>
    <row r="781" spans="2:4" x14ac:dyDescent="0.2">
      <c r="B781" s="27"/>
      <c r="C781" s="27"/>
      <c r="D781" s="27"/>
    </row>
    <row r="782" spans="2:4" x14ac:dyDescent="0.2">
      <c r="B782" s="27"/>
      <c r="C782" s="27"/>
      <c r="D782" s="27"/>
    </row>
    <row r="783" spans="2:4" x14ac:dyDescent="0.2">
      <c r="B783" s="27"/>
      <c r="C783" s="27"/>
      <c r="D783" s="27"/>
    </row>
    <row r="784" spans="2:4" x14ac:dyDescent="0.2">
      <c r="B784" s="27"/>
      <c r="C784" s="27"/>
      <c r="D784" s="27"/>
    </row>
    <row r="785" spans="2:4" x14ac:dyDescent="0.2">
      <c r="B785" s="27"/>
      <c r="C785" s="27"/>
      <c r="D785" s="27"/>
    </row>
    <row r="786" spans="2:4" x14ac:dyDescent="0.2">
      <c r="B786" s="27"/>
      <c r="C786" s="27"/>
      <c r="D786" s="27"/>
    </row>
    <row r="787" spans="2:4" x14ac:dyDescent="0.2">
      <c r="B787" s="27"/>
      <c r="C787" s="27"/>
      <c r="D787" s="27"/>
    </row>
    <row r="788" spans="2:4" x14ac:dyDescent="0.2">
      <c r="B788" s="27"/>
      <c r="C788" s="27"/>
      <c r="D788" s="27"/>
    </row>
    <row r="789" spans="2:4" x14ac:dyDescent="0.2">
      <c r="B789" s="27"/>
      <c r="C789" s="27"/>
      <c r="D789" s="27"/>
    </row>
    <row r="790" spans="2:4" x14ac:dyDescent="0.2">
      <c r="B790" s="27"/>
      <c r="C790" s="27"/>
      <c r="D790" s="27"/>
    </row>
    <row r="791" spans="2:4" x14ac:dyDescent="0.2">
      <c r="B791" s="27"/>
      <c r="C791" s="27"/>
      <c r="D791" s="27"/>
    </row>
    <row r="792" spans="2:4" x14ac:dyDescent="0.2">
      <c r="B792" s="27"/>
      <c r="C792" s="27"/>
      <c r="D792" s="27"/>
    </row>
    <row r="793" spans="2:4" x14ac:dyDescent="0.2">
      <c r="B793" s="27"/>
      <c r="C793" s="27"/>
      <c r="D793" s="27"/>
    </row>
    <row r="794" spans="2:4" x14ac:dyDescent="0.2">
      <c r="B794" s="27"/>
      <c r="C794" s="27"/>
      <c r="D794" s="27"/>
    </row>
    <row r="795" spans="2:4" x14ac:dyDescent="0.2">
      <c r="B795" s="27"/>
      <c r="C795" s="27"/>
      <c r="D795" s="27"/>
    </row>
    <row r="796" spans="2:4" x14ac:dyDescent="0.2">
      <c r="B796" s="27"/>
      <c r="C796" s="27"/>
      <c r="D796" s="27"/>
    </row>
    <row r="797" spans="2:4" x14ac:dyDescent="0.2">
      <c r="B797" s="27"/>
      <c r="C797" s="27"/>
      <c r="D797" s="27"/>
    </row>
    <row r="798" spans="2:4" x14ac:dyDescent="0.2">
      <c r="B798" s="27"/>
      <c r="C798" s="27"/>
      <c r="D798" s="27"/>
    </row>
    <row r="799" spans="2:4" x14ac:dyDescent="0.2">
      <c r="B799" s="27"/>
      <c r="C799" s="27"/>
      <c r="D799" s="27"/>
    </row>
    <row r="800" spans="2:4" x14ac:dyDescent="0.2">
      <c r="B800" s="27"/>
      <c r="C800" s="27"/>
      <c r="D800" s="27"/>
    </row>
    <row r="801" spans="2:4" x14ac:dyDescent="0.2">
      <c r="B801" s="27"/>
      <c r="C801" s="27"/>
      <c r="D801" s="27"/>
    </row>
    <row r="802" spans="2:4" x14ac:dyDescent="0.2">
      <c r="B802" s="27"/>
      <c r="C802" s="27"/>
      <c r="D802" s="27"/>
    </row>
    <row r="803" spans="2:4" x14ac:dyDescent="0.2">
      <c r="B803" s="27"/>
      <c r="C803" s="27"/>
      <c r="D803" s="27"/>
    </row>
    <row r="804" spans="2:4" x14ac:dyDescent="0.2">
      <c r="B804" s="27"/>
      <c r="C804" s="27"/>
      <c r="D804" s="27"/>
    </row>
    <row r="805" spans="2:4" x14ac:dyDescent="0.2">
      <c r="B805" s="27"/>
      <c r="C805" s="27"/>
      <c r="D805" s="27"/>
    </row>
    <row r="806" spans="2:4" x14ac:dyDescent="0.2">
      <c r="B806" s="27"/>
      <c r="C806" s="27"/>
      <c r="D806" s="27"/>
    </row>
    <row r="807" spans="2:4" x14ac:dyDescent="0.2">
      <c r="B807" s="27"/>
      <c r="C807" s="27"/>
      <c r="D807" s="27"/>
    </row>
    <row r="808" spans="2:4" x14ac:dyDescent="0.2">
      <c r="B808" s="27"/>
      <c r="C808" s="27"/>
      <c r="D808" s="27"/>
    </row>
    <row r="809" spans="2:4" x14ac:dyDescent="0.2">
      <c r="B809" s="27"/>
      <c r="C809" s="27"/>
      <c r="D809" s="27"/>
    </row>
    <row r="810" spans="2:4" x14ac:dyDescent="0.2">
      <c r="B810" s="27"/>
      <c r="C810" s="27"/>
      <c r="D810" s="27"/>
    </row>
    <row r="811" spans="2:4" x14ac:dyDescent="0.2">
      <c r="B811" s="27"/>
      <c r="C811" s="27"/>
      <c r="D811" s="27"/>
    </row>
    <row r="812" spans="2:4" x14ac:dyDescent="0.2">
      <c r="B812" s="27"/>
      <c r="C812" s="27"/>
      <c r="D812" s="27"/>
    </row>
    <row r="813" spans="2:4" x14ac:dyDescent="0.2">
      <c r="B813" s="27"/>
      <c r="C813" s="27"/>
      <c r="D813" s="27"/>
    </row>
    <row r="814" spans="2:4" x14ac:dyDescent="0.2">
      <c r="B814" s="27"/>
      <c r="C814" s="27"/>
      <c r="D814" s="27"/>
    </row>
    <row r="815" spans="2:4" x14ac:dyDescent="0.2">
      <c r="B815" s="27"/>
      <c r="C815" s="27"/>
      <c r="D815" s="27"/>
    </row>
    <row r="816" spans="2:4" x14ac:dyDescent="0.2">
      <c r="B816" s="27"/>
      <c r="C816" s="27"/>
      <c r="D816" s="27"/>
    </row>
    <row r="817" spans="2:4" x14ac:dyDescent="0.2">
      <c r="B817" s="27"/>
      <c r="C817" s="27"/>
      <c r="D817" s="27"/>
    </row>
    <row r="818" spans="2:4" x14ac:dyDescent="0.2">
      <c r="B818" s="27"/>
      <c r="C818" s="27"/>
      <c r="D818" s="27"/>
    </row>
    <row r="819" spans="2:4" x14ac:dyDescent="0.2">
      <c r="B819" s="27"/>
      <c r="C819" s="27"/>
      <c r="D819" s="27"/>
    </row>
    <row r="820" spans="2:4" x14ac:dyDescent="0.2">
      <c r="B820" s="27"/>
      <c r="C820" s="27"/>
      <c r="D820" s="27"/>
    </row>
    <row r="821" spans="2:4" x14ac:dyDescent="0.2">
      <c r="B821" s="27"/>
      <c r="C821" s="27"/>
      <c r="D821" s="27"/>
    </row>
    <row r="822" spans="2:4" x14ac:dyDescent="0.2">
      <c r="B822" s="27"/>
      <c r="C822" s="27"/>
      <c r="D822" s="27"/>
    </row>
    <row r="823" spans="2:4" x14ac:dyDescent="0.2">
      <c r="B823" s="27"/>
      <c r="C823" s="27"/>
      <c r="D823" s="27"/>
    </row>
    <row r="824" spans="2:4" x14ac:dyDescent="0.2">
      <c r="B824" s="27"/>
      <c r="C824" s="27"/>
      <c r="D824" s="27"/>
    </row>
    <row r="825" spans="2:4" x14ac:dyDescent="0.2">
      <c r="B825" s="27"/>
      <c r="C825" s="27"/>
      <c r="D825" s="27"/>
    </row>
    <row r="826" spans="2:4" x14ac:dyDescent="0.2">
      <c r="B826" s="27"/>
      <c r="C826" s="27"/>
      <c r="D826" s="27"/>
    </row>
    <row r="827" spans="2:4" x14ac:dyDescent="0.2">
      <c r="B827" s="27"/>
      <c r="C827" s="27"/>
      <c r="D827" s="27"/>
    </row>
    <row r="828" spans="2:4" x14ac:dyDescent="0.2">
      <c r="B828" s="27"/>
      <c r="C828" s="27"/>
      <c r="D828" s="27"/>
    </row>
    <row r="829" spans="2:4" x14ac:dyDescent="0.2">
      <c r="B829" s="27"/>
      <c r="C829" s="27"/>
      <c r="D829" s="27"/>
    </row>
    <row r="830" spans="2:4" x14ac:dyDescent="0.2">
      <c r="B830" s="27"/>
      <c r="C830" s="27"/>
      <c r="D830" s="27"/>
    </row>
    <row r="831" spans="2:4" x14ac:dyDescent="0.2">
      <c r="B831" s="27"/>
      <c r="C831" s="27"/>
      <c r="D831" s="27"/>
    </row>
    <row r="832" spans="2:4" x14ac:dyDescent="0.2">
      <c r="B832" s="27"/>
      <c r="C832" s="27"/>
      <c r="D832" s="27"/>
    </row>
    <row r="833" spans="2:4" x14ac:dyDescent="0.2">
      <c r="B833" s="27"/>
      <c r="C833" s="27"/>
      <c r="D833" s="27"/>
    </row>
    <row r="834" spans="2:4" x14ac:dyDescent="0.2">
      <c r="B834" s="27"/>
      <c r="C834" s="27"/>
      <c r="D834" s="27"/>
    </row>
    <row r="835" spans="2:4" x14ac:dyDescent="0.2">
      <c r="B835" s="27"/>
      <c r="C835" s="27"/>
      <c r="D835" s="27"/>
    </row>
    <row r="836" spans="2:4" x14ac:dyDescent="0.2">
      <c r="B836" s="27"/>
      <c r="C836" s="27"/>
      <c r="D836" s="27"/>
    </row>
    <row r="837" spans="2:4" x14ac:dyDescent="0.2">
      <c r="B837" s="27"/>
      <c r="C837" s="27"/>
      <c r="D837" s="27"/>
    </row>
    <row r="838" spans="2:4" x14ac:dyDescent="0.2">
      <c r="B838" s="27"/>
      <c r="C838" s="27"/>
      <c r="D838" s="27"/>
    </row>
    <row r="839" spans="2:4" x14ac:dyDescent="0.2">
      <c r="B839" s="27"/>
      <c r="C839" s="27"/>
      <c r="D839" s="27"/>
    </row>
    <row r="840" spans="2:4" x14ac:dyDescent="0.2">
      <c r="B840" s="27"/>
      <c r="C840" s="27"/>
      <c r="D840" s="27"/>
    </row>
    <row r="841" spans="2:4" x14ac:dyDescent="0.2">
      <c r="B841" s="27"/>
      <c r="C841" s="27"/>
      <c r="D841" s="27"/>
    </row>
    <row r="842" spans="2:4" x14ac:dyDescent="0.2">
      <c r="B842" s="27"/>
      <c r="C842" s="27"/>
      <c r="D842" s="27"/>
    </row>
    <row r="843" spans="2:4" x14ac:dyDescent="0.2">
      <c r="B843" s="27"/>
      <c r="C843" s="27"/>
      <c r="D843" s="27"/>
    </row>
    <row r="844" spans="2:4" x14ac:dyDescent="0.2">
      <c r="B844" s="27"/>
      <c r="C844" s="27"/>
      <c r="D844" s="27"/>
    </row>
    <row r="845" spans="2:4" x14ac:dyDescent="0.2">
      <c r="B845" s="27"/>
      <c r="C845" s="27"/>
      <c r="D845" s="27"/>
    </row>
    <row r="846" spans="2:4" x14ac:dyDescent="0.2">
      <c r="B846" s="27"/>
      <c r="C846" s="27"/>
      <c r="D846" s="27"/>
    </row>
    <row r="847" spans="2:4" x14ac:dyDescent="0.2">
      <c r="B847" s="27"/>
      <c r="C847" s="27"/>
      <c r="D847" s="27"/>
    </row>
    <row r="848" spans="2:4" x14ac:dyDescent="0.2">
      <c r="B848" s="27"/>
      <c r="C848" s="27"/>
      <c r="D848" s="27"/>
    </row>
    <row r="849" spans="2:4" x14ac:dyDescent="0.2">
      <c r="B849" s="27"/>
      <c r="C849" s="27"/>
      <c r="D849" s="27"/>
    </row>
    <row r="850" spans="2:4" x14ac:dyDescent="0.2">
      <c r="B850" s="27"/>
      <c r="C850" s="27"/>
      <c r="D850" s="27"/>
    </row>
    <row r="851" spans="2:4" x14ac:dyDescent="0.2">
      <c r="B851" s="27"/>
      <c r="C851" s="27"/>
      <c r="D851" s="27"/>
    </row>
    <row r="852" spans="2:4" x14ac:dyDescent="0.2">
      <c r="B852" s="27"/>
      <c r="C852" s="27"/>
      <c r="D852" s="27"/>
    </row>
    <row r="853" spans="2:4" x14ac:dyDescent="0.2">
      <c r="B853" s="27"/>
      <c r="C853" s="27"/>
      <c r="D853" s="27"/>
    </row>
    <row r="854" spans="2:4" x14ac:dyDescent="0.2">
      <c r="B854" s="27"/>
      <c r="C854" s="27"/>
      <c r="D854" s="27"/>
    </row>
    <row r="855" spans="2:4" x14ac:dyDescent="0.2">
      <c r="B855" s="27"/>
      <c r="C855" s="27"/>
      <c r="D855" s="27"/>
    </row>
    <row r="856" spans="2:4" x14ac:dyDescent="0.2">
      <c r="B856" s="27"/>
      <c r="C856" s="27"/>
      <c r="D856" s="27"/>
    </row>
    <row r="857" spans="2:4" x14ac:dyDescent="0.2">
      <c r="B857" s="27"/>
      <c r="C857" s="27"/>
      <c r="D857" s="27"/>
    </row>
    <row r="858" spans="2:4" x14ac:dyDescent="0.2">
      <c r="B858" s="27"/>
      <c r="C858" s="27"/>
      <c r="D858" s="27"/>
    </row>
    <row r="859" spans="2:4" x14ac:dyDescent="0.2">
      <c r="B859" s="27"/>
      <c r="C859" s="27"/>
      <c r="D859" s="27"/>
    </row>
    <row r="860" spans="2:4" x14ac:dyDescent="0.2">
      <c r="B860" s="27"/>
      <c r="C860" s="27"/>
      <c r="D860" s="27"/>
    </row>
    <row r="861" spans="2:4" x14ac:dyDescent="0.2">
      <c r="B861" s="27"/>
      <c r="C861" s="27"/>
      <c r="D861" s="27"/>
    </row>
    <row r="862" spans="2:4" x14ac:dyDescent="0.2">
      <c r="B862" s="27"/>
      <c r="C862" s="27"/>
      <c r="D862" s="27"/>
    </row>
    <row r="863" spans="2:4" x14ac:dyDescent="0.2">
      <c r="B863" s="27"/>
      <c r="C863" s="27"/>
      <c r="D863" s="27"/>
    </row>
    <row r="864" spans="2:4" x14ac:dyDescent="0.2">
      <c r="B864" s="27"/>
      <c r="C864" s="27"/>
      <c r="D864" s="27"/>
    </row>
    <row r="865" spans="2:4" x14ac:dyDescent="0.2">
      <c r="B865" s="27"/>
      <c r="C865" s="27"/>
      <c r="D865" s="27"/>
    </row>
    <row r="866" spans="2:4" x14ac:dyDescent="0.2">
      <c r="B866" s="27"/>
      <c r="C866" s="27"/>
      <c r="D866" s="27"/>
    </row>
    <row r="867" spans="2:4" x14ac:dyDescent="0.2">
      <c r="B867" s="27"/>
      <c r="C867" s="27"/>
      <c r="D867" s="27"/>
    </row>
    <row r="868" spans="2:4" x14ac:dyDescent="0.2">
      <c r="B868" s="27"/>
      <c r="C868" s="27"/>
      <c r="D868" s="27"/>
    </row>
    <row r="869" spans="2:4" x14ac:dyDescent="0.2">
      <c r="B869" s="27"/>
      <c r="C869" s="27"/>
      <c r="D869" s="27"/>
    </row>
    <row r="870" spans="2:4" x14ac:dyDescent="0.2">
      <c r="B870" s="27"/>
      <c r="C870" s="27"/>
      <c r="D870" s="27"/>
    </row>
    <row r="871" spans="2:4" x14ac:dyDescent="0.2">
      <c r="B871" s="27"/>
      <c r="C871" s="27"/>
      <c r="D871" s="27"/>
    </row>
    <row r="872" spans="2:4" x14ac:dyDescent="0.2">
      <c r="B872" s="27"/>
      <c r="C872" s="27"/>
      <c r="D872" s="27"/>
    </row>
    <row r="873" spans="2:4" x14ac:dyDescent="0.2">
      <c r="B873" s="27"/>
      <c r="C873" s="27"/>
      <c r="D873" s="27"/>
    </row>
    <row r="874" spans="2:4" x14ac:dyDescent="0.2">
      <c r="B874" s="27"/>
      <c r="C874" s="27"/>
      <c r="D874" s="27"/>
    </row>
    <row r="875" spans="2:4" x14ac:dyDescent="0.2">
      <c r="B875" s="27"/>
      <c r="C875" s="27"/>
      <c r="D875" s="27"/>
    </row>
    <row r="876" spans="2:4" x14ac:dyDescent="0.2">
      <c r="B876" s="27"/>
      <c r="C876" s="27"/>
      <c r="D876" s="27"/>
    </row>
    <row r="877" spans="2:4" x14ac:dyDescent="0.2">
      <c r="B877" s="27"/>
      <c r="C877" s="27"/>
      <c r="D877" s="27"/>
    </row>
    <row r="878" spans="2:4" x14ac:dyDescent="0.2">
      <c r="B878" s="27"/>
      <c r="C878" s="27"/>
      <c r="D878" s="27"/>
    </row>
    <row r="879" spans="2:4" x14ac:dyDescent="0.2">
      <c r="B879" s="27"/>
      <c r="C879" s="27"/>
      <c r="D879" s="27"/>
    </row>
    <row r="880" spans="2:4" x14ac:dyDescent="0.2">
      <c r="B880" s="27"/>
      <c r="C880" s="27"/>
      <c r="D880" s="27"/>
    </row>
    <row r="881" spans="2:4" x14ac:dyDescent="0.2">
      <c r="B881" s="27"/>
      <c r="C881" s="27"/>
      <c r="D881" s="27"/>
    </row>
    <row r="882" spans="2:4" x14ac:dyDescent="0.2">
      <c r="B882" s="27"/>
      <c r="C882" s="27"/>
      <c r="D882" s="27"/>
    </row>
    <row r="883" spans="2:4" x14ac:dyDescent="0.2">
      <c r="B883" s="27"/>
      <c r="C883" s="27"/>
      <c r="D883" s="27"/>
    </row>
    <row r="884" spans="2:4" x14ac:dyDescent="0.2">
      <c r="B884" s="27"/>
      <c r="C884" s="27"/>
      <c r="D884" s="27"/>
    </row>
    <row r="885" spans="2:4" x14ac:dyDescent="0.2">
      <c r="B885" s="27"/>
      <c r="C885" s="27"/>
      <c r="D885" s="27"/>
    </row>
    <row r="886" spans="2:4" x14ac:dyDescent="0.2">
      <c r="B886" s="27"/>
      <c r="C886" s="27"/>
      <c r="D886" s="27"/>
    </row>
    <row r="887" spans="2:4" x14ac:dyDescent="0.2">
      <c r="B887" s="27"/>
      <c r="C887" s="27"/>
      <c r="D887" s="27"/>
    </row>
    <row r="888" spans="2:4" x14ac:dyDescent="0.2">
      <c r="B888" s="27"/>
      <c r="C888" s="27"/>
      <c r="D888" s="27"/>
    </row>
    <row r="889" spans="2:4" x14ac:dyDescent="0.2">
      <c r="B889" s="27"/>
      <c r="C889" s="27"/>
      <c r="D889" s="27"/>
    </row>
    <row r="890" spans="2:4" x14ac:dyDescent="0.2">
      <c r="B890" s="27"/>
      <c r="C890" s="27"/>
      <c r="D890" s="27"/>
    </row>
    <row r="891" spans="2:4" x14ac:dyDescent="0.2">
      <c r="B891" s="27"/>
      <c r="C891" s="27"/>
      <c r="D891" s="27"/>
    </row>
    <row r="892" spans="2:4" x14ac:dyDescent="0.2">
      <c r="B892" s="27"/>
      <c r="C892" s="27"/>
      <c r="D892" s="27"/>
    </row>
    <row r="893" spans="2:4" x14ac:dyDescent="0.2">
      <c r="B893" s="27"/>
      <c r="C893" s="27"/>
      <c r="D893" s="27"/>
    </row>
    <row r="894" spans="2:4" x14ac:dyDescent="0.2">
      <c r="B894" s="27"/>
      <c r="C894" s="27"/>
      <c r="D894" s="27"/>
    </row>
    <row r="895" spans="2:4" x14ac:dyDescent="0.2">
      <c r="B895" s="27"/>
      <c r="C895" s="27"/>
      <c r="D895" s="27"/>
    </row>
    <row r="896" spans="2:4" x14ac:dyDescent="0.2">
      <c r="B896" s="27"/>
      <c r="C896" s="27"/>
      <c r="D896" s="27"/>
    </row>
    <row r="897" spans="2:4" x14ac:dyDescent="0.2">
      <c r="B897" s="27"/>
      <c r="C897" s="27"/>
      <c r="D897" s="27"/>
    </row>
    <row r="898" spans="2:4" x14ac:dyDescent="0.2">
      <c r="B898" s="27"/>
      <c r="C898" s="27"/>
      <c r="D898" s="27"/>
    </row>
    <row r="899" spans="2:4" x14ac:dyDescent="0.2">
      <c r="B899" s="27"/>
      <c r="C899" s="27"/>
      <c r="D899" s="27"/>
    </row>
    <row r="900" spans="2:4" x14ac:dyDescent="0.2">
      <c r="B900" s="27"/>
      <c r="C900" s="27"/>
      <c r="D900" s="27"/>
    </row>
    <row r="901" spans="2:4" x14ac:dyDescent="0.2">
      <c r="B901" s="27"/>
      <c r="C901" s="27"/>
      <c r="D901" s="27"/>
    </row>
    <row r="902" spans="2:4" x14ac:dyDescent="0.2">
      <c r="B902" s="27"/>
      <c r="C902" s="27"/>
      <c r="D902" s="27"/>
    </row>
    <row r="903" spans="2:4" x14ac:dyDescent="0.2">
      <c r="B903" s="27"/>
      <c r="C903" s="27"/>
      <c r="D903" s="27"/>
    </row>
    <row r="904" spans="2:4" x14ac:dyDescent="0.2">
      <c r="B904" s="27"/>
      <c r="C904" s="27"/>
      <c r="D904" s="27"/>
    </row>
    <row r="905" spans="2:4" x14ac:dyDescent="0.2">
      <c r="B905" s="27"/>
      <c r="C905" s="27"/>
      <c r="D905" s="27"/>
    </row>
    <row r="906" spans="2:4" x14ac:dyDescent="0.2">
      <c r="B906" s="27"/>
      <c r="C906" s="27"/>
      <c r="D906" s="27"/>
    </row>
    <row r="907" spans="2:4" x14ac:dyDescent="0.2">
      <c r="B907" s="27"/>
      <c r="C907" s="27"/>
      <c r="D907" s="27"/>
    </row>
    <row r="908" spans="2:4" x14ac:dyDescent="0.2">
      <c r="B908" s="27"/>
      <c r="C908" s="27"/>
      <c r="D908" s="27"/>
    </row>
    <row r="909" spans="2:4" x14ac:dyDescent="0.2">
      <c r="B909" s="27"/>
      <c r="C909" s="27"/>
      <c r="D909" s="27"/>
    </row>
    <row r="910" spans="2:4" x14ac:dyDescent="0.2">
      <c r="B910" s="27"/>
      <c r="C910" s="27"/>
      <c r="D910" s="27"/>
    </row>
    <row r="911" spans="2:4" x14ac:dyDescent="0.2">
      <c r="B911" s="27"/>
      <c r="C911" s="27"/>
      <c r="D911" s="27"/>
    </row>
    <row r="912" spans="2:4" x14ac:dyDescent="0.2">
      <c r="B912" s="27"/>
      <c r="C912" s="27"/>
      <c r="D912" s="27"/>
    </row>
    <row r="913" spans="2:4" x14ac:dyDescent="0.2">
      <c r="B913" s="27"/>
      <c r="C913" s="27"/>
      <c r="D913" s="27"/>
    </row>
    <row r="914" spans="2:4" x14ac:dyDescent="0.2">
      <c r="B914" s="27"/>
      <c r="C914" s="27"/>
      <c r="D914" s="27"/>
    </row>
    <row r="915" spans="2:4" x14ac:dyDescent="0.2">
      <c r="B915" s="27"/>
      <c r="C915" s="27"/>
      <c r="D915" s="27"/>
    </row>
    <row r="916" spans="2:4" x14ac:dyDescent="0.2">
      <c r="B916" s="27"/>
      <c r="C916" s="27"/>
      <c r="D916" s="27"/>
    </row>
    <row r="917" spans="2:4" x14ac:dyDescent="0.2">
      <c r="B917" s="27"/>
      <c r="C917" s="27"/>
      <c r="D917" s="27"/>
    </row>
    <row r="918" spans="2:4" x14ac:dyDescent="0.2">
      <c r="B918" s="27"/>
      <c r="C918" s="27"/>
      <c r="D918" s="27"/>
    </row>
    <row r="919" spans="2:4" x14ac:dyDescent="0.2">
      <c r="B919" s="27"/>
      <c r="C919" s="27"/>
      <c r="D919" s="27"/>
    </row>
    <row r="920" spans="2:4" x14ac:dyDescent="0.2">
      <c r="B920" s="27"/>
      <c r="C920" s="27"/>
      <c r="D920" s="27"/>
    </row>
    <row r="921" spans="2:4" x14ac:dyDescent="0.2">
      <c r="B921" s="27"/>
      <c r="C921" s="27"/>
      <c r="D921" s="27"/>
    </row>
    <row r="922" spans="2:4" x14ac:dyDescent="0.2">
      <c r="B922" s="27"/>
      <c r="C922" s="27"/>
      <c r="D922" s="27"/>
    </row>
    <row r="923" spans="2:4" x14ac:dyDescent="0.2">
      <c r="B923" s="27"/>
      <c r="C923" s="27"/>
      <c r="D923" s="27"/>
    </row>
    <row r="924" spans="2:4" x14ac:dyDescent="0.2">
      <c r="B924" s="27"/>
      <c r="C924" s="27"/>
      <c r="D924" s="27"/>
    </row>
    <row r="925" spans="2:4" x14ac:dyDescent="0.2">
      <c r="B925" s="27"/>
      <c r="C925" s="27"/>
      <c r="D925" s="27"/>
    </row>
    <row r="926" spans="2:4" x14ac:dyDescent="0.2">
      <c r="B926" s="27"/>
      <c r="C926" s="27"/>
      <c r="D926" s="27"/>
    </row>
    <row r="927" spans="2:4" x14ac:dyDescent="0.2">
      <c r="B927" s="27"/>
      <c r="C927" s="27"/>
      <c r="D927" s="27"/>
    </row>
    <row r="928" spans="2:4" x14ac:dyDescent="0.2">
      <c r="B928" s="27"/>
      <c r="C928" s="27"/>
      <c r="D928" s="27"/>
    </row>
    <row r="929" spans="2:4" x14ac:dyDescent="0.2">
      <c r="B929" s="27"/>
      <c r="C929" s="27"/>
      <c r="D929" s="27"/>
    </row>
    <row r="930" spans="2:4" x14ac:dyDescent="0.2">
      <c r="B930" s="27"/>
      <c r="C930" s="27"/>
      <c r="D930" s="27"/>
    </row>
    <row r="931" spans="2:4" x14ac:dyDescent="0.2">
      <c r="B931" s="27"/>
      <c r="C931" s="27"/>
      <c r="D931" s="27"/>
    </row>
    <row r="932" spans="2:4" x14ac:dyDescent="0.2">
      <c r="B932" s="27"/>
      <c r="C932" s="27"/>
      <c r="D932" s="27"/>
    </row>
    <row r="933" spans="2:4" x14ac:dyDescent="0.2">
      <c r="B933" s="27"/>
      <c r="C933" s="27"/>
      <c r="D933" s="27"/>
    </row>
    <row r="934" spans="2:4" x14ac:dyDescent="0.2">
      <c r="B934" s="27"/>
      <c r="C934" s="27"/>
      <c r="D934" s="27"/>
    </row>
    <row r="935" spans="2:4" x14ac:dyDescent="0.2">
      <c r="B935" s="27"/>
      <c r="C935" s="27"/>
      <c r="D935" s="27"/>
    </row>
    <row r="936" spans="2:4" x14ac:dyDescent="0.2">
      <c r="B936" s="27"/>
      <c r="C936" s="27"/>
      <c r="D936" s="27"/>
    </row>
    <row r="937" spans="2:4" x14ac:dyDescent="0.2">
      <c r="B937" s="27"/>
      <c r="C937" s="27"/>
      <c r="D937" s="27"/>
    </row>
    <row r="938" spans="2:4" x14ac:dyDescent="0.2">
      <c r="B938" s="27"/>
      <c r="C938" s="27"/>
      <c r="D938" s="27"/>
    </row>
    <row r="939" spans="2:4" x14ac:dyDescent="0.2">
      <c r="B939" s="27"/>
      <c r="C939" s="27"/>
      <c r="D939" s="27"/>
    </row>
    <row r="940" spans="2:4" x14ac:dyDescent="0.2">
      <c r="B940" s="27"/>
      <c r="C940" s="27"/>
      <c r="D940" s="27"/>
    </row>
    <row r="941" spans="2:4" x14ac:dyDescent="0.2">
      <c r="B941" s="27"/>
      <c r="C941" s="27"/>
      <c r="D941" s="27"/>
    </row>
    <row r="942" spans="2:4" x14ac:dyDescent="0.2">
      <c r="B942" s="27"/>
      <c r="C942" s="27"/>
      <c r="D942" s="27"/>
    </row>
    <row r="943" spans="2:4" x14ac:dyDescent="0.2">
      <c r="B943" s="27"/>
      <c r="C943" s="27"/>
      <c r="D943" s="27"/>
    </row>
    <row r="944" spans="2:4" x14ac:dyDescent="0.2">
      <c r="B944" s="27"/>
      <c r="C944" s="27"/>
      <c r="D944" s="27"/>
    </row>
    <row r="945" spans="2:4" x14ac:dyDescent="0.2">
      <c r="B945" s="27"/>
      <c r="C945" s="27"/>
      <c r="D945" s="27"/>
    </row>
    <row r="946" spans="2:4" x14ac:dyDescent="0.2">
      <c r="B946" s="27"/>
      <c r="C946" s="27"/>
      <c r="D946" s="27"/>
    </row>
    <row r="947" spans="2:4" x14ac:dyDescent="0.2">
      <c r="B947" s="27"/>
      <c r="C947" s="27"/>
      <c r="D947" s="27"/>
    </row>
    <row r="948" spans="2:4" x14ac:dyDescent="0.2">
      <c r="B948" s="27"/>
      <c r="C948" s="27"/>
      <c r="D948" s="27"/>
    </row>
    <row r="949" spans="2:4" x14ac:dyDescent="0.2">
      <c r="B949" s="27"/>
      <c r="C949" s="27"/>
      <c r="D949" s="27"/>
    </row>
    <row r="950" spans="2:4" x14ac:dyDescent="0.2">
      <c r="B950" s="27"/>
      <c r="C950" s="27"/>
      <c r="D950" s="27"/>
    </row>
    <row r="951" spans="2:4" x14ac:dyDescent="0.2">
      <c r="B951" s="27"/>
      <c r="C951" s="27"/>
      <c r="D951" s="27"/>
    </row>
    <row r="952" spans="2:4" x14ac:dyDescent="0.2">
      <c r="B952" s="27"/>
      <c r="C952" s="27"/>
      <c r="D952" s="27"/>
    </row>
    <row r="953" spans="2:4" x14ac:dyDescent="0.2">
      <c r="B953" s="27"/>
      <c r="C953" s="27"/>
      <c r="D953" s="27"/>
    </row>
    <row r="954" spans="2:4" x14ac:dyDescent="0.2">
      <c r="B954" s="27"/>
      <c r="C954" s="27"/>
      <c r="D954" s="27"/>
    </row>
    <row r="955" spans="2:4" x14ac:dyDescent="0.2">
      <c r="B955" s="27"/>
      <c r="C955" s="27"/>
      <c r="D955" s="27"/>
    </row>
    <row r="956" spans="2:4" x14ac:dyDescent="0.2">
      <c r="B956" s="27"/>
      <c r="C956" s="27"/>
      <c r="D956" s="27"/>
    </row>
    <row r="957" spans="2:4" x14ac:dyDescent="0.2">
      <c r="B957" s="27"/>
      <c r="C957" s="27"/>
      <c r="D957" s="27"/>
    </row>
    <row r="958" spans="2:4" x14ac:dyDescent="0.2">
      <c r="B958" s="27"/>
      <c r="C958" s="27"/>
      <c r="D958" s="27"/>
    </row>
    <row r="959" spans="2:4" x14ac:dyDescent="0.2">
      <c r="B959" s="27"/>
      <c r="C959" s="27"/>
      <c r="D959" s="27"/>
    </row>
    <row r="960" spans="2:4" x14ac:dyDescent="0.2">
      <c r="B960" s="27"/>
      <c r="C960" s="27"/>
      <c r="D960" s="27"/>
    </row>
    <row r="961" spans="2:4" x14ac:dyDescent="0.2">
      <c r="B961" s="27"/>
      <c r="C961" s="27"/>
      <c r="D961" s="27"/>
    </row>
    <row r="962" spans="2:4" x14ac:dyDescent="0.2">
      <c r="B962" s="27"/>
      <c r="C962" s="27"/>
      <c r="D962" s="27"/>
    </row>
    <row r="963" spans="2:4" x14ac:dyDescent="0.2">
      <c r="B963" s="27"/>
      <c r="C963" s="27"/>
      <c r="D963" s="27"/>
    </row>
    <row r="964" spans="2:4" x14ac:dyDescent="0.2">
      <c r="B964" s="27"/>
      <c r="C964" s="27"/>
      <c r="D964" s="27"/>
    </row>
    <row r="965" spans="2:4" x14ac:dyDescent="0.2">
      <c r="B965" s="27"/>
      <c r="C965" s="27"/>
      <c r="D965" s="27"/>
    </row>
    <row r="966" spans="2:4" x14ac:dyDescent="0.2">
      <c r="B966" s="27"/>
      <c r="C966" s="27"/>
      <c r="D966" s="27"/>
    </row>
    <row r="967" spans="2:4" x14ac:dyDescent="0.2">
      <c r="B967" s="27"/>
      <c r="C967" s="27"/>
      <c r="D967" s="27"/>
    </row>
    <row r="968" spans="2:4" x14ac:dyDescent="0.2">
      <c r="B968" s="27"/>
      <c r="C968" s="27"/>
      <c r="D968" s="27"/>
    </row>
    <row r="969" spans="2:4" x14ac:dyDescent="0.2">
      <c r="B969" s="27"/>
      <c r="C969" s="27"/>
      <c r="D969" s="27"/>
    </row>
    <row r="970" spans="2:4" x14ac:dyDescent="0.2">
      <c r="B970" s="27"/>
      <c r="C970" s="27"/>
      <c r="D970" s="27"/>
    </row>
    <row r="971" spans="2:4" x14ac:dyDescent="0.2">
      <c r="B971" s="27"/>
      <c r="C971" s="27"/>
      <c r="D971" s="27"/>
    </row>
    <row r="972" spans="2:4" x14ac:dyDescent="0.2">
      <c r="B972" s="27"/>
      <c r="C972" s="27"/>
      <c r="D972" s="27"/>
    </row>
    <row r="973" spans="2:4" x14ac:dyDescent="0.2">
      <c r="B973" s="27"/>
      <c r="C973" s="27"/>
      <c r="D973" s="27"/>
    </row>
    <row r="974" spans="2:4" x14ac:dyDescent="0.2">
      <c r="B974" s="27"/>
      <c r="C974" s="27"/>
      <c r="D974" s="27"/>
    </row>
    <row r="975" spans="2:4" x14ac:dyDescent="0.2">
      <c r="B975" s="27"/>
      <c r="C975" s="27"/>
      <c r="D975" s="27"/>
    </row>
    <row r="976" spans="2:4" x14ac:dyDescent="0.2">
      <c r="B976" s="27"/>
      <c r="C976" s="27"/>
      <c r="D976" s="27"/>
    </row>
    <row r="977" spans="2:4" x14ac:dyDescent="0.2">
      <c r="B977" s="27"/>
      <c r="C977" s="27"/>
      <c r="D977" s="27"/>
    </row>
    <row r="978" spans="2:4" x14ac:dyDescent="0.2">
      <c r="B978" s="27"/>
      <c r="C978" s="27"/>
      <c r="D978" s="27"/>
    </row>
    <row r="979" spans="2:4" x14ac:dyDescent="0.2">
      <c r="B979" s="27"/>
      <c r="C979" s="27"/>
      <c r="D979" s="27"/>
    </row>
    <row r="980" spans="2:4" x14ac:dyDescent="0.2">
      <c r="B980" s="27"/>
      <c r="C980" s="27"/>
      <c r="D980" s="27"/>
    </row>
    <row r="981" spans="2:4" x14ac:dyDescent="0.2">
      <c r="B981" s="27"/>
      <c r="C981" s="27"/>
      <c r="D981" s="27"/>
    </row>
    <row r="982" spans="2:4" x14ac:dyDescent="0.2">
      <c r="B982" s="27"/>
      <c r="C982" s="27"/>
      <c r="D982" s="27"/>
    </row>
    <row r="983" spans="2:4" x14ac:dyDescent="0.2">
      <c r="B983" s="27"/>
      <c r="C983" s="27"/>
      <c r="D983" s="27"/>
    </row>
    <row r="984" spans="2:4" x14ac:dyDescent="0.2">
      <c r="B984" s="27"/>
      <c r="C984" s="27"/>
      <c r="D984" s="27"/>
    </row>
    <row r="985" spans="2:4" x14ac:dyDescent="0.2">
      <c r="B985" s="27"/>
      <c r="C985" s="27"/>
      <c r="D985" s="27"/>
    </row>
    <row r="986" spans="2:4" x14ac:dyDescent="0.2">
      <c r="B986" s="27"/>
      <c r="C986" s="27"/>
      <c r="D986" s="27"/>
    </row>
    <row r="987" spans="2:4" x14ac:dyDescent="0.2">
      <c r="B987" s="27"/>
      <c r="C987" s="27"/>
      <c r="D987" s="27"/>
    </row>
    <row r="988" spans="2:4" x14ac:dyDescent="0.2">
      <c r="B988" s="27"/>
      <c r="C988" s="27"/>
      <c r="D988" s="27"/>
    </row>
    <row r="989" spans="2:4" x14ac:dyDescent="0.2">
      <c r="B989" s="27"/>
      <c r="C989" s="27"/>
      <c r="D989" s="27"/>
    </row>
    <row r="990" spans="2:4" x14ac:dyDescent="0.2">
      <c r="B990" s="27"/>
      <c r="C990" s="27"/>
      <c r="D990" s="27"/>
    </row>
    <row r="991" spans="2:4" x14ac:dyDescent="0.2">
      <c r="B991" s="27"/>
      <c r="C991" s="27"/>
      <c r="D991" s="27"/>
    </row>
    <row r="992" spans="2:4" x14ac:dyDescent="0.2">
      <c r="B992" s="27"/>
      <c r="C992" s="27"/>
      <c r="D992" s="27"/>
    </row>
    <row r="993" spans="2:4" x14ac:dyDescent="0.2">
      <c r="B993" s="27"/>
      <c r="C993" s="27"/>
      <c r="D993" s="27"/>
    </row>
    <row r="994" spans="2:4" x14ac:dyDescent="0.2">
      <c r="B994" s="27"/>
      <c r="C994" s="27"/>
      <c r="D994" s="27"/>
    </row>
    <row r="995" spans="2:4" x14ac:dyDescent="0.2">
      <c r="B995" s="27"/>
      <c r="C995" s="27"/>
      <c r="D995" s="27"/>
    </row>
    <row r="996" spans="2:4" x14ac:dyDescent="0.2">
      <c r="B996" s="27"/>
      <c r="C996" s="27"/>
      <c r="D996" s="27"/>
    </row>
    <row r="997" spans="2:4" x14ac:dyDescent="0.2">
      <c r="B997" s="27"/>
      <c r="C997" s="27"/>
      <c r="D997" s="27"/>
    </row>
    <row r="998" spans="2:4" x14ac:dyDescent="0.2">
      <c r="B998" s="27"/>
      <c r="C998" s="27"/>
      <c r="D998" s="27"/>
    </row>
    <row r="999" spans="2:4" x14ac:dyDescent="0.2">
      <c r="B999" s="27"/>
      <c r="C999" s="27"/>
      <c r="D999" s="27"/>
    </row>
    <row r="1000" spans="2:4" x14ac:dyDescent="0.2">
      <c r="B1000" s="27"/>
      <c r="C1000" s="27"/>
      <c r="D1000" s="27"/>
    </row>
    <row r="1001" spans="2:4" x14ac:dyDescent="0.2">
      <c r="B1001" s="27"/>
      <c r="C1001" s="27"/>
      <c r="D1001" s="27"/>
    </row>
    <row r="1002" spans="2:4" x14ac:dyDescent="0.2">
      <c r="B1002" s="27"/>
      <c r="C1002" s="27"/>
      <c r="D1002" s="27"/>
    </row>
    <row r="1003" spans="2:4" x14ac:dyDescent="0.2">
      <c r="B1003" s="27"/>
      <c r="C1003" s="27"/>
      <c r="D1003" s="27"/>
    </row>
    <row r="1004" spans="2:4" x14ac:dyDescent="0.2">
      <c r="B1004" s="27"/>
      <c r="C1004" s="27"/>
      <c r="D1004" s="27"/>
    </row>
    <row r="1005" spans="2:4" x14ac:dyDescent="0.2">
      <c r="B1005" s="27"/>
      <c r="C1005" s="27"/>
      <c r="D1005" s="27"/>
    </row>
    <row r="1006" spans="2:4" x14ac:dyDescent="0.2">
      <c r="B1006" s="27"/>
      <c r="C1006" s="27"/>
      <c r="D1006" s="27"/>
    </row>
  </sheetData>
  <conditionalFormatting sqref="D3:D37">
    <cfRule type="colorScale" priority="3">
      <colorScale>
        <cfvo type="min"/>
        <cfvo type="formula" val="0"/>
        <cfvo type="max"/>
        <color rgb="FF9FC5E8"/>
        <color rgb="FFFFFFFF"/>
        <color rgb="FFEA9999"/>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1008"/>
  <sheetViews>
    <sheetView topLeftCell="A334" workbookViewId="0">
      <selection activeCell="G345" sqref="G345"/>
    </sheetView>
  </sheetViews>
  <sheetFormatPr baseColWidth="10" defaultColWidth="15.1640625" defaultRowHeight="15" customHeight="1" x14ac:dyDescent="0.2"/>
  <cols>
    <col min="2" max="2" width="10.5" customWidth="1"/>
    <col min="3" max="3" width="17.5" customWidth="1"/>
    <col min="4" max="4" width="25.83203125" bestFit="1" customWidth="1"/>
    <col min="5" max="5" width="89.83203125" style="49" bestFit="1" customWidth="1"/>
  </cols>
  <sheetData>
    <row r="1" spans="2:24" s="163" customFormat="1" ht="15" customHeight="1" thickBot="1" x14ac:dyDescent="0.25">
      <c r="E1" s="49"/>
    </row>
    <row r="2" spans="2:24" ht="16" thickBot="1" x14ac:dyDescent="0.25">
      <c r="B2" s="217" t="s">
        <v>333</v>
      </c>
      <c r="C2" s="218" t="s">
        <v>342</v>
      </c>
      <c r="D2" s="376" t="s">
        <v>343</v>
      </c>
      <c r="E2" s="377" t="s">
        <v>1216</v>
      </c>
      <c r="F2" s="27"/>
      <c r="G2" s="27"/>
      <c r="H2" s="27"/>
      <c r="I2" s="27"/>
      <c r="J2" s="27"/>
      <c r="K2" s="27"/>
      <c r="L2" s="27"/>
      <c r="M2" s="27"/>
      <c r="N2" s="27"/>
      <c r="O2" s="27"/>
      <c r="P2" s="27"/>
      <c r="Q2" s="27"/>
      <c r="R2" s="27"/>
      <c r="S2" s="27"/>
      <c r="T2" s="27"/>
      <c r="U2" s="27"/>
      <c r="V2" s="27"/>
      <c r="W2" s="27"/>
      <c r="X2" s="27"/>
    </row>
    <row r="3" spans="2:24" x14ac:dyDescent="0.2">
      <c r="B3" s="210" t="s">
        <v>322</v>
      </c>
      <c r="C3" s="179" t="s">
        <v>322</v>
      </c>
      <c r="D3" s="180">
        <f>Calculations!P1117</f>
        <v>9.2606692596478766</v>
      </c>
      <c r="E3" s="375"/>
      <c r="F3" s="27"/>
      <c r="G3" s="27"/>
      <c r="H3" s="27"/>
      <c r="I3" s="27"/>
      <c r="J3" s="27"/>
      <c r="K3" s="27"/>
      <c r="L3" s="27"/>
      <c r="M3" s="27"/>
      <c r="N3" s="27"/>
      <c r="O3" s="27"/>
      <c r="P3" s="27"/>
      <c r="Q3" s="27"/>
      <c r="R3" s="27"/>
      <c r="S3" s="27"/>
      <c r="T3" s="27"/>
      <c r="U3" s="27"/>
      <c r="V3" s="27"/>
      <c r="W3" s="27"/>
      <c r="X3" s="27"/>
    </row>
    <row r="4" spans="2:24" x14ac:dyDescent="0.2">
      <c r="B4" s="174">
        <v>1</v>
      </c>
      <c r="C4" s="172" t="s">
        <v>11</v>
      </c>
      <c r="D4" s="173">
        <f>Calculations!P410</f>
        <v>2.1807448566328071</v>
      </c>
      <c r="E4" s="370" t="s">
        <v>1225</v>
      </c>
      <c r="F4" s="27"/>
      <c r="G4" s="27"/>
      <c r="H4" s="27"/>
      <c r="I4" s="27"/>
      <c r="J4" s="27"/>
      <c r="K4" s="27"/>
      <c r="L4" s="27"/>
      <c r="M4" s="27"/>
      <c r="N4" s="27"/>
      <c r="O4" s="27"/>
      <c r="P4" s="27"/>
      <c r="Q4" s="27"/>
      <c r="R4" s="27"/>
      <c r="S4" s="27"/>
      <c r="T4" s="27"/>
      <c r="U4" s="27"/>
      <c r="V4" s="27"/>
      <c r="W4" s="27"/>
      <c r="X4" s="27"/>
    </row>
    <row r="5" spans="2:24" x14ac:dyDescent="0.2">
      <c r="B5" s="174">
        <v>2</v>
      </c>
      <c r="C5" s="172" t="s">
        <v>126</v>
      </c>
      <c r="D5" s="173">
        <f>VLOOKUP(C5,Calculations!D$111:P$1318,13,FALSE)</f>
        <v>2.0947301500610696</v>
      </c>
      <c r="E5" s="369"/>
      <c r="F5" s="27"/>
      <c r="G5" s="27"/>
      <c r="H5" s="27"/>
      <c r="I5" s="27"/>
      <c r="J5" s="27"/>
      <c r="K5" s="27"/>
      <c r="L5" s="27"/>
      <c r="M5" s="27"/>
      <c r="N5" s="27"/>
      <c r="O5" s="27"/>
      <c r="P5" s="27"/>
      <c r="Q5" s="27"/>
      <c r="R5" s="27"/>
      <c r="S5" s="27"/>
      <c r="T5" s="27"/>
      <c r="U5" s="27"/>
      <c r="V5" s="27"/>
      <c r="W5" s="27"/>
      <c r="X5" s="27"/>
    </row>
    <row r="6" spans="2:24" x14ac:dyDescent="0.2">
      <c r="B6" s="174">
        <v>3</v>
      </c>
      <c r="C6" s="172" t="s">
        <v>187</v>
      </c>
      <c r="D6" s="173">
        <f>VLOOKUP(C6,Calculations!D$111:P$1318,13,FALSE)</f>
        <v>1.5823240251595934</v>
      </c>
      <c r="E6" s="369"/>
      <c r="F6" s="27"/>
      <c r="G6" s="27"/>
      <c r="H6" s="27"/>
      <c r="I6" s="27"/>
      <c r="J6" s="27"/>
      <c r="K6" s="27"/>
      <c r="L6" s="27"/>
      <c r="M6" s="27"/>
      <c r="N6" s="27"/>
      <c r="O6" s="27"/>
      <c r="P6" s="27"/>
      <c r="Q6" s="27"/>
      <c r="R6" s="27"/>
      <c r="S6" s="27"/>
      <c r="T6" s="27"/>
      <c r="U6" s="27"/>
      <c r="V6" s="27"/>
      <c r="W6" s="27"/>
      <c r="X6" s="27"/>
    </row>
    <row r="7" spans="2:24" x14ac:dyDescent="0.2">
      <c r="B7" s="174">
        <v>4</v>
      </c>
      <c r="C7" s="172" t="s">
        <v>226</v>
      </c>
      <c r="D7" s="173">
        <f>VLOOKUP(C7,Calculations!D$111:P$1318,13,FALSE)</f>
        <v>0.9273156538400279</v>
      </c>
      <c r="E7" s="369"/>
      <c r="F7" s="27"/>
      <c r="G7" s="27"/>
      <c r="H7" s="27"/>
      <c r="I7" s="27"/>
      <c r="J7" s="27"/>
      <c r="K7" s="27"/>
      <c r="L7" s="27"/>
      <c r="M7" s="27"/>
      <c r="N7" s="27"/>
      <c r="O7" s="27"/>
      <c r="P7" s="27"/>
      <c r="Q7" s="27"/>
      <c r="R7" s="27"/>
      <c r="S7" s="27"/>
      <c r="T7" s="27"/>
      <c r="U7" s="27"/>
      <c r="V7" s="27"/>
      <c r="W7" s="27"/>
      <c r="X7" s="27"/>
    </row>
    <row r="8" spans="2:24" x14ac:dyDescent="0.2">
      <c r="B8" s="174">
        <v>5</v>
      </c>
      <c r="C8" s="172" t="s">
        <v>43</v>
      </c>
      <c r="D8" s="173">
        <f>VLOOKUP(C8,Calculations!D$111:P$1318,13,FALSE)</f>
        <v>3.1428487421187512</v>
      </c>
      <c r="E8" s="369"/>
      <c r="F8" s="27"/>
      <c r="G8" s="27"/>
      <c r="H8" s="27"/>
      <c r="I8" s="27"/>
      <c r="J8" s="27"/>
      <c r="K8" s="27"/>
      <c r="L8" s="27"/>
      <c r="M8" s="27"/>
      <c r="N8" s="27"/>
      <c r="O8" s="27"/>
      <c r="P8" s="27"/>
      <c r="Q8" s="27"/>
      <c r="R8" s="27"/>
      <c r="S8" s="27"/>
      <c r="T8" s="27"/>
      <c r="U8" s="27"/>
      <c r="V8" s="27"/>
      <c r="W8" s="27"/>
      <c r="X8" s="27"/>
    </row>
    <row r="9" spans="2:24" x14ac:dyDescent="0.2">
      <c r="B9" s="174">
        <v>8</v>
      </c>
      <c r="C9" s="172" t="s">
        <v>87</v>
      </c>
      <c r="D9" s="173">
        <f>VLOOKUP(C9,Calculations!D$111:P$1318,13,FALSE)</f>
        <v>1.1076511149424784</v>
      </c>
      <c r="E9" s="369"/>
      <c r="F9" s="27"/>
      <c r="G9" s="27"/>
      <c r="H9" s="27"/>
      <c r="I9" s="27"/>
      <c r="J9" s="27"/>
      <c r="K9" s="27"/>
      <c r="L9" s="27"/>
      <c r="M9" s="27"/>
      <c r="N9" s="27"/>
      <c r="O9" s="27"/>
      <c r="P9" s="27"/>
      <c r="Q9" s="27"/>
      <c r="R9" s="27"/>
      <c r="S9" s="27"/>
      <c r="T9" s="27"/>
      <c r="U9" s="27"/>
      <c r="V9" s="27"/>
      <c r="W9" s="27"/>
      <c r="X9" s="27"/>
    </row>
    <row r="10" spans="2:24" x14ac:dyDescent="0.2">
      <c r="B10" s="174">
        <v>9</v>
      </c>
      <c r="C10" s="172" t="s">
        <v>198</v>
      </c>
      <c r="D10" s="173">
        <f>VLOOKUP(C10,Calculations!D$111:P$1318,13,FALSE)</f>
        <v>2.3124757578811792</v>
      </c>
      <c r="E10" s="369"/>
      <c r="F10" s="27"/>
      <c r="G10" s="27"/>
      <c r="H10" s="27"/>
      <c r="I10" s="27"/>
      <c r="J10" s="27"/>
      <c r="K10" s="27"/>
      <c r="L10" s="27"/>
      <c r="M10" s="27"/>
      <c r="N10" s="27"/>
      <c r="O10" s="27"/>
      <c r="P10" s="27"/>
      <c r="Q10" s="27"/>
      <c r="R10" s="27"/>
      <c r="S10" s="27"/>
      <c r="T10" s="27"/>
      <c r="U10" s="27"/>
      <c r="V10" s="27"/>
      <c r="W10" s="27"/>
      <c r="X10" s="27"/>
    </row>
    <row r="11" spans="2:24" x14ac:dyDescent="0.2">
      <c r="B11" s="174">
        <v>10</v>
      </c>
      <c r="C11" s="175" t="s">
        <v>94</v>
      </c>
      <c r="D11" s="173">
        <f>VLOOKUP(C11,Calculations!D$111:P$1318,13,FALSE)</f>
        <v>1.5697051650217495</v>
      </c>
      <c r="E11" s="369"/>
      <c r="F11" s="27"/>
      <c r="G11" s="27"/>
      <c r="H11" s="27"/>
      <c r="I11" s="27"/>
      <c r="J11" s="27"/>
      <c r="K11" s="27"/>
      <c r="L11" s="27"/>
      <c r="M11" s="27"/>
      <c r="N11" s="27"/>
      <c r="O11" s="27"/>
      <c r="P11" s="27"/>
      <c r="Q11" s="27"/>
      <c r="R11" s="27"/>
      <c r="S11" s="27"/>
      <c r="T11" s="27"/>
      <c r="U11" s="27"/>
      <c r="V11" s="27"/>
      <c r="W11" s="27"/>
      <c r="X11" s="27"/>
    </row>
    <row r="12" spans="2:24" x14ac:dyDescent="0.2">
      <c r="B12" s="174">
        <v>11</v>
      </c>
      <c r="C12" s="172" t="s">
        <v>302</v>
      </c>
      <c r="D12" s="173">
        <f>VLOOKUP(C12,Calculations!D$111:P$1318,13,FALSE)</f>
        <v>0.85481528002208096</v>
      </c>
      <c r="E12" s="369"/>
      <c r="F12" s="27"/>
      <c r="G12" s="27"/>
      <c r="H12" s="27"/>
      <c r="I12" s="27"/>
      <c r="J12" s="27"/>
      <c r="K12" s="27"/>
      <c r="L12" s="27"/>
      <c r="M12" s="27"/>
      <c r="N12" s="27"/>
      <c r="O12" s="27"/>
      <c r="P12" s="27"/>
      <c r="Q12" s="27"/>
      <c r="R12" s="27"/>
      <c r="S12" s="27"/>
      <c r="T12" s="27"/>
      <c r="U12" s="27"/>
      <c r="V12" s="27"/>
      <c r="W12" s="27"/>
      <c r="X12" s="27"/>
    </row>
    <row r="13" spans="2:24" x14ac:dyDescent="0.2">
      <c r="B13" s="174">
        <v>12</v>
      </c>
      <c r="C13" s="172" t="s">
        <v>358</v>
      </c>
      <c r="D13" s="304"/>
      <c r="E13" s="370" t="s">
        <v>1217</v>
      </c>
      <c r="F13" s="27"/>
      <c r="G13" s="27"/>
      <c r="H13" s="27"/>
      <c r="I13" s="27"/>
      <c r="J13" s="27"/>
      <c r="K13" s="27"/>
      <c r="L13" s="27"/>
      <c r="M13" s="27"/>
      <c r="N13" s="27"/>
      <c r="O13" s="27"/>
      <c r="P13" s="27"/>
      <c r="Q13" s="27"/>
      <c r="R13" s="27"/>
      <c r="S13" s="27"/>
      <c r="T13" s="27"/>
      <c r="U13" s="27"/>
      <c r="V13" s="27"/>
      <c r="W13" s="27"/>
      <c r="X13" s="27"/>
    </row>
    <row r="14" spans="2:24" x14ac:dyDescent="0.2">
      <c r="B14" s="174">
        <v>13</v>
      </c>
      <c r="C14" s="172" t="s">
        <v>240</v>
      </c>
      <c r="D14" s="173">
        <f>VLOOKUP(C14,Calculations!D$111:P$1318,13,FALSE)</f>
        <v>1.1671462769959735</v>
      </c>
      <c r="E14" s="369"/>
      <c r="F14" s="27"/>
      <c r="G14" s="27"/>
      <c r="H14" s="27"/>
      <c r="I14" s="27"/>
      <c r="J14" s="27"/>
      <c r="K14" s="27"/>
      <c r="L14" s="27"/>
      <c r="M14" s="27"/>
      <c r="N14" s="27"/>
      <c r="O14" s="27"/>
      <c r="P14" s="27"/>
      <c r="Q14" s="27"/>
      <c r="R14" s="27"/>
      <c r="S14" s="27"/>
      <c r="T14" s="27"/>
      <c r="U14" s="27"/>
      <c r="V14" s="27"/>
      <c r="W14" s="27"/>
      <c r="X14" s="27"/>
    </row>
    <row r="15" spans="2:24" x14ac:dyDescent="0.2">
      <c r="B15" s="174">
        <v>14</v>
      </c>
      <c r="C15" s="172" t="s">
        <v>365</v>
      </c>
      <c r="D15" s="304"/>
      <c r="E15" s="370" t="s">
        <v>1217</v>
      </c>
      <c r="F15" s="27"/>
      <c r="G15" s="27"/>
      <c r="H15" s="27"/>
      <c r="I15" s="27"/>
      <c r="J15" s="27"/>
      <c r="K15" s="27"/>
      <c r="L15" s="27"/>
      <c r="M15" s="27"/>
      <c r="N15" s="27"/>
      <c r="O15" s="27"/>
      <c r="P15" s="27"/>
      <c r="Q15" s="27"/>
      <c r="R15" s="27"/>
      <c r="S15" s="27"/>
      <c r="T15" s="27"/>
      <c r="U15" s="27"/>
      <c r="V15" s="27"/>
      <c r="W15" s="27"/>
      <c r="X15" s="27"/>
    </row>
    <row r="16" spans="2:24" x14ac:dyDescent="0.2">
      <c r="B16" s="174">
        <v>15</v>
      </c>
      <c r="C16" s="172" t="s">
        <v>210</v>
      </c>
      <c r="D16" s="173">
        <f>VLOOKUP(C16,Calculations!D$111:P$1318,13,FALSE)</f>
        <v>1.6674745307192826</v>
      </c>
      <c r="E16" s="369"/>
      <c r="F16" s="27"/>
      <c r="G16" s="27"/>
      <c r="H16" s="27"/>
      <c r="I16" s="27"/>
      <c r="J16" s="27"/>
      <c r="K16" s="27"/>
      <c r="L16" s="27"/>
      <c r="M16" s="27"/>
      <c r="N16" s="27"/>
      <c r="O16" s="27"/>
      <c r="P16" s="27"/>
      <c r="Q16" s="27"/>
      <c r="R16" s="27"/>
      <c r="S16" s="27"/>
      <c r="T16" s="27"/>
      <c r="U16" s="27"/>
      <c r="V16" s="27"/>
      <c r="W16" s="27"/>
      <c r="X16" s="27"/>
    </row>
    <row r="17" spans="2:24" x14ac:dyDescent="0.2">
      <c r="B17" s="174">
        <v>16</v>
      </c>
      <c r="C17" s="172" t="s">
        <v>110</v>
      </c>
      <c r="D17" s="173">
        <f>VLOOKUP(C17,Calculations!D$111:P$1318,13,FALSE)</f>
        <v>1.3009666475080064</v>
      </c>
      <c r="E17" s="369"/>
      <c r="F17" s="27"/>
      <c r="G17" s="27"/>
      <c r="H17" s="27"/>
      <c r="I17" s="27"/>
      <c r="J17" s="27"/>
      <c r="K17" s="27"/>
      <c r="L17" s="27"/>
      <c r="M17" s="27"/>
      <c r="N17" s="27"/>
      <c r="O17" s="27"/>
      <c r="P17" s="27"/>
      <c r="Q17" s="27"/>
      <c r="R17" s="27"/>
      <c r="S17" s="27"/>
      <c r="T17" s="27"/>
      <c r="U17" s="27"/>
      <c r="V17" s="27"/>
      <c r="W17" s="27"/>
      <c r="X17" s="27"/>
    </row>
    <row r="18" spans="2:24" x14ac:dyDescent="0.2">
      <c r="B18" s="174">
        <v>17</v>
      </c>
      <c r="C18" s="172" t="s">
        <v>206</v>
      </c>
      <c r="D18" s="173">
        <f>VLOOKUP(C18,Calculations!D$111:P$1318,13,FALSE)</f>
        <v>0.50650683342291281</v>
      </c>
      <c r="E18" s="369"/>
      <c r="F18" s="27"/>
      <c r="G18" s="27"/>
      <c r="H18" s="27"/>
      <c r="I18" s="27"/>
      <c r="J18" s="27"/>
      <c r="K18" s="27"/>
      <c r="L18" s="27"/>
      <c r="M18" s="27"/>
      <c r="N18" s="27"/>
      <c r="O18" s="27"/>
      <c r="P18" s="27"/>
      <c r="Q18" s="27"/>
      <c r="R18" s="27"/>
      <c r="S18" s="27"/>
      <c r="T18" s="27"/>
      <c r="U18" s="27"/>
      <c r="V18" s="27"/>
      <c r="W18" s="27"/>
      <c r="X18" s="27"/>
    </row>
    <row r="19" spans="2:24" x14ac:dyDescent="0.2">
      <c r="B19" s="174">
        <v>18</v>
      </c>
      <c r="C19" s="172" t="s">
        <v>91</v>
      </c>
      <c r="D19" s="173">
        <f>VLOOKUP(C19,Calculations!D$111:P$1318,13,FALSE)</f>
        <v>1.5427158535879879</v>
      </c>
      <c r="E19" s="369"/>
      <c r="F19" s="27"/>
      <c r="G19" s="27"/>
      <c r="H19" s="27"/>
      <c r="I19" s="27"/>
      <c r="J19" s="27"/>
      <c r="K19" s="27"/>
      <c r="L19" s="27"/>
      <c r="M19" s="27"/>
      <c r="N19" s="27"/>
      <c r="O19" s="27"/>
      <c r="P19" s="27"/>
      <c r="Q19" s="27"/>
      <c r="R19" s="27"/>
      <c r="S19" s="27"/>
      <c r="T19" s="27"/>
      <c r="U19" s="27"/>
      <c r="V19" s="27"/>
      <c r="W19" s="27"/>
      <c r="X19" s="27"/>
    </row>
    <row r="20" spans="2:24" x14ac:dyDescent="0.2">
      <c r="B20" s="174">
        <v>19</v>
      </c>
      <c r="C20" s="172" t="s">
        <v>13</v>
      </c>
      <c r="D20" s="173">
        <f>Calculations!P1237</f>
        <v>3.0556447810345935</v>
      </c>
      <c r="E20" s="370" t="s">
        <v>1228</v>
      </c>
      <c r="F20" s="27"/>
      <c r="G20" s="27"/>
      <c r="H20" s="27"/>
      <c r="I20" s="27"/>
      <c r="J20" s="27"/>
      <c r="K20" s="27"/>
      <c r="L20" s="27"/>
      <c r="M20" s="27"/>
      <c r="N20" s="27"/>
      <c r="O20" s="27"/>
      <c r="P20" s="27"/>
      <c r="Q20" s="27"/>
      <c r="R20" s="27"/>
      <c r="S20" s="27"/>
      <c r="T20" s="27"/>
      <c r="U20" s="27"/>
      <c r="V20" s="27"/>
      <c r="W20" s="27"/>
      <c r="X20" s="27"/>
    </row>
    <row r="21" spans="2:24" x14ac:dyDescent="0.2">
      <c r="B21" s="174">
        <v>21</v>
      </c>
      <c r="C21" s="172" t="s">
        <v>181</v>
      </c>
      <c r="D21" s="173">
        <f>VLOOKUP(C21,Calculations!D$111:P$1318,13,FALSE)</f>
        <v>6.0329261110411636</v>
      </c>
      <c r="E21" s="370" t="s">
        <v>1224</v>
      </c>
      <c r="F21" s="27"/>
      <c r="G21" s="27"/>
      <c r="H21" s="27"/>
      <c r="I21" s="27"/>
      <c r="J21" s="27"/>
      <c r="K21" s="27"/>
      <c r="L21" s="27"/>
      <c r="M21" s="27"/>
      <c r="N21" s="27"/>
      <c r="O21" s="27"/>
      <c r="P21" s="27"/>
      <c r="Q21" s="27"/>
      <c r="R21" s="27"/>
      <c r="S21" s="27"/>
      <c r="T21" s="27"/>
      <c r="U21" s="27"/>
      <c r="V21" s="27"/>
      <c r="W21" s="27"/>
      <c r="X21" s="27"/>
    </row>
    <row r="22" spans="2:24" x14ac:dyDescent="0.2">
      <c r="B22" s="174">
        <v>22</v>
      </c>
      <c r="C22" s="172" t="s">
        <v>28</v>
      </c>
      <c r="D22" s="173">
        <f>VLOOKUP(C22,Calculations!D$111:P$1318,13,FALSE)</f>
        <v>5.1845809065551709</v>
      </c>
      <c r="E22" s="369"/>
      <c r="F22" s="27"/>
      <c r="G22" s="27"/>
      <c r="H22" s="27"/>
      <c r="I22" s="27"/>
      <c r="J22" s="27"/>
      <c r="K22" s="27"/>
      <c r="L22" s="27"/>
      <c r="M22" s="27"/>
      <c r="N22" s="27"/>
      <c r="O22" s="27"/>
      <c r="P22" s="27"/>
      <c r="Q22" s="27"/>
      <c r="R22" s="27"/>
      <c r="S22" s="27"/>
      <c r="T22" s="27"/>
      <c r="U22" s="27"/>
      <c r="V22" s="27"/>
      <c r="W22" s="27"/>
      <c r="X22" s="27"/>
    </row>
    <row r="23" spans="2:24" x14ac:dyDescent="0.2">
      <c r="B23" s="174">
        <v>23</v>
      </c>
      <c r="C23" s="172" t="s">
        <v>244</v>
      </c>
      <c r="D23" s="173">
        <f>VLOOKUP(C23,Calculations!D$111:P$1318,13,FALSE)</f>
        <v>1.4137395061388252</v>
      </c>
      <c r="E23" s="369"/>
      <c r="F23" s="27"/>
      <c r="G23" s="27"/>
      <c r="H23" s="27"/>
      <c r="I23" s="27"/>
      <c r="J23" s="27"/>
      <c r="K23" s="27"/>
      <c r="L23" s="27"/>
      <c r="M23" s="27"/>
      <c r="N23" s="27"/>
      <c r="O23" s="27"/>
      <c r="P23" s="27"/>
      <c r="Q23" s="27"/>
      <c r="R23" s="27"/>
      <c r="S23" s="27"/>
      <c r="T23" s="27"/>
      <c r="U23" s="27"/>
      <c r="V23" s="27"/>
      <c r="W23" s="27"/>
      <c r="X23" s="27"/>
    </row>
    <row r="24" spans="2:24" x14ac:dyDescent="0.2">
      <c r="B24" s="174">
        <v>25</v>
      </c>
      <c r="C24" s="172" t="s">
        <v>291</v>
      </c>
      <c r="D24" s="173">
        <f>VLOOKUP(C24,Calculations!D$111:P$1318,13,FALSE)</f>
        <v>2.0239381444451752</v>
      </c>
      <c r="E24" s="369"/>
      <c r="F24" s="27"/>
      <c r="G24" s="27"/>
      <c r="H24" s="27"/>
      <c r="I24" s="27"/>
      <c r="J24" s="27"/>
      <c r="K24" s="27"/>
      <c r="L24" s="27"/>
      <c r="M24" s="27"/>
      <c r="N24" s="27"/>
      <c r="O24" s="27"/>
      <c r="P24" s="27"/>
      <c r="Q24" s="27"/>
      <c r="R24" s="27"/>
      <c r="S24" s="27"/>
      <c r="T24" s="27"/>
      <c r="U24" s="27"/>
      <c r="V24" s="27"/>
      <c r="W24" s="27"/>
      <c r="X24" s="27"/>
    </row>
    <row r="25" spans="2:24" x14ac:dyDescent="0.2">
      <c r="B25" s="174">
        <v>26</v>
      </c>
      <c r="C25" s="172" t="s">
        <v>168</v>
      </c>
      <c r="D25" s="173">
        <f>VLOOKUP(C25,Calculations!D$111:P$1318,13,FALSE)</f>
        <v>0.58013315170042201</v>
      </c>
      <c r="E25" s="369"/>
      <c r="F25" s="27"/>
      <c r="G25" s="27"/>
      <c r="H25" s="27"/>
      <c r="I25" s="27"/>
      <c r="J25" s="27"/>
      <c r="K25" s="27"/>
      <c r="L25" s="27"/>
      <c r="M25" s="27"/>
      <c r="N25" s="27"/>
      <c r="O25" s="27"/>
      <c r="P25" s="27"/>
      <c r="Q25" s="27"/>
      <c r="R25" s="27"/>
      <c r="S25" s="27"/>
      <c r="T25" s="27"/>
      <c r="U25" s="27"/>
      <c r="V25" s="27"/>
      <c r="W25" s="27"/>
      <c r="X25" s="27"/>
    </row>
    <row r="26" spans="2:24" x14ac:dyDescent="0.2">
      <c r="B26" s="174">
        <v>27</v>
      </c>
      <c r="C26" s="172" t="s">
        <v>27</v>
      </c>
      <c r="D26" s="173">
        <f>VLOOKUP(C26,Calculations!D$111:P$1318,13,FALSE)</f>
        <v>0.59416851508811563</v>
      </c>
      <c r="E26" s="369"/>
      <c r="F26" s="27"/>
      <c r="G26" s="27"/>
      <c r="H26" s="27"/>
      <c r="I26" s="27"/>
      <c r="J26" s="27"/>
      <c r="K26" s="27"/>
      <c r="L26" s="27"/>
      <c r="M26" s="27"/>
      <c r="N26" s="27"/>
      <c r="O26" s="27"/>
      <c r="P26" s="27"/>
      <c r="Q26" s="27"/>
      <c r="R26" s="27"/>
      <c r="S26" s="27"/>
      <c r="T26" s="27"/>
      <c r="U26" s="27"/>
      <c r="V26" s="27"/>
      <c r="W26" s="27"/>
      <c r="X26" s="27"/>
    </row>
    <row r="27" spans="2:24" x14ac:dyDescent="0.2">
      <c r="B27" s="174">
        <v>28</v>
      </c>
      <c r="C27" s="172" t="s">
        <v>29</v>
      </c>
      <c r="D27" s="173">
        <f>VLOOKUP(C27,Calculations!D$111:P$1318,13,FALSE)</f>
        <v>2.102855588280276</v>
      </c>
      <c r="E27" s="369"/>
      <c r="F27" s="27"/>
      <c r="G27" s="27"/>
      <c r="H27" s="27"/>
      <c r="I27" s="27"/>
      <c r="J27" s="27"/>
      <c r="K27" s="27"/>
      <c r="L27" s="27"/>
      <c r="M27" s="27"/>
      <c r="N27" s="27"/>
      <c r="O27" s="27"/>
      <c r="P27" s="27"/>
      <c r="Q27" s="27"/>
      <c r="R27" s="27"/>
      <c r="S27" s="27"/>
      <c r="T27" s="27"/>
      <c r="U27" s="27"/>
      <c r="V27" s="27"/>
      <c r="W27" s="27"/>
      <c r="X27" s="27"/>
    </row>
    <row r="28" spans="2:24" x14ac:dyDescent="0.2">
      <c r="B28" s="174">
        <v>29</v>
      </c>
      <c r="C28" s="172" t="s">
        <v>127</v>
      </c>
      <c r="D28" s="173">
        <f>VLOOKUP(C28,Calculations!D$111:P$1318,13,FALSE)</f>
        <v>1.2236733255071872</v>
      </c>
      <c r="E28" s="369"/>
      <c r="F28" s="27"/>
      <c r="G28" s="27"/>
      <c r="H28" s="27"/>
      <c r="I28" s="27"/>
      <c r="J28" s="27"/>
      <c r="K28" s="27"/>
      <c r="L28" s="27"/>
      <c r="M28" s="27"/>
      <c r="N28" s="27"/>
      <c r="O28" s="27"/>
      <c r="P28" s="27"/>
      <c r="Q28" s="27"/>
      <c r="R28" s="27"/>
      <c r="S28" s="27"/>
      <c r="T28" s="27"/>
      <c r="U28" s="27"/>
      <c r="V28" s="27"/>
      <c r="W28" s="27"/>
      <c r="X28" s="27"/>
    </row>
    <row r="29" spans="2:24" x14ac:dyDescent="0.2">
      <c r="B29" s="174">
        <v>30</v>
      </c>
      <c r="C29" s="172" t="s">
        <v>313</v>
      </c>
      <c r="D29" s="173">
        <f>Calculations!P1309</f>
        <v>0.56146160673657031</v>
      </c>
      <c r="E29" s="370" t="s">
        <v>1218</v>
      </c>
      <c r="F29" s="27"/>
      <c r="G29" s="27"/>
      <c r="H29" s="27"/>
      <c r="I29" s="27"/>
      <c r="J29" s="27"/>
      <c r="K29" s="27"/>
      <c r="L29" s="27"/>
      <c r="M29" s="27"/>
      <c r="N29" s="27"/>
      <c r="O29" s="27"/>
      <c r="P29" s="27"/>
      <c r="Q29" s="27"/>
      <c r="R29" s="27"/>
      <c r="S29" s="27"/>
      <c r="T29" s="27"/>
      <c r="U29" s="27"/>
      <c r="V29" s="27"/>
      <c r="W29" s="27"/>
      <c r="X29" s="27"/>
    </row>
    <row r="30" spans="2:24" x14ac:dyDescent="0.2">
      <c r="B30" s="174">
        <v>31</v>
      </c>
      <c r="C30" s="172" t="s">
        <v>120</v>
      </c>
      <c r="D30" s="173">
        <f>VLOOKUP(C30,Calculations!D$111:P$1318,13,FALSE)</f>
        <v>0.55428097273209331</v>
      </c>
      <c r="E30" s="369"/>
      <c r="F30" s="27"/>
      <c r="G30" s="27"/>
      <c r="H30" s="27"/>
      <c r="I30" s="27"/>
      <c r="J30" s="27"/>
      <c r="K30" s="27"/>
      <c r="L30" s="27"/>
      <c r="M30" s="27"/>
      <c r="N30" s="27"/>
      <c r="O30" s="27"/>
      <c r="P30" s="27"/>
      <c r="Q30" s="27"/>
      <c r="R30" s="27"/>
      <c r="S30" s="27"/>
      <c r="T30" s="27"/>
      <c r="U30" s="27"/>
      <c r="V30" s="27"/>
      <c r="W30" s="27"/>
      <c r="X30" s="27"/>
    </row>
    <row r="31" spans="2:24" x14ac:dyDescent="0.2">
      <c r="B31" s="174">
        <v>32</v>
      </c>
      <c r="C31" s="172" t="s">
        <v>41</v>
      </c>
      <c r="D31" s="173">
        <f>VLOOKUP(C31,Calculations!D$111:P$1318,13,FALSE)</f>
        <v>3.9529602114954994</v>
      </c>
      <c r="E31" s="369"/>
      <c r="F31" s="27"/>
      <c r="G31" s="27"/>
      <c r="H31" s="27"/>
      <c r="I31" s="27"/>
      <c r="J31" s="27"/>
      <c r="K31" s="27"/>
      <c r="L31" s="27"/>
      <c r="M31" s="27"/>
      <c r="N31" s="27"/>
      <c r="O31" s="27"/>
      <c r="P31" s="27"/>
      <c r="Q31" s="27"/>
      <c r="R31" s="27"/>
      <c r="S31" s="27"/>
      <c r="T31" s="27"/>
      <c r="U31" s="27"/>
      <c r="V31" s="27"/>
      <c r="W31" s="27"/>
      <c r="X31" s="27"/>
    </row>
    <row r="32" spans="2:24" x14ac:dyDescent="0.2">
      <c r="B32" s="174">
        <v>33</v>
      </c>
      <c r="C32" s="172" t="s">
        <v>98</v>
      </c>
      <c r="D32" s="173">
        <f>VLOOKUP(C32,Calculations!D$111:P$1318,13,FALSE)</f>
        <v>0.49487107221211835</v>
      </c>
      <c r="E32" s="369"/>
      <c r="F32" s="27"/>
      <c r="G32" s="27"/>
      <c r="H32" s="27"/>
      <c r="I32" s="27"/>
      <c r="J32" s="27"/>
      <c r="K32" s="27"/>
      <c r="L32" s="27"/>
      <c r="M32" s="27"/>
      <c r="N32" s="27"/>
      <c r="O32" s="27"/>
      <c r="P32" s="27"/>
      <c r="Q32" s="27"/>
      <c r="R32" s="27"/>
      <c r="S32" s="27"/>
      <c r="T32" s="27"/>
      <c r="U32" s="27"/>
      <c r="V32" s="27"/>
      <c r="W32" s="27"/>
      <c r="X32" s="27"/>
    </row>
    <row r="33" spans="2:24" x14ac:dyDescent="0.2">
      <c r="B33" s="174">
        <v>34</v>
      </c>
      <c r="C33" s="172" t="s">
        <v>324</v>
      </c>
      <c r="D33" s="173">
        <f>VLOOKUP(C33,Calculations!D$111:P$1318,13,FALSE)</f>
        <v>0.74619618169745361</v>
      </c>
      <c r="E33" s="369"/>
      <c r="F33" s="27"/>
      <c r="G33" s="27"/>
      <c r="H33" s="27"/>
      <c r="I33" s="27"/>
      <c r="J33" s="27"/>
      <c r="K33" s="27"/>
      <c r="L33" s="27"/>
      <c r="M33" s="27"/>
      <c r="N33" s="27"/>
      <c r="O33" s="27"/>
      <c r="P33" s="27"/>
      <c r="Q33" s="27"/>
      <c r="R33" s="27"/>
      <c r="S33" s="27"/>
      <c r="T33" s="27"/>
      <c r="U33" s="27"/>
      <c r="V33" s="27"/>
      <c r="W33" s="27"/>
      <c r="X33" s="27"/>
    </row>
    <row r="34" spans="2:24" x14ac:dyDescent="0.2">
      <c r="B34" s="174">
        <v>35</v>
      </c>
      <c r="C34" s="172" t="s">
        <v>151</v>
      </c>
      <c r="D34" s="173">
        <f>VLOOKUP(C34,Calculations!D$111:P$1318,13,FALSE)</f>
        <v>1.864931888510839</v>
      </c>
      <c r="E34" s="369"/>
      <c r="F34" s="27"/>
      <c r="G34" s="27"/>
      <c r="H34" s="27"/>
      <c r="I34" s="27"/>
      <c r="J34" s="27"/>
      <c r="K34" s="27"/>
      <c r="L34" s="27"/>
      <c r="M34" s="27"/>
      <c r="N34" s="27"/>
      <c r="O34" s="27"/>
      <c r="P34" s="27"/>
      <c r="Q34" s="27"/>
      <c r="R34" s="27"/>
      <c r="S34" s="27"/>
      <c r="T34" s="27"/>
      <c r="U34" s="27"/>
      <c r="V34" s="27"/>
      <c r="W34" s="27"/>
      <c r="X34" s="27"/>
    </row>
    <row r="35" spans="2:24" x14ac:dyDescent="0.2">
      <c r="B35" s="174">
        <v>37</v>
      </c>
      <c r="C35" s="172" t="s">
        <v>193</v>
      </c>
      <c r="D35" s="173">
        <f>VLOOKUP(C35,Calculations!D$111:P$1318,13,FALSE)</f>
        <v>1.1549451630267493</v>
      </c>
      <c r="E35" s="369"/>
      <c r="F35" s="27"/>
      <c r="G35" s="27"/>
      <c r="H35" s="27"/>
      <c r="I35" s="27"/>
      <c r="J35" s="27"/>
      <c r="K35" s="27"/>
      <c r="L35" s="27"/>
      <c r="M35" s="27"/>
      <c r="N35" s="27"/>
      <c r="O35" s="27"/>
      <c r="P35" s="27"/>
      <c r="Q35" s="27"/>
      <c r="R35" s="27"/>
      <c r="S35" s="27"/>
      <c r="T35" s="27"/>
      <c r="U35" s="27"/>
      <c r="V35" s="27"/>
      <c r="W35" s="27"/>
      <c r="X35" s="27"/>
    </row>
    <row r="36" spans="2:24" x14ac:dyDescent="0.2">
      <c r="B36" s="174">
        <v>39</v>
      </c>
      <c r="C36" s="172" t="s">
        <v>202</v>
      </c>
      <c r="D36" s="173">
        <f>VLOOKUP(C36,Calculations!D$111:P$1318,13,FALSE)</f>
        <v>1.4157874993340758</v>
      </c>
      <c r="E36" s="369"/>
      <c r="F36" s="27"/>
      <c r="G36" s="27"/>
      <c r="H36" s="27"/>
      <c r="I36" s="27"/>
      <c r="J36" s="27"/>
      <c r="K36" s="27"/>
      <c r="L36" s="27"/>
      <c r="M36" s="27"/>
      <c r="N36" s="27"/>
      <c r="O36" s="27"/>
      <c r="P36" s="27"/>
      <c r="Q36" s="27"/>
      <c r="R36" s="27"/>
      <c r="S36" s="27"/>
      <c r="T36" s="27"/>
      <c r="U36" s="27"/>
      <c r="V36" s="27"/>
      <c r="W36" s="27"/>
      <c r="X36" s="27"/>
    </row>
    <row r="37" spans="2:24" x14ac:dyDescent="0.2">
      <c r="B37" s="174">
        <v>41</v>
      </c>
      <c r="C37" s="172" t="s">
        <v>243</v>
      </c>
      <c r="D37" s="173">
        <f>VLOOKUP(C37,Calculations!D$111:P$1318,13,FALSE)</f>
        <v>0.69218342949308065</v>
      </c>
      <c r="E37" s="369"/>
      <c r="F37" s="27"/>
      <c r="G37" s="27"/>
      <c r="H37" s="27"/>
      <c r="I37" s="27"/>
      <c r="J37" s="27"/>
      <c r="K37" s="27"/>
      <c r="L37" s="27"/>
      <c r="M37" s="27"/>
      <c r="N37" s="27"/>
      <c r="O37" s="27"/>
      <c r="P37" s="27"/>
      <c r="Q37" s="27"/>
      <c r="R37" s="27"/>
      <c r="S37" s="27"/>
      <c r="T37" s="27"/>
      <c r="U37" s="27"/>
      <c r="V37" s="27"/>
      <c r="W37" s="27"/>
      <c r="X37" s="27"/>
    </row>
    <row r="38" spans="2:24" x14ac:dyDescent="0.2">
      <c r="B38" s="174">
        <v>42</v>
      </c>
      <c r="C38" s="172" t="s">
        <v>259</v>
      </c>
      <c r="D38" s="173">
        <f>VLOOKUP(C38,Calculations!D$111:P$1318,13,FALSE)</f>
        <v>3.5161969968086364</v>
      </c>
      <c r="E38" s="369"/>
      <c r="F38" s="27"/>
      <c r="G38" s="27"/>
      <c r="H38" s="27"/>
      <c r="I38" s="27"/>
      <c r="J38" s="27"/>
      <c r="K38" s="27"/>
      <c r="L38" s="27"/>
      <c r="M38" s="27"/>
      <c r="N38" s="27"/>
      <c r="O38" s="27"/>
      <c r="P38" s="27"/>
      <c r="Q38" s="27"/>
      <c r="R38" s="27"/>
      <c r="S38" s="27"/>
      <c r="T38" s="27"/>
      <c r="U38" s="27"/>
      <c r="V38" s="27"/>
      <c r="W38" s="27"/>
      <c r="X38" s="27"/>
    </row>
    <row r="39" spans="2:24" x14ac:dyDescent="0.2">
      <c r="B39" s="174">
        <v>43</v>
      </c>
      <c r="C39" s="172" t="s">
        <v>173</v>
      </c>
      <c r="D39" s="173">
        <f>VLOOKUP(C39,Calculations!D$111:P$1318,13,FALSE)</f>
        <v>2.7647366246317491</v>
      </c>
      <c r="E39" s="369"/>
      <c r="F39" s="27"/>
      <c r="G39" s="27"/>
      <c r="H39" s="27"/>
      <c r="I39" s="27"/>
      <c r="J39" s="27"/>
      <c r="K39" s="27"/>
      <c r="L39" s="27"/>
      <c r="M39" s="27"/>
      <c r="N39" s="27"/>
      <c r="O39" s="27"/>
      <c r="P39" s="27"/>
      <c r="Q39" s="27"/>
      <c r="R39" s="27"/>
      <c r="S39" s="27"/>
      <c r="T39" s="27"/>
      <c r="U39" s="27"/>
      <c r="V39" s="27"/>
      <c r="W39" s="27"/>
      <c r="X39" s="27"/>
    </row>
    <row r="40" spans="2:24" x14ac:dyDescent="0.2">
      <c r="B40" s="174">
        <v>44</v>
      </c>
      <c r="C40" s="172" t="s">
        <v>184</v>
      </c>
      <c r="D40" s="173">
        <f>VLOOKUP(C40,Calculations!D$111:P$1318,13,FALSE)</f>
        <v>1.1443824487552341</v>
      </c>
      <c r="E40" s="370" t="s">
        <v>1224</v>
      </c>
      <c r="F40" s="27"/>
      <c r="G40" s="27"/>
      <c r="H40" s="27"/>
      <c r="I40" s="27"/>
      <c r="J40" s="27"/>
      <c r="K40" s="27"/>
      <c r="L40" s="27"/>
      <c r="M40" s="27"/>
      <c r="N40" s="27"/>
      <c r="O40" s="27"/>
      <c r="P40" s="27"/>
      <c r="Q40" s="27"/>
      <c r="R40" s="27"/>
      <c r="S40" s="27"/>
      <c r="T40" s="27"/>
      <c r="U40" s="27"/>
      <c r="V40" s="27"/>
      <c r="W40" s="27"/>
      <c r="X40" s="27"/>
    </row>
    <row r="41" spans="2:24" x14ac:dyDescent="0.2">
      <c r="B41" s="174">
        <v>38</v>
      </c>
      <c r="C41" s="172" t="s">
        <v>128</v>
      </c>
      <c r="D41" s="173">
        <f>VLOOKUP(C41,Calculations!D$111:P$1318,13,FALSE)</f>
        <v>1.2955488074498858</v>
      </c>
      <c r="E41" s="369"/>
      <c r="F41" s="27"/>
      <c r="G41" s="27"/>
      <c r="H41" s="27"/>
      <c r="I41" s="27"/>
      <c r="J41" s="27"/>
      <c r="K41" s="27"/>
      <c r="L41" s="27"/>
      <c r="M41" s="27"/>
      <c r="N41" s="27"/>
      <c r="O41" s="27"/>
      <c r="P41" s="27"/>
      <c r="Q41" s="27"/>
      <c r="R41" s="27"/>
      <c r="S41" s="27"/>
      <c r="T41" s="27"/>
      <c r="U41" s="27"/>
      <c r="V41" s="27"/>
      <c r="W41" s="27"/>
      <c r="X41" s="27"/>
    </row>
    <row r="42" spans="2:24" x14ac:dyDescent="0.2">
      <c r="B42" s="174">
        <v>46</v>
      </c>
      <c r="C42" s="172" t="s">
        <v>146</v>
      </c>
      <c r="D42" s="173">
        <f>VLOOKUP(C42,Calculations!D$111:P$1318,13,FALSE)</f>
        <v>3.397666981687804</v>
      </c>
      <c r="E42" s="369"/>
      <c r="F42" s="27"/>
      <c r="G42" s="27"/>
      <c r="H42" s="27"/>
      <c r="I42" s="27"/>
      <c r="J42" s="27"/>
      <c r="K42" s="27"/>
      <c r="L42" s="27"/>
      <c r="M42" s="27"/>
      <c r="N42" s="27"/>
      <c r="O42" s="27"/>
      <c r="P42" s="27"/>
      <c r="Q42" s="27"/>
      <c r="R42" s="27"/>
      <c r="S42" s="27"/>
      <c r="T42" s="27"/>
      <c r="U42" s="27"/>
      <c r="V42" s="27"/>
      <c r="W42" s="27"/>
      <c r="X42" s="27"/>
    </row>
    <row r="43" spans="2:24" x14ac:dyDescent="0.2">
      <c r="B43" s="174">
        <v>47</v>
      </c>
      <c r="C43" s="172" t="s">
        <v>321</v>
      </c>
      <c r="D43" s="173">
        <f>VLOOKUP(C43,Calculations!D$111:P$1318,13,FALSE)</f>
        <v>1.6459009684229158</v>
      </c>
      <c r="E43" s="369"/>
      <c r="F43" s="27"/>
      <c r="G43" s="27"/>
      <c r="H43" s="27"/>
      <c r="I43" s="27"/>
      <c r="J43" s="27"/>
      <c r="K43" s="27"/>
      <c r="L43" s="27"/>
      <c r="M43" s="27"/>
      <c r="N43" s="27"/>
      <c r="O43" s="27"/>
      <c r="P43" s="27"/>
      <c r="Q43" s="27"/>
      <c r="R43" s="27"/>
      <c r="S43" s="27"/>
      <c r="T43" s="27"/>
      <c r="U43" s="27"/>
      <c r="V43" s="27"/>
      <c r="W43" s="27"/>
      <c r="X43" s="27"/>
    </row>
    <row r="44" spans="2:24" x14ac:dyDescent="0.2">
      <c r="B44" s="174">
        <v>48</v>
      </c>
      <c r="C44" s="172" t="s">
        <v>211</v>
      </c>
      <c r="D44" s="173">
        <f>VLOOKUP(C44,Calculations!D$111:P$1318,13,FALSE)</f>
        <v>1.5961635035851716</v>
      </c>
      <c r="E44" s="369"/>
      <c r="F44" s="27"/>
      <c r="G44" s="27"/>
      <c r="H44" s="27"/>
      <c r="I44" s="27"/>
      <c r="J44" s="27"/>
      <c r="K44" s="27"/>
      <c r="L44" s="27"/>
      <c r="M44" s="27"/>
      <c r="N44" s="27"/>
      <c r="O44" s="27"/>
      <c r="P44" s="27"/>
      <c r="Q44" s="27"/>
      <c r="R44" s="27"/>
      <c r="S44" s="27"/>
      <c r="T44" s="27"/>
      <c r="U44" s="27"/>
      <c r="V44" s="27"/>
      <c r="W44" s="27"/>
      <c r="X44" s="27"/>
    </row>
    <row r="45" spans="2:24" x14ac:dyDescent="0.2">
      <c r="B45" s="174">
        <v>49</v>
      </c>
      <c r="C45" s="172" t="s">
        <v>83</v>
      </c>
      <c r="D45" s="173">
        <f>VLOOKUP(C45,Calculations!D$111:P$1318,13,FALSE)</f>
        <v>2.6424735394149872</v>
      </c>
      <c r="E45" s="369"/>
      <c r="F45" s="27"/>
      <c r="G45" s="27"/>
      <c r="H45" s="27"/>
      <c r="I45" s="27"/>
      <c r="J45" s="27"/>
      <c r="K45" s="27"/>
      <c r="L45" s="27"/>
      <c r="M45" s="27"/>
      <c r="N45" s="27"/>
      <c r="O45" s="27"/>
      <c r="P45" s="27"/>
      <c r="Q45" s="27"/>
      <c r="R45" s="27"/>
      <c r="S45" s="27"/>
      <c r="T45" s="27"/>
      <c r="U45" s="27"/>
      <c r="V45" s="27"/>
      <c r="W45" s="27"/>
      <c r="X45" s="27"/>
    </row>
    <row r="46" spans="2:24" x14ac:dyDescent="0.2">
      <c r="B46" s="174">
        <v>51</v>
      </c>
      <c r="C46" s="172" t="s">
        <v>306</v>
      </c>
      <c r="D46" s="173">
        <f>VLOOKUP(C46,Calculations!D$111:P$1318,13,FALSE)</f>
        <v>1.7356549294506456</v>
      </c>
      <c r="E46" s="369"/>
      <c r="F46" s="27"/>
      <c r="G46" s="27"/>
      <c r="H46" s="27"/>
      <c r="I46" s="27"/>
      <c r="J46" s="27"/>
      <c r="K46" s="27"/>
      <c r="L46" s="27"/>
      <c r="M46" s="27"/>
      <c r="N46" s="27"/>
      <c r="O46" s="27"/>
      <c r="P46" s="27"/>
      <c r="Q46" s="27"/>
      <c r="R46" s="27"/>
      <c r="S46" s="27"/>
      <c r="T46" s="27"/>
      <c r="U46" s="27"/>
      <c r="V46" s="27"/>
      <c r="W46" s="27"/>
      <c r="X46" s="27"/>
    </row>
    <row r="47" spans="2:24" x14ac:dyDescent="0.2">
      <c r="B47" s="174">
        <v>52</v>
      </c>
      <c r="C47" s="172" t="s">
        <v>59</v>
      </c>
      <c r="D47" s="173">
        <f>VLOOKUP(C47,Calculations!D$111:P$1318,13,FALSE)</f>
        <v>3.2765297107682603</v>
      </c>
      <c r="E47" s="369"/>
      <c r="F47" s="27"/>
      <c r="G47" s="27"/>
      <c r="H47" s="27"/>
      <c r="I47" s="27"/>
      <c r="J47" s="27"/>
      <c r="K47" s="27"/>
      <c r="L47" s="27"/>
      <c r="M47" s="27"/>
      <c r="N47" s="27"/>
      <c r="O47" s="27"/>
      <c r="P47" s="27"/>
      <c r="Q47" s="27"/>
      <c r="R47" s="27"/>
      <c r="S47" s="27"/>
      <c r="T47" s="27"/>
      <c r="U47" s="27"/>
      <c r="V47" s="27"/>
      <c r="W47" s="27"/>
      <c r="X47" s="27"/>
    </row>
    <row r="48" spans="2:24" x14ac:dyDescent="0.2">
      <c r="B48" s="371">
        <v>53</v>
      </c>
      <c r="C48" s="172" t="s">
        <v>334</v>
      </c>
      <c r="D48" s="173">
        <f>VLOOKUP(C48,Calculations!D$111:P$1318,13,FALSE)</f>
        <v>0.69674665480849352</v>
      </c>
      <c r="E48" s="369"/>
      <c r="F48" s="27"/>
      <c r="G48" s="27"/>
      <c r="H48" s="27"/>
      <c r="I48" s="27"/>
      <c r="J48" s="27"/>
      <c r="K48" s="27"/>
      <c r="L48" s="27"/>
      <c r="M48" s="27"/>
      <c r="N48" s="27"/>
      <c r="O48" s="27"/>
      <c r="P48" s="27"/>
      <c r="Q48" s="27"/>
      <c r="R48" s="27"/>
      <c r="S48" s="27"/>
      <c r="T48" s="27"/>
      <c r="U48" s="27"/>
      <c r="V48" s="27"/>
      <c r="W48" s="27"/>
      <c r="X48" s="27"/>
    </row>
    <row r="49" spans="2:24" x14ac:dyDescent="0.2">
      <c r="B49" s="174">
        <v>54</v>
      </c>
      <c r="C49" s="172" t="s">
        <v>271</v>
      </c>
      <c r="D49" s="173">
        <f>VLOOKUP(C49,Calculations!D$111:P$1318,13,FALSE)</f>
        <v>1.4275499555486753</v>
      </c>
      <c r="E49" s="369"/>
      <c r="F49" s="27"/>
      <c r="G49" s="27"/>
      <c r="H49" s="27"/>
      <c r="I49" s="27"/>
      <c r="J49" s="27"/>
      <c r="K49" s="27"/>
      <c r="L49" s="27"/>
      <c r="M49" s="27"/>
      <c r="N49" s="27"/>
      <c r="O49" s="27"/>
      <c r="P49" s="27"/>
      <c r="Q49" s="27"/>
      <c r="R49" s="27"/>
      <c r="S49" s="27"/>
      <c r="T49" s="27"/>
      <c r="U49" s="27"/>
      <c r="V49" s="27"/>
      <c r="W49" s="27"/>
      <c r="X49" s="27"/>
    </row>
    <row r="50" spans="2:24" x14ac:dyDescent="0.2">
      <c r="B50" s="174">
        <v>55</v>
      </c>
      <c r="C50" s="172" t="s">
        <v>132</v>
      </c>
      <c r="D50" s="173">
        <f>VLOOKUP(C50,Calculations!D$111:P$1318,13,FALSE)</f>
        <v>2.1525702332981584</v>
      </c>
      <c r="E50" s="369"/>
      <c r="F50" s="27"/>
      <c r="G50" s="27"/>
      <c r="H50" s="27"/>
      <c r="I50" s="27"/>
      <c r="J50" s="27"/>
      <c r="K50" s="27"/>
      <c r="L50" s="27"/>
      <c r="M50" s="27"/>
      <c r="N50" s="27"/>
      <c r="O50" s="27"/>
      <c r="P50" s="27"/>
      <c r="Q50" s="27"/>
      <c r="R50" s="27"/>
      <c r="S50" s="27"/>
      <c r="T50" s="27"/>
      <c r="U50" s="27"/>
      <c r="V50" s="27"/>
      <c r="W50" s="27"/>
      <c r="X50" s="27"/>
    </row>
    <row r="51" spans="2:24" x14ac:dyDescent="0.2">
      <c r="B51" s="174">
        <v>56</v>
      </c>
      <c r="C51" s="172" t="s">
        <v>93</v>
      </c>
      <c r="D51" s="173">
        <f>VLOOKUP(C51,Calculations!D$111:P$1318,13,FALSE)</f>
        <v>1.8836491038876171</v>
      </c>
      <c r="E51" s="369"/>
      <c r="F51" s="27"/>
      <c r="G51" s="27"/>
      <c r="H51" s="27"/>
      <c r="I51" s="27"/>
      <c r="J51" s="27"/>
      <c r="K51" s="27"/>
      <c r="L51" s="27"/>
      <c r="M51" s="27"/>
      <c r="N51" s="27"/>
      <c r="O51" s="27"/>
      <c r="P51" s="27"/>
      <c r="Q51" s="27"/>
      <c r="R51" s="27"/>
      <c r="S51" s="27"/>
      <c r="T51" s="27"/>
      <c r="U51" s="27"/>
      <c r="V51" s="27"/>
      <c r="W51" s="27"/>
      <c r="X51" s="27"/>
    </row>
    <row r="52" spans="2:24" x14ac:dyDescent="0.2">
      <c r="B52" s="174">
        <v>57</v>
      </c>
      <c r="C52" s="172" t="s">
        <v>149</v>
      </c>
      <c r="D52" s="173">
        <f>VLOOKUP(C52,Calculations!D$111:P$1318,13,FALSE)</f>
        <v>1.3970217321076519</v>
      </c>
      <c r="E52" s="369"/>
      <c r="F52" s="27"/>
      <c r="G52" s="27"/>
      <c r="H52" s="27"/>
      <c r="I52" s="27"/>
      <c r="J52" s="27"/>
      <c r="K52" s="27"/>
      <c r="L52" s="27"/>
      <c r="M52" s="27"/>
      <c r="N52" s="27"/>
      <c r="O52" s="27"/>
      <c r="P52" s="27"/>
      <c r="Q52" s="27"/>
      <c r="R52" s="27"/>
      <c r="S52" s="27"/>
      <c r="T52" s="27"/>
      <c r="U52" s="27"/>
      <c r="V52" s="27"/>
      <c r="W52" s="27"/>
      <c r="X52" s="27"/>
    </row>
    <row r="53" spans="2:24" x14ac:dyDescent="0.2">
      <c r="B53" s="174">
        <v>60</v>
      </c>
      <c r="C53" s="172" t="s">
        <v>109</v>
      </c>
      <c r="D53" s="173">
        <f>VLOOKUP(C53,Calculations!D$111:P$1318,13,FALSE)</f>
        <v>0.50215042031465351</v>
      </c>
      <c r="E53" s="369"/>
      <c r="F53" s="27"/>
      <c r="G53" s="27"/>
      <c r="H53" s="27"/>
      <c r="I53" s="27"/>
      <c r="J53" s="27"/>
      <c r="K53" s="27"/>
      <c r="L53" s="27"/>
      <c r="M53" s="27"/>
      <c r="N53" s="27"/>
      <c r="O53" s="27"/>
      <c r="P53" s="27"/>
      <c r="Q53" s="27"/>
      <c r="R53" s="27"/>
      <c r="S53" s="27"/>
      <c r="T53" s="27"/>
      <c r="U53" s="27"/>
      <c r="V53" s="27"/>
      <c r="W53" s="27"/>
      <c r="X53" s="27"/>
    </row>
    <row r="54" spans="2:24" x14ac:dyDescent="0.2">
      <c r="B54" s="174">
        <v>62</v>
      </c>
      <c r="C54" s="172" t="s">
        <v>250</v>
      </c>
      <c r="D54" s="173">
        <f>VLOOKUP(C54,Calculations!D$111:P$1318,13,FALSE)</f>
        <v>0.69565112862337009</v>
      </c>
      <c r="E54" s="369"/>
      <c r="F54" s="27"/>
      <c r="G54" s="27"/>
      <c r="H54" s="27"/>
      <c r="I54" s="27"/>
      <c r="J54" s="27"/>
      <c r="K54" s="27"/>
      <c r="L54" s="27"/>
      <c r="M54" s="27"/>
      <c r="N54" s="27"/>
      <c r="O54" s="27"/>
      <c r="P54" s="27"/>
      <c r="Q54" s="27"/>
      <c r="R54" s="27"/>
      <c r="S54" s="27"/>
      <c r="T54" s="27"/>
      <c r="U54" s="27"/>
      <c r="V54" s="27"/>
      <c r="W54" s="27"/>
      <c r="X54" s="27"/>
    </row>
    <row r="55" spans="2:24" x14ac:dyDescent="0.2">
      <c r="B55" s="174">
        <v>63</v>
      </c>
      <c r="C55" s="172" t="s">
        <v>337</v>
      </c>
      <c r="D55" s="173">
        <f>VLOOKUP(C55,Calculations!D$111:P$1318,13,FALSE)</f>
        <v>1.2537499390696298</v>
      </c>
      <c r="E55" s="369"/>
      <c r="F55" s="27"/>
      <c r="G55" s="27"/>
      <c r="H55" s="27"/>
      <c r="I55" s="27"/>
      <c r="J55" s="27"/>
      <c r="K55" s="27"/>
      <c r="L55" s="27"/>
      <c r="M55" s="27"/>
      <c r="N55" s="27"/>
      <c r="O55" s="27"/>
      <c r="P55" s="27"/>
      <c r="Q55" s="27"/>
      <c r="R55" s="27"/>
      <c r="S55" s="27"/>
      <c r="T55" s="27"/>
      <c r="U55" s="27"/>
      <c r="V55" s="27"/>
      <c r="W55" s="27"/>
      <c r="X55" s="27"/>
    </row>
    <row r="56" spans="2:24" x14ac:dyDescent="0.2">
      <c r="B56" s="174">
        <v>64</v>
      </c>
      <c r="C56" s="172" t="s">
        <v>175</v>
      </c>
      <c r="D56" s="173">
        <f>VLOOKUP(C56,Calculations!D$111:P$1318,13,FALSE)</f>
        <v>1.1184828568903953</v>
      </c>
      <c r="E56" s="370" t="s">
        <v>1224</v>
      </c>
      <c r="F56" s="27"/>
      <c r="G56" s="27"/>
      <c r="H56" s="27"/>
      <c r="I56" s="27"/>
      <c r="J56" s="27"/>
      <c r="K56" s="27"/>
      <c r="L56" s="27"/>
      <c r="M56" s="27"/>
      <c r="N56" s="27"/>
      <c r="O56" s="27"/>
      <c r="P56" s="27"/>
      <c r="Q56" s="27"/>
      <c r="R56" s="27"/>
      <c r="S56" s="27"/>
      <c r="T56" s="27"/>
      <c r="U56" s="27"/>
      <c r="V56" s="27"/>
      <c r="W56" s="27"/>
      <c r="X56" s="27"/>
    </row>
    <row r="57" spans="2:24" x14ac:dyDescent="0.2">
      <c r="B57" s="174">
        <v>65</v>
      </c>
      <c r="C57" s="172" t="s">
        <v>153</v>
      </c>
      <c r="D57" s="173">
        <f>VLOOKUP(C57,Calculations!D$111:P$1318,13,FALSE)</f>
        <v>2.3499737602661561</v>
      </c>
      <c r="E57" s="369"/>
      <c r="F57" s="27"/>
      <c r="G57" s="27"/>
      <c r="H57" s="27"/>
      <c r="I57" s="27"/>
      <c r="J57" s="27"/>
      <c r="K57" s="27"/>
      <c r="L57" s="27"/>
      <c r="M57" s="27"/>
      <c r="N57" s="27"/>
      <c r="O57" s="27"/>
      <c r="P57" s="27"/>
      <c r="Q57" s="27"/>
      <c r="R57" s="27"/>
      <c r="S57" s="27"/>
      <c r="T57" s="27"/>
      <c r="U57" s="27"/>
      <c r="V57" s="27"/>
      <c r="W57" s="27"/>
      <c r="X57" s="27"/>
    </row>
    <row r="58" spans="2:24" x14ac:dyDescent="0.2">
      <c r="B58" s="174">
        <v>66</v>
      </c>
      <c r="C58" s="172" t="s">
        <v>107</v>
      </c>
      <c r="D58" s="173">
        <f>VLOOKUP(C58,Calculations!D$111:P$1318,13,FALSE)</f>
        <v>0.86222688421231419</v>
      </c>
      <c r="E58" s="369"/>
      <c r="F58" s="27"/>
      <c r="G58" s="27"/>
      <c r="H58" s="27"/>
      <c r="I58" s="27"/>
      <c r="J58" s="27"/>
      <c r="K58" s="27"/>
      <c r="L58" s="27"/>
      <c r="M58" s="27"/>
      <c r="N58" s="27"/>
      <c r="O58" s="27"/>
      <c r="P58" s="27"/>
      <c r="Q58" s="27"/>
      <c r="R58" s="27"/>
      <c r="S58" s="27"/>
      <c r="T58" s="27"/>
      <c r="U58" s="27"/>
      <c r="V58" s="27"/>
      <c r="W58" s="27"/>
      <c r="X58" s="27"/>
    </row>
    <row r="59" spans="2:24" x14ac:dyDescent="0.2">
      <c r="B59" s="171">
        <v>67</v>
      </c>
      <c r="C59" s="175" t="s">
        <v>50</v>
      </c>
      <c r="D59" s="366">
        <f>Calculations!P1214</f>
        <v>2.2470006065878181</v>
      </c>
      <c r="E59" s="370" t="s">
        <v>1219</v>
      </c>
      <c r="F59" s="27"/>
      <c r="G59" s="27"/>
      <c r="H59" s="27"/>
      <c r="I59" s="27"/>
      <c r="J59" s="27"/>
      <c r="K59" s="27"/>
      <c r="L59" s="27"/>
      <c r="M59" s="27"/>
      <c r="N59" s="27"/>
      <c r="O59" s="27"/>
      <c r="P59" s="27"/>
      <c r="Q59" s="27"/>
      <c r="R59" s="27"/>
      <c r="S59" s="27"/>
      <c r="T59" s="27"/>
      <c r="U59" s="27"/>
      <c r="V59" s="27"/>
      <c r="W59" s="27"/>
      <c r="X59" s="27"/>
    </row>
    <row r="60" spans="2:24" x14ac:dyDescent="0.2">
      <c r="B60" s="174">
        <v>61</v>
      </c>
      <c r="C60" s="172" t="s">
        <v>76</v>
      </c>
      <c r="D60" s="173">
        <f>VLOOKUP(C60,Calculations!D$111:P$1318,13,FALSE)</f>
        <v>0.31913854106988027</v>
      </c>
      <c r="E60" s="369"/>
      <c r="F60" s="27"/>
      <c r="G60" s="27"/>
      <c r="H60" s="27"/>
      <c r="I60" s="27"/>
      <c r="J60" s="27"/>
      <c r="K60" s="27"/>
      <c r="L60" s="27"/>
      <c r="M60" s="27"/>
      <c r="N60" s="27"/>
      <c r="O60" s="27"/>
      <c r="P60" s="27"/>
      <c r="Q60" s="27"/>
      <c r="R60" s="27"/>
      <c r="S60" s="27"/>
      <c r="T60" s="27"/>
      <c r="U60" s="27"/>
      <c r="V60" s="27"/>
      <c r="W60" s="27"/>
      <c r="X60" s="27"/>
    </row>
    <row r="61" spans="2:24" x14ac:dyDescent="0.2">
      <c r="B61" s="174">
        <v>69</v>
      </c>
      <c r="C61" s="172" t="s">
        <v>75</v>
      </c>
      <c r="D61" s="173">
        <f>VLOOKUP(C61,Calculations!D$111:P$1318,13,FALSE)</f>
        <v>0.94112538770660614</v>
      </c>
      <c r="E61" s="369"/>
      <c r="F61" s="27"/>
      <c r="G61" s="27"/>
      <c r="H61" s="27"/>
      <c r="I61" s="27"/>
      <c r="J61" s="27"/>
      <c r="K61" s="27"/>
      <c r="L61" s="27"/>
      <c r="M61" s="27"/>
      <c r="N61" s="27"/>
      <c r="O61" s="27"/>
      <c r="P61" s="27"/>
      <c r="Q61" s="27"/>
      <c r="R61" s="27"/>
      <c r="S61" s="27"/>
      <c r="T61" s="27"/>
      <c r="U61" s="27"/>
      <c r="V61" s="27"/>
      <c r="W61" s="27"/>
      <c r="X61" s="27"/>
    </row>
    <row r="62" spans="2:24" x14ac:dyDescent="0.2">
      <c r="B62" s="174">
        <v>70</v>
      </c>
      <c r="C62" s="172" t="s">
        <v>55</v>
      </c>
      <c r="D62" s="173">
        <f>VLOOKUP(C62,Calculations!D$111:P$1318,13,FALSE)</f>
        <v>1.1907168494413121</v>
      </c>
      <c r="E62" s="369"/>
      <c r="F62" s="27"/>
      <c r="G62" s="27"/>
      <c r="H62" s="27"/>
      <c r="I62" s="27"/>
      <c r="J62" s="27"/>
      <c r="K62" s="27"/>
      <c r="L62" s="27"/>
      <c r="M62" s="27"/>
      <c r="N62" s="27"/>
      <c r="O62" s="27"/>
      <c r="P62" s="27"/>
      <c r="Q62" s="27"/>
      <c r="R62" s="27"/>
      <c r="S62" s="27"/>
      <c r="T62" s="27"/>
      <c r="U62" s="27"/>
      <c r="V62" s="27"/>
      <c r="W62" s="27"/>
      <c r="X62" s="27"/>
    </row>
    <row r="63" spans="2:24" x14ac:dyDescent="0.2">
      <c r="B63" s="174">
        <v>59</v>
      </c>
      <c r="C63" s="172" t="s">
        <v>22</v>
      </c>
      <c r="D63" s="173">
        <f>VLOOKUP(C63,Calculations!D$111:P$1318,13,FALSE)</f>
        <v>0.71205011404222485</v>
      </c>
      <c r="E63" s="369"/>
      <c r="F63" s="27"/>
      <c r="G63" s="27"/>
      <c r="H63" s="27"/>
      <c r="I63" s="27"/>
      <c r="J63" s="27"/>
      <c r="K63" s="27"/>
      <c r="L63" s="27"/>
      <c r="M63" s="27"/>
      <c r="N63" s="27"/>
      <c r="O63" s="27"/>
      <c r="P63" s="27"/>
      <c r="Q63" s="27"/>
      <c r="R63" s="27"/>
      <c r="S63" s="27"/>
      <c r="T63" s="27"/>
      <c r="U63" s="27"/>
      <c r="V63" s="27"/>
      <c r="W63" s="27"/>
      <c r="X63" s="27"/>
    </row>
    <row r="64" spans="2:24" x14ac:dyDescent="0.2">
      <c r="B64" s="174">
        <v>72</v>
      </c>
      <c r="C64" s="172" t="s">
        <v>204</v>
      </c>
      <c r="D64" s="173">
        <f>VLOOKUP(C64,Calculations!D$111:P$1318,13,FALSE)</f>
        <v>1.5449408540424097</v>
      </c>
      <c r="E64" s="369"/>
      <c r="F64" s="27"/>
      <c r="G64" s="27"/>
      <c r="H64" s="27"/>
      <c r="I64" s="27"/>
      <c r="J64" s="27"/>
      <c r="K64" s="27"/>
      <c r="L64" s="27"/>
      <c r="M64" s="27"/>
      <c r="N64" s="27"/>
      <c r="O64" s="27"/>
      <c r="P64" s="27"/>
      <c r="Q64" s="27"/>
      <c r="R64" s="27"/>
      <c r="S64" s="27"/>
      <c r="T64" s="27"/>
      <c r="U64" s="27"/>
      <c r="V64" s="27"/>
      <c r="W64" s="27"/>
      <c r="X64" s="27"/>
    </row>
    <row r="65" spans="2:24" x14ac:dyDescent="0.2">
      <c r="B65" s="174">
        <v>73</v>
      </c>
      <c r="C65" s="172" t="s">
        <v>290</v>
      </c>
      <c r="D65" s="173">
        <f>VLOOKUP(C65,Calculations!D$111:P$1318,13,FALSE)</f>
        <v>0.33531206151534609</v>
      </c>
      <c r="E65" s="369"/>
      <c r="F65" s="27"/>
      <c r="G65" s="27"/>
      <c r="H65" s="27"/>
      <c r="I65" s="27"/>
      <c r="J65" s="27"/>
      <c r="K65" s="27"/>
      <c r="L65" s="27"/>
      <c r="M65" s="27"/>
      <c r="N65" s="27"/>
      <c r="O65" s="27"/>
      <c r="P65" s="27"/>
      <c r="Q65" s="27"/>
      <c r="R65" s="27"/>
      <c r="S65" s="27"/>
      <c r="T65" s="27"/>
      <c r="U65" s="27"/>
      <c r="V65" s="27"/>
      <c r="W65" s="27"/>
      <c r="X65" s="27"/>
    </row>
    <row r="66" spans="2:24" x14ac:dyDescent="0.2">
      <c r="B66" s="174">
        <v>189</v>
      </c>
      <c r="C66" s="172" t="s">
        <v>252</v>
      </c>
      <c r="D66" s="173">
        <f>VLOOKUP(C66,Calculations!D$111:P$1318,13,FALSE)</f>
        <v>1.1273764470889833</v>
      </c>
      <c r="E66" s="369"/>
      <c r="F66" s="27"/>
      <c r="G66" s="27"/>
      <c r="H66" s="27"/>
      <c r="I66" s="27"/>
      <c r="J66" s="27"/>
      <c r="K66" s="27"/>
      <c r="L66" s="27"/>
      <c r="M66" s="27"/>
      <c r="N66" s="27"/>
      <c r="O66" s="27"/>
      <c r="P66" s="27"/>
      <c r="Q66" s="27"/>
      <c r="R66" s="27"/>
      <c r="S66" s="27"/>
      <c r="T66" s="27"/>
      <c r="U66" s="27"/>
      <c r="V66" s="27"/>
      <c r="W66" s="27"/>
      <c r="X66" s="27"/>
    </row>
    <row r="67" spans="2:24" x14ac:dyDescent="0.2">
      <c r="B67" s="372">
        <v>76</v>
      </c>
      <c r="C67" s="367" t="s">
        <v>183</v>
      </c>
      <c r="D67" s="368">
        <f>VLOOKUP(C67,Calculations!D$111:P$1318,13,FALSE)</f>
        <v>1.7425848386685274</v>
      </c>
      <c r="E67" s="370" t="s">
        <v>1224</v>
      </c>
      <c r="F67" s="27"/>
      <c r="G67" s="27"/>
      <c r="H67" s="27"/>
      <c r="I67" s="27"/>
      <c r="J67" s="27"/>
      <c r="K67" s="27"/>
      <c r="L67" s="27"/>
      <c r="M67" s="27"/>
      <c r="N67" s="27"/>
      <c r="O67" s="27"/>
      <c r="P67" s="27"/>
      <c r="Q67" s="27"/>
      <c r="R67" s="27"/>
      <c r="S67" s="27"/>
      <c r="T67" s="27"/>
      <c r="U67" s="27"/>
      <c r="V67" s="27"/>
      <c r="W67" s="27"/>
      <c r="X67" s="27"/>
    </row>
    <row r="68" spans="2:24" x14ac:dyDescent="0.2">
      <c r="B68" s="174">
        <v>77</v>
      </c>
      <c r="C68" s="172" t="s">
        <v>188</v>
      </c>
      <c r="D68" s="173">
        <f>VLOOKUP(C68,Calculations!D$111:P$1318,13,FALSE)</f>
        <v>1.9870024910930022</v>
      </c>
      <c r="E68" s="369"/>
      <c r="F68" s="27"/>
      <c r="G68" s="27"/>
      <c r="H68" s="27"/>
      <c r="I68" s="27"/>
      <c r="J68" s="27"/>
      <c r="K68" s="27"/>
      <c r="L68" s="27"/>
      <c r="M68" s="27"/>
      <c r="N68" s="27"/>
      <c r="O68" s="27"/>
      <c r="P68" s="27"/>
      <c r="Q68" s="27"/>
      <c r="R68" s="27"/>
      <c r="S68" s="27"/>
      <c r="T68" s="27"/>
      <c r="U68" s="27"/>
      <c r="V68" s="27"/>
      <c r="W68" s="27"/>
      <c r="X68" s="27"/>
    </row>
    <row r="69" spans="2:24" x14ac:dyDescent="0.2">
      <c r="B69" s="174">
        <v>78</v>
      </c>
      <c r="C69" s="172" t="s">
        <v>155</v>
      </c>
      <c r="D69" s="173">
        <f>VLOOKUP(C69,Calculations!D$111:P$1318,13,FALSE)</f>
        <v>0.50009918193414526</v>
      </c>
      <c r="E69" s="369"/>
      <c r="F69" s="27"/>
      <c r="G69" s="27"/>
      <c r="H69" s="27"/>
      <c r="I69" s="27"/>
      <c r="J69" s="27"/>
      <c r="K69" s="27"/>
      <c r="L69" s="27"/>
      <c r="M69" s="27"/>
      <c r="N69" s="27"/>
      <c r="O69" s="27"/>
      <c r="P69" s="27"/>
      <c r="Q69" s="27"/>
      <c r="R69" s="27"/>
      <c r="S69" s="27"/>
      <c r="T69" s="27"/>
      <c r="U69" s="27"/>
      <c r="V69" s="27"/>
      <c r="W69" s="27"/>
      <c r="X69" s="27"/>
    </row>
    <row r="70" spans="2:24" x14ac:dyDescent="0.2">
      <c r="B70" s="174">
        <v>79</v>
      </c>
      <c r="C70" s="172" t="s">
        <v>108</v>
      </c>
      <c r="D70" s="173">
        <f>VLOOKUP(C70,Calculations!D$111:P$1318,13,FALSE)</f>
        <v>0.92903686649026906</v>
      </c>
      <c r="E70" s="369"/>
      <c r="F70" s="27"/>
      <c r="G70" s="27"/>
      <c r="H70" s="27"/>
      <c r="I70" s="27"/>
      <c r="J70" s="27"/>
      <c r="K70" s="27"/>
      <c r="L70" s="27"/>
      <c r="M70" s="27"/>
      <c r="N70" s="27"/>
      <c r="O70" s="27"/>
      <c r="P70" s="27"/>
      <c r="Q70" s="27"/>
      <c r="R70" s="27"/>
      <c r="S70" s="27"/>
      <c r="T70" s="27"/>
      <c r="U70" s="27"/>
      <c r="V70" s="27"/>
      <c r="W70" s="27"/>
      <c r="X70" s="27"/>
    </row>
    <row r="71" spans="2:24" x14ac:dyDescent="0.2">
      <c r="B71" s="174">
        <v>80</v>
      </c>
      <c r="C71" s="172" t="s">
        <v>167</v>
      </c>
      <c r="D71" s="173">
        <f>VLOOKUP(C71,Calculations!D$111:P$1318,13,FALSE)</f>
        <v>0.67962952719241798</v>
      </c>
      <c r="E71" s="369"/>
      <c r="F71" s="27"/>
      <c r="G71" s="27"/>
      <c r="H71" s="27"/>
      <c r="I71" s="27"/>
      <c r="J71" s="27"/>
      <c r="K71" s="27"/>
      <c r="L71" s="27"/>
      <c r="M71" s="27"/>
      <c r="N71" s="27"/>
      <c r="O71" s="27"/>
      <c r="P71" s="27"/>
      <c r="Q71" s="27"/>
      <c r="R71" s="27"/>
      <c r="S71" s="27"/>
      <c r="T71" s="27"/>
      <c r="U71" s="27"/>
      <c r="V71" s="27"/>
      <c r="W71" s="27"/>
      <c r="X71" s="27"/>
    </row>
    <row r="72" spans="2:24" x14ac:dyDescent="0.2">
      <c r="B72" s="174">
        <v>81</v>
      </c>
      <c r="C72" s="172" t="s">
        <v>32</v>
      </c>
      <c r="D72" s="173">
        <f>VLOOKUP(C72,Calculations!D$111:P$1318,13,FALSE)</f>
        <v>0.80029517142092566</v>
      </c>
      <c r="E72" s="369"/>
      <c r="F72" s="27"/>
      <c r="G72" s="27"/>
      <c r="H72" s="27"/>
      <c r="I72" s="27"/>
      <c r="J72" s="27"/>
      <c r="K72" s="27"/>
      <c r="L72" s="27"/>
      <c r="M72" s="27"/>
      <c r="N72" s="27"/>
      <c r="O72" s="27"/>
      <c r="P72" s="27"/>
      <c r="Q72" s="27"/>
      <c r="R72" s="27"/>
      <c r="S72" s="27"/>
      <c r="T72" s="27"/>
      <c r="U72" s="27"/>
      <c r="V72" s="27"/>
      <c r="W72" s="27"/>
      <c r="X72" s="27"/>
    </row>
    <row r="73" spans="2:24" x14ac:dyDescent="0.2">
      <c r="B73" s="174">
        <v>82</v>
      </c>
      <c r="C73" s="172" t="s">
        <v>307</v>
      </c>
      <c r="D73" s="173">
        <f>VLOOKUP(C73,Calculations!D$111:P$1318,13,FALSE)</f>
        <v>4.4265449931728416</v>
      </c>
      <c r="E73" s="369"/>
      <c r="F73" s="27"/>
      <c r="G73" s="27"/>
      <c r="H73" s="27"/>
      <c r="I73" s="27"/>
      <c r="J73" s="27"/>
      <c r="K73" s="27"/>
      <c r="L73" s="27"/>
      <c r="M73" s="27"/>
      <c r="N73" s="27"/>
      <c r="O73" s="27"/>
      <c r="P73" s="27"/>
      <c r="Q73" s="27"/>
      <c r="R73" s="27"/>
      <c r="S73" s="27"/>
      <c r="T73" s="27"/>
      <c r="U73" s="27"/>
      <c r="V73" s="27"/>
      <c r="W73" s="27"/>
      <c r="X73" s="27"/>
    </row>
    <row r="74" spans="2:24" x14ac:dyDescent="0.2">
      <c r="B74" s="174">
        <v>83</v>
      </c>
      <c r="C74" s="172" t="s">
        <v>272</v>
      </c>
      <c r="D74" s="173">
        <f>VLOOKUP(C74,Calculations!D$111:P$1318,13,FALSE)</f>
        <v>1.7040170249648332</v>
      </c>
      <c r="E74" s="369"/>
      <c r="F74" s="27"/>
      <c r="G74" s="27"/>
      <c r="H74" s="27"/>
      <c r="I74" s="27"/>
      <c r="J74" s="27"/>
      <c r="K74" s="27"/>
      <c r="L74" s="27"/>
      <c r="M74" s="27"/>
      <c r="N74" s="27"/>
      <c r="O74" s="27"/>
      <c r="P74" s="27"/>
      <c r="Q74" s="27"/>
      <c r="R74" s="27"/>
      <c r="S74" s="27"/>
      <c r="T74" s="27"/>
      <c r="U74" s="27"/>
      <c r="V74" s="27"/>
      <c r="W74" s="27"/>
      <c r="X74" s="27"/>
    </row>
    <row r="75" spans="2:24" x14ac:dyDescent="0.2">
      <c r="B75" s="174">
        <v>84</v>
      </c>
      <c r="C75" s="172" t="s">
        <v>115</v>
      </c>
      <c r="D75" s="173">
        <f>VLOOKUP(C75,Calculations!D$111:P$1318,13,FALSE)</f>
        <v>0.78285475641610081</v>
      </c>
      <c r="E75" s="369"/>
      <c r="F75" s="27"/>
      <c r="G75" s="27"/>
      <c r="H75" s="27"/>
      <c r="I75" s="27"/>
      <c r="J75" s="27"/>
      <c r="K75" s="27"/>
      <c r="L75" s="27"/>
      <c r="M75" s="27"/>
      <c r="N75" s="27"/>
      <c r="O75" s="27"/>
      <c r="P75" s="27"/>
      <c r="Q75" s="27"/>
      <c r="R75" s="27"/>
      <c r="S75" s="27"/>
      <c r="T75" s="27"/>
      <c r="U75" s="27"/>
      <c r="V75" s="27"/>
      <c r="W75" s="27"/>
      <c r="X75" s="27"/>
    </row>
    <row r="76" spans="2:24" x14ac:dyDescent="0.2">
      <c r="B76" s="174">
        <v>85</v>
      </c>
      <c r="C76" s="172" t="s">
        <v>95</v>
      </c>
      <c r="D76" s="173">
        <f>VLOOKUP(C76,Calculations!D$111:P$1318,13,FALSE)</f>
        <v>0.90534350680521003</v>
      </c>
      <c r="E76" s="369"/>
      <c r="F76" s="27"/>
      <c r="G76" s="27"/>
      <c r="H76" s="27"/>
      <c r="I76" s="27"/>
      <c r="J76" s="27"/>
      <c r="K76" s="27"/>
      <c r="L76" s="27"/>
      <c r="M76" s="27"/>
      <c r="N76" s="27"/>
      <c r="O76" s="27"/>
      <c r="P76" s="27"/>
      <c r="Q76" s="27"/>
      <c r="R76" s="27"/>
      <c r="S76" s="27"/>
      <c r="T76" s="27"/>
      <c r="U76" s="27"/>
      <c r="V76" s="27"/>
      <c r="W76" s="27"/>
      <c r="X76" s="27"/>
    </row>
    <row r="77" spans="2:24" x14ac:dyDescent="0.2">
      <c r="B77" s="174">
        <v>86</v>
      </c>
      <c r="C77" s="172" t="s">
        <v>58</v>
      </c>
      <c r="D77" s="173">
        <f>VLOOKUP(C77,Calculations!D$111:P$1318,13,FALSE)</f>
        <v>1.1889856378571615</v>
      </c>
      <c r="E77" s="369"/>
      <c r="F77" s="27"/>
      <c r="G77" s="27"/>
      <c r="H77" s="27"/>
      <c r="I77" s="27"/>
      <c r="J77" s="27"/>
      <c r="K77" s="27"/>
      <c r="L77" s="27"/>
      <c r="M77" s="27"/>
      <c r="N77" s="27"/>
      <c r="O77" s="27"/>
      <c r="P77" s="27"/>
      <c r="Q77" s="27"/>
      <c r="R77" s="27"/>
      <c r="S77" s="27"/>
      <c r="T77" s="27"/>
      <c r="U77" s="27"/>
      <c r="V77" s="27"/>
      <c r="W77" s="27"/>
      <c r="X77" s="27"/>
    </row>
    <row r="78" spans="2:24" x14ac:dyDescent="0.2">
      <c r="B78" s="174">
        <v>87</v>
      </c>
      <c r="C78" s="172" t="s">
        <v>154</v>
      </c>
      <c r="D78" s="173">
        <f>VLOOKUP(C78,Calculations!D$111:P$1318,13,FALSE)</f>
        <v>0.7271392515599634</v>
      </c>
      <c r="E78" s="369"/>
      <c r="F78" s="27"/>
      <c r="G78" s="27"/>
      <c r="H78" s="27"/>
      <c r="I78" s="27"/>
      <c r="J78" s="27"/>
      <c r="K78" s="27"/>
      <c r="L78" s="27"/>
      <c r="M78" s="27"/>
      <c r="N78" s="27"/>
      <c r="O78" s="27"/>
      <c r="P78" s="27"/>
      <c r="Q78" s="27"/>
      <c r="R78" s="27"/>
      <c r="S78" s="27"/>
      <c r="T78" s="27"/>
      <c r="U78" s="27"/>
      <c r="V78" s="27"/>
      <c r="W78" s="27"/>
      <c r="X78" s="27"/>
    </row>
    <row r="79" spans="2:24" x14ac:dyDescent="0.2">
      <c r="B79" s="174">
        <v>88</v>
      </c>
      <c r="C79" s="172" t="s">
        <v>136</v>
      </c>
      <c r="D79" s="173">
        <f>VLOOKUP(C79,Calculations!D$111:P$1318,13,FALSE)</f>
        <v>1.6702331547788498</v>
      </c>
      <c r="E79" s="369"/>
      <c r="F79" s="27"/>
      <c r="G79" s="27"/>
      <c r="H79" s="27"/>
      <c r="I79" s="27"/>
      <c r="J79" s="27"/>
      <c r="K79" s="27"/>
      <c r="L79" s="27"/>
      <c r="M79" s="27"/>
      <c r="N79" s="27"/>
      <c r="O79" s="27"/>
      <c r="P79" s="27"/>
      <c r="Q79" s="27"/>
      <c r="R79" s="27"/>
      <c r="S79" s="27"/>
      <c r="T79" s="27"/>
      <c r="U79" s="27"/>
      <c r="V79" s="27"/>
      <c r="W79" s="27"/>
      <c r="X79" s="27"/>
    </row>
    <row r="80" spans="2:24" x14ac:dyDescent="0.2">
      <c r="B80" s="174">
        <v>89</v>
      </c>
      <c r="C80" s="172" t="s">
        <v>31</v>
      </c>
      <c r="D80" s="173">
        <f>VLOOKUP(C80,Calculations!D$111:P$1318,13,FALSE)</f>
        <v>2.0717998245629783</v>
      </c>
      <c r="E80" s="369"/>
      <c r="F80" s="27"/>
      <c r="G80" s="27"/>
      <c r="H80" s="27"/>
      <c r="I80" s="27"/>
      <c r="J80" s="27"/>
      <c r="K80" s="27"/>
      <c r="L80" s="27"/>
      <c r="M80" s="27"/>
      <c r="N80" s="27"/>
      <c r="O80" s="27"/>
      <c r="P80" s="27"/>
      <c r="Q80" s="27"/>
      <c r="R80" s="27"/>
      <c r="S80" s="27"/>
      <c r="T80" s="27"/>
      <c r="U80" s="27"/>
      <c r="V80" s="27"/>
      <c r="W80" s="27"/>
      <c r="X80" s="27"/>
    </row>
    <row r="81" spans="2:24" x14ac:dyDescent="0.2">
      <c r="B81" s="174">
        <v>90</v>
      </c>
      <c r="C81" s="172" t="s">
        <v>118</v>
      </c>
      <c r="D81" s="173">
        <f>Calculations!P1208</f>
        <v>1.8225993092424324</v>
      </c>
      <c r="E81" s="370" t="s">
        <v>1219</v>
      </c>
      <c r="F81" s="27"/>
      <c r="G81" s="27"/>
      <c r="H81" s="27"/>
      <c r="I81" s="27"/>
      <c r="J81" s="27"/>
      <c r="K81" s="27"/>
      <c r="L81" s="27"/>
      <c r="M81" s="27"/>
      <c r="N81" s="27"/>
      <c r="O81" s="27"/>
      <c r="P81" s="27"/>
      <c r="Q81" s="27"/>
      <c r="R81" s="27"/>
      <c r="S81" s="27"/>
      <c r="T81" s="27"/>
      <c r="U81" s="27"/>
      <c r="V81" s="27"/>
      <c r="W81" s="27"/>
      <c r="X81" s="27"/>
    </row>
    <row r="82" spans="2:24" x14ac:dyDescent="0.2">
      <c r="B82" s="174">
        <v>91</v>
      </c>
      <c r="C82" s="172" t="s">
        <v>23</v>
      </c>
      <c r="D82" s="173">
        <f>VLOOKUP(C82,Calculations!D$111:P$1318,13,FALSE)</f>
        <v>2.0143423414352259</v>
      </c>
      <c r="E82" s="369"/>
      <c r="F82" s="27"/>
      <c r="G82" s="27"/>
      <c r="H82" s="27"/>
      <c r="I82" s="27"/>
      <c r="J82" s="27"/>
      <c r="K82" s="27"/>
      <c r="L82" s="27"/>
      <c r="M82" s="27"/>
      <c r="N82" s="27"/>
      <c r="O82" s="27"/>
      <c r="P82" s="27"/>
      <c r="Q82" s="27"/>
      <c r="R82" s="27"/>
      <c r="S82" s="27"/>
      <c r="T82" s="27"/>
      <c r="U82" s="27"/>
      <c r="V82" s="27"/>
      <c r="W82" s="27"/>
      <c r="X82" s="27"/>
    </row>
    <row r="83" spans="2:24" x14ac:dyDescent="0.2">
      <c r="B83" s="174">
        <v>94</v>
      </c>
      <c r="C83" s="172" t="s">
        <v>297</v>
      </c>
      <c r="D83" s="173">
        <f>VLOOKUP(C83,Calculations!D$111:P$1318,13,FALSE)</f>
        <v>1.3364948697992687</v>
      </c>
      <c r="E83" s="369"/>
      <c r="F83" s="27"/>
      <c r="G83" s="27"/>
      <c r="H83" s="27"/>
      <c r="I83" s="27"/>
      <c r="J83" s="27"/>
      <c r="K83" s="27"/>
      <c r="L83" s="27"/>
      <c r="M83" s="27"/>
      <c r="N83" s="27"/>
      <c r="O83" s="27"/>
      <c r="P83" s="27"/>
      <c r="Q83" s="27"/>
      <c r="R83" s="27"/>
      <c r="S83" s="27"/>
      <c r="T83" s="27"/>
      <c r="U83" s="27"/>
      <c r="V83" s="27"/>
      <c r="W83" s="27"/>
      <c r="X83" s="27"/>
    </row>
    <row r="84" spans="2:24" x14ac:dyDescent="0.2">
      <c r="B84" s="174">
        <v>93</v>
      </c>
      <c r="C84" s="172" t="s">
        <v>26</v>
      </c>
      <c r="D84" s="173">
        <f>VLOOKUP(C84,Calculations!D$111:P$1318,13,FALSE)</f>
        <v>1.7063856849961758</v>
      </c>
      <c r="E84" s="369"/>
      <c r="F84" s="27"/>
      <c r="G84" s="27"/>
      <c r="H84" s="27"/>
      <c r="I84" s="27"/>
      <c r="J84" s="27"/>
      <c r="K84" s="27"/>
      <c r="L84" s="27"/>
      <c r="M84" s="27"/>
      <c r="N84" s="27"/>
      <c r="O84" s="27"/>
      <c r="P84" s="27"/>
      <c r="Q84" s="27"/>
      <c r="R84" s="27"/>
      <c r="S84" s="27"/>
      <c r="T84" s="27"/>
      <c r="U84" s="27"/>
      <c r="V84" s="27"/>
      <c r="W84" s="27"/>
      <c r="X84" s="27"/>
    </row>
    <row r="85" spans="2:24" x14ac:dyDescent="0.2">
      <c r="B85" s="174">
        <v>95</v>
      </c>
      <c r="C85" s="172" t="s">
        <v>137</v>
      </c>
      <c r="D85" s="173">
        <f>VLOOKUP(C85,Calculations!D$111:P$1318,13,FALSE)</f>
        <v>0.4985463576431427</v>
      </c>
      <c r="E85" s="369"/>
      <c r="F85" s="27"/>
      <c r="G85" s="27"/>
      <c r="H85" s="27"/>
      <c r="I85" s="27"/>
      <c r="J85" s="27"/>
      <c r="K85" s="27"/>
      <c r="L85" s="27"/>
      <c r="M85" s="27"/>
      <c r="N85" s="27"/>
      <c r="O85" s="27"/>
      <c r="P85" s="27"/>
      <c r="Q85" s="27"/>
      <c r="R85" s="27"/>
      <c r="S85" s="27"/>
      <c r="T85" s="27"/>
      <c r="U85" s="27"/>
      <c r="V85" s="27"/>
      <c r="W85" s="27"/>
      <c r="X85" s="27"/>
    </row>
    <row r="86" spans="2:24" x14ac:dyDescent="0.2">
      <c r="B86" s="174">
        <v>96</v>
      </c>
      <c r="C86" s="172" t="s">
        <v>66</v>
      </c>
      <c r="D86" s="173">
        <f>VLOOKUP(C86,Calculations!D$111:P$1318,13,FALSE)</f>
        <v>2.1214551812047615</v>
      </c>
      <c r="E86" s="369"/>
      <c r="F86" s="27"/>
      <c r="G86" s="27"/>
      <c r="H86" s="27"/>
      <c r="I86" s="27"/>
      <c r="J86" s="27"/>
      <c r="K86" s="27"/>
      <c r="L86" s="27"/>
      <c r="M86" s="27"/>
      <c r="N86" s="27"/>
      <c r="O86" s="27"/>
      <c r="P86" s="27"/>
      <c r="Q86" s="27"/>
      <c r="R86" s="27"/>
      <c r="S86" s="27"/>
      <c r="T86" s="27"/>
      <c r="U86" s="27"/>
      <c r="V86" s="27"/>
      <c r="W86" s="27"/>
      <c r="X86" s="27"/>
    </row>
    <row r="87" spans="2:24" x14ac:dyDescent="0.2">
      <c r="B87" s="174">
        <v>97</v>
      </c>
      <c r="C87" s="172" t="s">
        <v>270</v>
      </c>
      <c r="D87" s="173">
        <f>VLOOKUP(C87,Calculations!D$111:P$1318,13,FALSE)</f>
        <v>3.6930695728344372</v>
      </c>
      <c r="E87" s="370" t="s">
        <v>1232</v>
      </c>
      <c r="F87" s="27"/>
      <c r="G87" s="27"/>
      <c r="H87" s="27"/>
      <c r="I87" s="27"/>
      <c r="J87" s="27"/>
      <c r="K87" s="27"/>
      <c r="L87" s="27"/>
      <c r="M87" s="27"/>
      <c r="N87" s="27"/>
      <c r="O87" s="27"/>
      <c r="P87" s="27"/>
      <c r="Q87" s="27"/>
      <c r="R87" s="27"/>
      <c r="S87" s="27"/>
      <c r="T87" s="27"/>
      <c r="U87" s="27"/>
      <c r="V87" s="27"/>
      <c r="W87" s="27"/>
      <c r="X87" s="27"/>
    </row>
    <row r="88" spans="2:24" x14ac:dyDescent="0.2">
      <c r="B88" s="174">
        <v>98</v>
      </c>
      <c r="C88" s="172" t="s">
        <v>71</v>
      </c>
      <c r="D88" s="173">
        <f>VLOOKUP(C88,Calculations!D$111:P$1318,13,FALSE)</f>
        <v>0.69579218552580602</v>
      </c>
      <c r="E88" s="369"/>
      <c r="F88" s="27"/>
      <c r="G88" s="27"/>
      <c r="H88" s="27"/>
      <c r="I88" s="27"/>
      <c r="J88" s="27"/>
      <c r="K88" s="27"/>
      <c r="L88" s="27"/>
      <c r="M88" s="27"/>
      <c r="N88" s="27"/>
      <c r="O88" s="27"/>
      <c r="P88" s="27"/>
      <c r="Q88" s="27"/>
      <c r="R88" s="27"/>
      <c r="S88" s="27"/>
      <c r="T88" s="27"/>
      <c r="U88" s="27"/>
      <c r="V88" s="27"/>
      <c r="W88" s="27"/>
      <c r="X88" s="27"/>
    </row>
    <row r="89" spans="2:24" x14ac:dyDescent="0.2">
      <c r="B89" s="174">
        <v>99</v>
      </c>
      <c r="C89" s="172" t="s">
        <v>21</v>
      </c>
      <c r="D89" s="173">
        <f>Calculations!P1206</f>
        <v>1.3936309475293982</v>
      </c>
      <c r="E89" s="370" t="s">
        <v>1219</v>
      </c>
      <c r="F89" s="27"/>
      <c r="G89" s="27"/>
      <c r="H89" s="27"/>
      <c r="I89" s="27"/>
      <c r="J89" s="27"/>
      <c r="K89" s="27"/>
      <c r="L89" s="27"/>
      <c r="M89" s="27"/>
      <c r="N89" s="27"/>
      <c r="O89" s="27"/>
      <c r="P89" s="27"/>
      <c r="Q89" s="27"/>
      <c r="R89" s="27"/>
      <c r="S89" s="27"/>
      <c r="T89" s="27"/>
      <c r="U89" s="27"/>
      <c r="V89" s="27"/>
      <c r="W89" s="27"/>
      <c r="X89" s="27"/>
    </row>
    <row r="90" spans="2:24" x14ac:dyDescent="0.2">
      <c r="B90" s="174">
        <v>100</v>
      </c>
      <c r="C90" s="172" t="s">
        <v>254</v>
      </c>
      <c r="D90" s="173">
        <f>VLOOKUP(C90,Calculations!D$111:P$1318,13,FALSE)</f>
        <v>0.52371701773067258</v>
      </c>
      <c r="E90" s="369"/>
      <c r="F90" s="27"/>
      <c r="G90" s="27"/>
      <c r="H90" s="27"/>
      <c r="I90" s="27"/>
      <c r="J90" s="27"/>
      <c r="K90" s="27"/>
      <c r="L90" s="27"/>
      <c r="M90" s="27"/>
      <c r="N90" s="27"/>
      <c r="O90" s="27"/>
      <c r="P90" s="27"/>
      <c r="Q90" s="27"/>
      <c r="R90" s="27"/>
      <c r="S90" s="27"/>
      <c r="T90" s="27"/>
      <c r="U90" s="27"/>
      <c r="V90" s="27"/>
      <c r="W90" s="27"/>
      <c r="X90" s="27"/>
    </row>
    <row r="91" spans="2:24" x14ac:dyDescent="0.2">
      <c r="B91" s="174">
        <v>101</v>
      </c>
      <c r="C91" s="172" t="s">
        <v>139</v>
      </c>
      <c r="D91" s="173">
        <f>VLOOKUP(C91,Calculations!D$111:P$1318,13,FALSE)</f>
        <v>1.675148771595282</v>
      </c>
      <c r="E91" s="369"/>
      <c r="F91" s="27"/>
      <c r="G91" s="27"/>
      <c r="H91" s="27"/>
      <c r="I91" s="27"/>
      <c r="J91" s="27"/>
      <c r="K91" s="27"/>
      <c r="L91" s="27"/>
      <c r="M91" s="27"/>
      <c r="N91" s="27"/>
      <c r="O91" s="27"/>
      <c r="P91" s="27"/>
      <c r="Q91" s="27"/>
      <c r="R91" s="27"/>
      <c r="S91" s="27"/>
      <c r="T91" s="27"/>
      <c r="U91" s="27"/>
      <c r="V91" s="27"/>
      <c r="W91" s="27"/>
      <c r="X91" s="27"/>
    </row>
    <row r="92" spans="2:24" x14ac:dyDescent="0.2">
      <c r="B92" s="174">
        <v>103</v>
      </c>
      <c r="C92" s="172" t="s">
        <v>545</v>
      </c>
      <c r="D92" s="304"/>
      <c r="E92" s="370" t="s">
        <v>1217</v>
      </c>
      <c r="F92" s="27"/>
      <c r="G92" s="27"/>
      <c r="H92" s="27"/>
      <c r="I92" s="27"/>
      <c r="J92" s="27"/>
      <c r="K92" s="27"/>
      <c r="L92" s="27"/>
      <c r="M92" s="27"/>
      <c r="N92" s="27"/>
      <c r="O92" s="27"/>
      <c r="P92" s="27"/>
      <c r="Q92" s="27"/>
      <c r="R92" s="27"/>
      <c r="S92" s="27"/>
      <c r="T92" s="27"/>
      <c r="U92" s="27"/>
      <c r="V92" s="27"/>
      <c r="W92" s="27"/>
      <c r="X92" s="27"/>
    </row>
    <row r="93" spans="2:24" x14ac:dyDescent="0.2">
      <c r="B93" s="174">
        <v>104</v>
      </c>
      <c r="C93" s="172" t="s">
        <v>102</v>
      </c>
      <c r="D93" s="173">
        <f>VLOOKUP(C93,Calculations!D$111:P$1318,13,FALSE)</f>
        <v>2.9084834705736249</v>
      </c>
      <c r="E93" s="369"/>
      <c r="F93" s="27"/>
      <c r="G93" s="27"/>
      <c r="H93" s="27"/>
      <c r="I93" s="27"/>
      <c r="J93" s="27"/>
      <c r="K93" s="27"/>
      <c r="L93" s="27"/>
      <c r="M93" s="27"/>
      <c r="N93" s="27"/>
      <c r="O93" s="27"/>
      <c r="P93" s="27"/>
      <c r="Q93" s="27"/>
      <c r="R93" s="27"/>
      <c r="S93" s="27"/>
      <c r="T93" s="27"/>
      <c r="U93" s="27"/>
      <c r="V93" s="27"/>
      <c r="W93" s="27"/>
      <c r="X93" s="27"/>
    </row>
    <row r="94" spans="2:24" x14ac:dyDescent="0.2">
      <c r="B94" s="174">
        <v>105</v>
      </c>
      <c r="C94" s="172" t="s">
        <v>253</v>
      </c>
      <c r="D94" s="173">
        <f>VLOOKUP(C94,Calculations!D$111:P$1318,13,FALSE)</f>
        <v>0.47958499331216553</v>
      </c>
      <c r="E94" s="369"/>
      <c r="F94" s="27"/>
      <c r="G94" s="27"/>
      <c r="H94" s="27"/>
      <c r="I94" s="27"/>
      <c r="J94" s="27"/>
      <c r="K94" s="27"/>
      <c r="L94" s="27"/>
      <c r="M94" s="27"/>
      <c r="N94" s="27"/>
      <c r="O94" s="27"/>
      <c r="P94" s="27"/>
      <c r="Q94" s="27"/>
      <c r="R94" s="27"/>
      <c r="S94" s="27"/>
      <c r="T94" s="27"/>
      <c r="U94" s="27"/>
      <c r="V94" s="27"/>
      <c r="W94" s="27"/>
      <c r="X94" s="27"/>
    </row>
    <row r="95" spans="2:24" x14ac:dyDescent="0.2">
      <c r="B95" s="174">
        <v>106</v>
      </c>
      <c r="C95" s="172" t="s">
        <v>207</v>
      </c>
      <c r="D95" s="173">
        <f>VLOOKUP(C95,Calculations!D$111:P$1318,13,FALSE)</f>
        <v>0.85770254048747341</v>
      </c>
      <c r="E95" s="369"/>
      <c r="F95" s="27"/>
      <c r="G95" s="27"/>
      <c r="H95" s="27"/>
      <c r="I95" s="27"/>
      <c r="J95" s="27"/>
      <c r="K95" s="27"/>
      <c r="L95" s="27"/>
      <c r="M95" s="27"/>
      <c r="N95" s="27"/>
      <c r="O95" s="27"/>
      <c r="P95" s="27"/>
      <c r="Q95" s="27"/>
      <c r="R95" s="27"/>
      <c r="S95" s="27"/>
      <c r="T95" s="27"/>
      <c r="U95" s="27"/>
      <c r="V95" s="27"/>
      <c r="W95" s="27"/>
      <c r="X95" s="27"/>
    </row>
    <row r="96" spans="2:24" x14ac:dyDescent="0.2">
      <c r="B96" s="174">
        <v>107</v>
      </c>
      <c r="C96" s="172" t="s">
        <v>280</v>
      </c>
      <c r="D96" s="173">
        <f>VLOOKUP(C96,Calculations!D$111:P$1318,13,FALSE)</f>
        <v>1.5788904478397066</v>
      </c>
      <c r="E96" s="369"/>
      <c r="F96" s="27"/>
      <c r="G96" s="27"/>
      <c r="H96" s="27"/>
      <c r="I96" s="27"/>
      <c r="J96" s="27"/>
      <c r="K96" s="27"/>
      <c r="L96" s="27"/>
      <c r="M96" s="27"/>
      <c r="N96" s="27"/>
      <c r="O96" s="27"/>
      <c r="P96" s="27"/>
      <c r="Q96" s="27"/>
      <c r="R96" s="27"/>
      <c r="S96" s="27"/>
      <c r="T96" s="27"/>
      <c r="U96" s="27"/>
      <c r="V96" s="27"/>
      <c r="W96" s="27"/>
      <c r="X96" s="27"/>
    </row>
    <row r="97" spans="2:24" x14ac:dyDescent="0.2">
      <c r="B97" s="174">
        <v>108</v>
      </c>
      <c r="C97" s="172" t="s">
        <v>62</v>
      </c>
      <c r="D97" s="173">
        <f>VLOOKUP(C97,Calculations!D$111:P$1318,13,FALSE)</f>
        <v>1.1641498557054737</v>
      </c>
      <c r="E97" s="369"/>
      <c r="F97" s="27"/>
      <c r="G97" s="27"/>
      <c r="H97" s="27"/>
      <c r="I97" s="27"/>
      <c r="J97" s="27"/>
      <c r="K97" s="27"/>
      <c r="L97" s="27"/>
      <c r="M97" s="27"/>
      <c r="N97" s="27"/>
      <c r="O97" s="27"/>
      <c r="P97" s="27"/>
      <c r="Q97" s="27"/>
      <c r="R97" s="27"/>
      <c r="S97" s="27"/>
      <c r="T97" s="27"/>
      <c r="U97" s="27"/>
      <c r="V97" s="27"/>
      <c r="W97" s="27"/>
      <c r="X97" s="27"/>
    </row>
    <row r="98" spans="2:24" x14ac:dyDescent="0.2">
      <c r="B98" s="174">
        <v>109</v>
      </c>
      <c r="C98" s="172" t="s">
        <v>73</v>
      </c>
      <c r="D98" s="173">
        <f>VLOOKUP(C98,Calculations!D$111:P$1318,13,FALSE)</f>
        <v>0.63425863042815611</v>
      </c>
      <c r="E98" s="369"/>
      <c r="F98" s="27"/>
      <c r="G98" s="27"/>
      <c r="H98" s="27"/>
      <c r="I98" s="27"/>
      <c r="J98" s="27"/>
      <c r="K98" s="27"/>
      <c r="L98" s="27"/>
      <c r="M98" s="27"/>
      <c r="N98" s="27"/>
      <c r="O98" s="27"/>
      <c r="P98" s="27"/>
      <c r="Q98" s="27"/>
      <c r="R98" s="27"/>
      <c r="S98" s="27"/>
      <c r="T98" s="27"/>
      <c r="U98" s="27"/>
      <c r="V98" s="27"/>
      <c r="W98" s="27"/>
      <c r="X98" s="27"/>
    </row>
    <row r="99" spans="2:24" x14ac:dyDescent="0.2">
      <c r="B99" s="174">
        <v>110</v>
      </c>
      <c r="C99" s="172" t="s">
        <v>156</v>
      </c>
      <c r="D99" s="173">
        <f>VLOOKUP(C99,Calculations!D$111:P$1318,13,FALSE)</f>
        <v>0.65189856059436424</v>
      </c>
      <c r="E99" s="369"/>
      <c r="F99" s="27"/>
      <c r="G99" s="27"/>
      <c r="H99" s="27"/>
      <c r="I99" s="27"/>
      <c r="J99" s="27"/>
      <c r="K99" s="27"/>
      <c r="L99" s="27"/>
      <c r="M99" s="27"/>
      <c r="N99" s="27"/>
      <c r="O99" s="27"/>
      <c r="P99" s="27"/>
      <c r="Q99" s="27"/>
      <c r="R99" s="27"/>
      <c r="S99" s="27"/>
      <c r="T99" s="27"/>
      <c r="U99" s="27"/>
      <c r="V99" s="27"/>
      <c r="W99" s="27"/>
      <c r="X99" s="27"/>
    </row>
    <row r="100" spans="2:24" x14ac:dyDescent="0.2">
      <c r="B100" s="174">
        <v>111</v>
      </c>
      <c r="C100" s="172" t="s">
        <v>323</v>
      </c>
      <c r="D100" s="173">
        <f>VLOOKUP(C100,Calculations!D$111:P$1318,13,FALSE)</f>
        <v>2.0698106468415789</v>
      </c>
      <c r="E100" s="369"/>
      <c r="F100" s="27"/>
      <c r="G100" s="27"/>
      <c r="H100" s="27"/>
      <c r="I100" s="27"/>
      <c r="J100" s="27"/>
      <c r="K100" s="27"/>
      <c r="L100" s="27"/>
      <c r="M100" s="27"/>
      <c r="N100" s="27"/>
      <c r="O100" s="27"/>
      <c r="P100" s="27"/>
      <c r="Q100" s="27"/>
      <c r="R100" s="27"/>
      <c r="S100" s="27"/>
      <c r="T100" s="27"/>
      <c r="U100" s="27"/>
      <c r="V100" s="27"/>
      <c r="W100" s="27"/>
      <c r="X100" s="27"/>
    </row>
    <row r="101" spans="2:24" x14ac:dyDescent="0.2">
      <c r="B101" s="174">
        <v>112</v>
      </c>
      <c r="C101" s="172" t="s">
        <v>170</v>
      </c>
      <c r="D101" s="173">
        <f>Calculations!P1204</f>
        <v>0.98407284274643747</v>
      </c>
      <c r="E101" s="370" t="s">
        <v>1219</v>
      </c>
      <c r="F101" s="27"/>
      <c r="G101" s="27"/>
      <c r="H101" s="27"/>
      <c r="I101" s="27"/>
      <c r="J101" s="27"/>
      <c r="K101" s="27"/>
      <c r="L101" s="27"/>
      <c r="M101" s="27"/>
      <c r="N101" s="27"/>
      <c r="O101" s="27"/>
      <c r="P101" s="27"/>
      <c r="Q101" s="27"/>
      <c r="R101" s="27"/>
      <c r="S101" s="27"/>
      <c r="T101" s="27"/>
      <c r="U101" s="27"/>
      <c r="V101" s="27"/>
      <c r="W101" s="27"/>
      <c r="X101" s="27"/>
    </row>
    <row r="102" spans="2:24" x14ac:dyDescent="0.2">
      <c r="B102" s="174">
        <v>113</v>
      </c>
      <c r="C102" s="172" t="s">
        <v>90</v>
      </c>
      <c r="D102" s="173">
        <f>VLOOKUP(C102,Calculations!D$111:P$1318,13,FALSE)</f>
        <v>1.8835691926207456</v>
      </c>
      <c r="E102" s="369"/>
      <c r="F102" s="27"/>
      <c r="G102" s="27"/>
      <c r="H102" s="27"/>
      <c r="I102" s="27"/>
      <c r="J102" s="27"/>
      <c r="K102" s="27"/>
      <c r="L102" s="27"/>
      <c r="M102" s="27"/>
      <c r="N102" s="27"/>
      <c r="O102" s="27"/>
      <c r="P102" s="27"/>
      <c r="Q102" s="27"/>
      <c r="R102" s="27"/>
      <c r="S102" s="27"/>
      <c r="T102" s="27"/>
      <c r="U102" s="27"/>
      <c r="V102" s="27"/>
      <c r="W102" s="27"/>
      <c r="X102" s="27"/>
    </row>
    <row r="103" spans="2:24" x14ac:dyDescent="0.2">
      <c r="B103" s="174">
        <v>114</v>
      </c>
      <c r="C103" s="172" t="s">
        <v>263</v>
      </c>
      <c r="D103" s="173">
        <f>VLOOKUP(C103,Calculations!D$111:P$1318,13,FALSE)</f>
        <v>3.7147212266202612</v>
      </c>
      <c r="E103" s="369"/>
      <c r="F103" s="27"/>
      <c r="G103" s="27"/>
      <c r="H103" s="27"/>
      <c r="I103" s="27"/>
      <c r="J103" s="27"/>
      <c r="K103" s="27"/>
      <c r="L103" s="27"/>
      <c r="M103" s="27"/>
      <c r="N103" s="27"/>
      <c r="O103" s="27"/>
      <c r="P103" s="27"/>
      <c r="Q103" s="27"/>
      <c r="R103" s="27"/>
      <c r="S103" s="27"/>
      <c r="T103" s="27"/>
      <c r="U103" s="27"/>
      <c r="V103" s="27"/>
      <c r="W103" s="27"/>
      <c r="X103" s="27"/>
    </row>
    <row r="104" spans="2:24" x14ac:dyDescent="0.2">
      <c r="B104" s="174">
        <v>115</v>
      </c>
      <c r="C104" s="172" t="s">
        <v>257</v>
      </c>
      <c r="D104" s="173">
        <f>VLOOKUP(C104,Calculations!D$111:P$1318,13,FALSE)</f>
        <v>0.59595780303193613</v>
      </c>
      <c r="E104" s="369"/>
      <c r="F104" s="27"/>
      <c r="G104" s="27"/>
      <c r="H104" s="27"/>
      <c r="I104" s="27"/>
      <c r="J104" s="27"/>
      <c r="K104" s="27"/>
      <c r="L104" s="27"/>
      <c r="M104" s="27"/>
      <c r="N104" s="27"/>
      <c r="O104" s="27"/>
      <c r="P104" s="27"/>
      <c r="Q104" s="27"/>
      <c r="R104" s="27"/>
      <c r="S104" s="27"/>
      <c r="T104" s="27"/>
      <c r="U104" s="27"/>
      <c r="V104" s="27"/>
      <c r="W104" s="27"/>
      <c r="X104" s="27"/>
    </row>
    <row r="105" spans="2:24" x14ac:dyDescent="0.2">
      <c r="B105" s="174">
        <v>116</v>
      </c>
      <c r="C105" s="172" t="s">
        <v>201</v>
      </c>
      <c r="D105" s="173">
        <f>VLOOKUP(C105,Calculations!D$111:P$1318,13,FALSE)</f>
        <v>1.3720022618587016</v>
      </c>
      <c r="E105" s="369"/>
      <c r="F105" s="27"/>
      <c r="G105" s="27"/>
      <c r="H105" s="27"/>
      <c r="I105" s="27"/>
      <c r="J105" s="27"/>
      <c r="K105" s="27"/>
      <c r="L105" s="27"/>
      <c r="M105" s="27"/>
      <c r="N105" s="27"/>
      <c r="O105" s="27"/>
      <c r="P105" s="27"/>
      <c r="Q105" s="27"/>
      <c r="R105" s="27"/>
      <c r="S105" s="27"/>
      <c r="T105" s="27"/>
      <c r="U105" s="27"/>
      <c r="V105" s="27"/>
      <c r="W105" s="27"/>
      <c r="X105" s="27"/>
    </row>
    <row r="106" spans="2:24" x14ac:dyDescent="0.2">
      <c r="B106" s="174">
        <v>117</v>
      </c>
      <c r="C106" s="172" t="s">
        <v>92</v>
      </c>
      <c r="D106" s="173">
        <f>VLOOKUP(C106,Calculations!D$111:P$1318,13,FALSE)</f>
        <v>0.64097044125612168</v>
      </c>
      <c r="E106" s="369"/>
      <c r="F106" s="27"/>
      <c r="G106" s="27"/>
      <c r="H106" s="27"/>
      <c r="I106" s="27"/>
      <c r="J106" s="27"/>
      <c r="K106" s="27"/>
      <c r="L106" s="27"/>
      <c r="M106" s="27"/>
      <c r="N106" s="27"/>
      <c r="O106" s="27"/>
      <c r="P106" s="27"/>
      <c r="Q106" s="27"/>
      <c r="R106" s="27"/>
      <c r="S106" s="27"/>
      <c r="T106" s="27"/>
      <c r="U106" s="27"/>
      <c r="V106" s="27"/>
      <c r="W106" s="27"/>
      <c r="X106" s="27"/>
    </row>
    <row r="107" spans="2:24" x14ac:dyDescent="0.2">
      <c r="B107" s="174">
        <v>118</v>
      </c>
      <c r="C107" s="172" t="s">
        <v>255</v>
      </c>
      <c r="D107" s="173">
        <f>VLOOKUP(C107,Calculations!D$111:P$1318,13,FALSE)</f>
        <v>0.86122491340821727</v>
      </c>
      <c r="E107" s="369"/>
      <c r="F107" s="27"/>
      <c r="G107" s="27"/>
      <c r="H107" s="27"/>
      <c r="I107" s="27"/>
      <c r="J107" s="27"/>
      <c r="K107" s="27"/>
      <c r="L107" s="27"/>
      <c r="M107" s="27"/>
      <c r="N107" s="27"/>
      <c r="O107" s="27"/>
      <c r="P107" s="27"/>
      <c r="Q107" s="27"/>
      <c r="R107" s="27"/>
      <c r="S107" s="27"/>
      <c r="T107" s="27"/>
      <c r="U107" s="27"/>
      <c r="V107" s="27"/>
      <c r="W107" s="27"/>
      <c r="X107" s="27"/>
    </row>
    <row r="108" spans="2:24" x14ac:dyDescent="0.2">
      <c r="B108" s="174">
        <v>119</v>
      </c>
      <c r="C108" s="172" t="s">
        <v>119</v>
      </c>
      <c r="D108" s="173">
        <f>VLOOKUP(C108,Calculations!D$111:P$1318,13,FALSE)</f>
        <v>1.4470887162811898</v>
      </c>
      <c r="E108" s="369"/>
      <c r="F108" s="27"/>
      <c r="G108" s="27"/>
      <c r="H108" s="27"/>
      <c r="I108" s="27"/>
      <c r="J108" s="27"/>
      <c r="K108" s="27"/>
      <c r="L108" s="27"/>
      <c r="M108" s="27"/>
      <c r="N108" s="27"/>
      <c r="O108" s="27"/>
      <c r="P108" s="27"/>
      <c r="Q108" s="27"/>
      <c r="R108" s="27"/>
      <c r="S108" s="27"/>
      <c r="T108" s="27"/>
      <c r="U108" s="27"/>
      <c r="V108" s="27"/>
      <c r="W108" s="27"/>
      <c r="X108" s="27"/>
    </row>
    <row r="109" spans="2:24" x14ac:dyDescent="0.2">
      <c r="B109" s="174">
        <v>120</v>
      </c>
      <c r="C109" s="172" t="s">
        <v>246</v>
      </c>
      <c r="D109" s="173">
        <f>VLOOKUP(C109,Calculations!D$111:P$1318,13,FALSE)</f>
        <v>2.3206961855908648</v>
      </c>
      <c r="E109" s="369"/>
      <c r="F109" s="27"/>
      <c r="G109" s="27"/>
      <c r="H109" s="27"/>
      <c r="I109" s="27"/>
      <c r="J109" s="27"/>
      <c r="K109" s="27"/>
      <c r="L109" s="27"/>
      <c r="M109" s="27"/>
      <c r="N109" s="27"/>
      <c r="O109" s="27"/>
      <c r="P109" s="27"/>
      <c r="Q109" s="27"/>
      <c r="R109" s="27"/>
      <c r="S109" s="27"/>
      <c r="T109" s="27"/>
      <c r="U109" s="27"/>
      <c r="V109" s="27"/>
      <c r="W109" s="27"/>
      <c r="X109" s="27"/>
    </row>
    <row r="110" spans="2:24" x14ac:dyDescent="0.2">
      <c r="B110" s="174">
        <v>121</v>
      </c>
      <c r="C110" s="172" t="s">
        <v>262</v>
      </c>
      <c r="D110" s="173">
        <f>VLOOKUP(C110,Calculations!D$111:P$1318,13,FALSE)</f>
        <v>1.2094277700906384</v>
      </c>
      <c r="E110" s="369"/>
      <c r="F110" s="27"/>
      <c r="G110" s="27"/>
      <c r="H110" s="27"/>
      <c r="I110" s="27"/>
      <c r="J110" s="27"/>
      <c r="K110" s="27"/>
      <c r="L110" s="27"/>
      <c r="M110" s="27"/>
      <c r="N110" s="27"/>
      <c r="O110" s="27"/>
      <c r="P110" s="27"/>
      <c r="Q110" s="27"/>
      <c r="R110" s="27"/>
      <c r="S110" s="27"/>
      <c r="T110" s="27"/>
      <c r="U110" s="27"/>
      <c r="V110" s="27"/>
      <c r="W110" s="27"/>
      <c r="X110" s="27"/>
    </row>
    <row r="111" spans="2:24" x14ac:dyDescent="0.2">
      <c r="B111" s="174">
        <v>122</v>
      </c>
      <c r="C111" s="172" t="s">
        <v>24</v>
      </c>
      <c r="D111" s="173">
        <f>VLOOKUP(C111,Calculations!D$111:P$1318,13,FALSE)</f>
        <v>1.5586131409272339</v>
      </c>
      <c r="E111" s="369"/>
      <c r="F111" s="27"/>
      <c r="G111" s="27"/>
      <c r="H111" s="27"/>
      <c r="I111" s="27"/>
      <c r="J111" s="27"/>
      <c r="K111" s="27"/>
      <c r="L111" s="27"/>
      <c r="M111" s="27"/>
      <c r="N111" s="27"/>
      <c r="O111" s="27"/>
      <c r="P111" s="27"/>
      <c r="Q111" s="27"/>
      <c r="R111" s="27"/>
      <c r="S111" s="27"/>
      <c r="T111" s="27"/>
      <c r="U111" s="27"/>
      <c r="V111" s="27"/>
      <c r="W111" s="27"/>
      <c r="X111" s="27"/>
    </row>
    <row r="112" spans="2:24" x14ac:dyDescent="0.2">
      <c r="B112" s="174">
        <v>123</v>
      </c>
      <c r="C112" s="172" t="s">
        <v>53</v>
      </c>
      <c r="D112" s="173">
        <f>VLOOKUP(C112,Calculations!D$111:P$1318,13,FALSE)</f>
        <v>1.6446821430843415</v>
      </c>
      <c r="E112" s="369"/>
      <c r="F112" s="27"/>
      <c r="G112" s="27"/>
      <c r="H112" s="27"/>
      <c r="I112" s="27"/>
      <c r="J112" s="27"/>
      <c r="K112" s="27"/>
      <c r="L112" s="27"/>
      <c r="M112" s="27"/>
      <c r="N112" s="27"/>
      <c r="O112" s="27"/>
      <c r="P112" s="27"/>
      <c r="Q112" s="27"/>
      <c r="R112" s="27"/>
      <c r="S112" s="27"/>
      <c r="T112" s="27"/>
      <c r="U112" s="27"/>
      <c r="V112" s="27"/>
      <c r="W112" s="27"/>
      <c r="X112" s="27"/>
    </row>
    <row r="113" spans="2:24" x14ac:dyDescent="0.2">
      <c r="B113" s="174">
        <v>124</v>
      </c>
      <c r="C113" s="172" t="s">
        <v>245</v>
      </c>
      <c r="D113" s="173">
        <f>VLOOKUP(C113,Calculations!D$111:P$1318,13,FALSE)</f>
        <v>1.141001865604327</v>
      </c>
      <c r="E113" s="369"/>
      <c r="F113" s="27"/>
      <c r="G113" s="27"/>
      <c r="H113" s="27"/>
      <c r="I113" s="27"/>
      <c r="J113" s="27"/>
      <c r="K113" s="27"/>
      <c r="L113" s="27"/>
      <c r="M113" s="27"/>
      <c r="N113" s="27"/>
      <c r="O113" s="27"/>
      <c r="P113" s="27"/>
      <c r="Q113" s="27"/>
      <c r="R113" s="27"/>
      <c r="S113" s="27"/>
      <c r="T113" s="27"/>
      <c r="U113" s="27"/>
      <c r="V113" s="27"/>
      <c r="W113" s="27"/>
      <c r="X113" s="27"/>
    </row>
    <row r="114" spans="2:24" x14ac:dyDescent="0.2">
      <c r="B114" s="174">
        <v>125</v>
      </c>
      <c r="C114" s="172" t="s">
        <v>219</v>
      </c>
      <c r="D114" s="173">
        <f>VLOOKUP(C114,Calculations!D$111:P$1318,13,FALSE)</f>
        <v>0.82369677435318556</v>
      </c>
      <c r="E114" s="369"/>
      <c r="F114" s="27"/>
      <c r="G114" s="27"/>
      <c r="H114" s="27"/>
      <c r="I114" s="27"/>
      <c r="J114" s="27"/>
      <c r="K114" s="27"/>
      <c r="L114" s="27"/>
      <c r="M114" s="27"/>
      <c r="N114" s="27"/>
      <c r="O114" s="27"/>
      <c r="P114" s="27"/>
      <c r="Q114" s="27"/>
      <c r="R114" s="27"/>
      <c r="S114" s="27"/>
      <c r="T114" s="27"/>
      <c r="U114" s="27"/>
      <c r="V114" s="27"/>
      <c r="W114" s="27"/>
      <c r="X114" s="27"/>
    </row>
    <row r="115" spans="2:24" x14ac:dyDescent="0.2">
      <c r="B115" s="174">
        <v>126</v>
      </c>
      <c r="C115" s="172" t="s">
        <v>229</v>
      </c>
      <c r="D115" s="173">
        <f>VLOOKUP(C115,Calculations!D$111:P$1318,13,FALSE)</f>
        <v>1.1672117460511453</v>
      </c>
      <c r="E115" s="369"/>
      <c r="F115" s="27"/>
      <c r="G115" s="27"/>
      <c r="H115" s="27"/>
      <c r="I115" s="27"/>
      <c r="J115" s="27"/>
      <c r="K115" s="27"/>
      <c r="L115" s="27"/>
      <c r="M115" s="27"/>
      <c r="N115" s="27"/>
      <c r="O115" s="27"/>
      <c r="P115" s="27"/>
      <c r="Q115" s="27"/>
      <c r="R115" s="27"/>
      <c r="S115" s="27"/>
      <c r="T115" s="27"/>
      <c r="U115" s="27"/>
      <c r="V115" s="27"/>
      <c r="W115" s="27"/>
      <c r="X115" s="27"/>
    </row>
    <row r="116" spans="2:24" x14ac:dyDescent="0.2">
      <c r="B116" s="174">
        <v>127</v>
      </c>
      <c r="C116" s="172" t="s">
        <v>124</v>
      </c>
      <c r="D116" s="173">
        <f>VLOOKUP(C116,Calculations!D$111:P$1318,13,FALSE)</f>
        <v>1.8646084547623798</v>
      </c>
      <c r="E116" s="369"/>
      <c r="F116" s="27"/>
      <c r="G116" s="27"/>
      <c r="H116" s="27"/>
      <c r="I116" s="27"/>
      <c r="J116" s="27"/>
      <c r="K116" s="27"/>
      <c r="L116" s="27"/>
      <c r="M116" s="27"/>
      <c r="N116" s="27"/>
      <c r="O116" s="27"/>
      <c r="P116" s="27"/>
      <c r="Q116" s="27"/>
      <c r="R116" s="27"/>
      <c r="S116" s="27"/>
      <c r="T116" s="27"/>
      <c r="U116" s="27"/>
      <c r="V116" s="27"/>
      <c r="W116" s="27"/>
      <c r="X116" s="27"/>
    </row>
    <row r="117" spans="2:24" x14ac:dyDescent="0.2">
      <c r="B117" s="174">
        <v>128</v>
      </c>
      <c r="C117" s="172" t="s">
        <v>200</v>
      </c>
      <c r="D117" s="173">
        <f>VLOOKUP(C117,Calculations!D$111:P$1318,13,FALSE)</f>
        <v>0.51817088350734752</v>
      </c>
      <c r="E117" s="369"/>
      <c r="F117" s="27"/>
      <c r="G117" s="27"/>
      <c r="H117" s="27"/>
      <c r="I117" s="27"/>
      <c r="J117" s="27"/>
      <c r="K117" s="27"/>
      <c r="L117" s="27"/>
      <c r="M117" s="27"/>
      <c r="N117" s="27"/>
      <c r="O117" s="27"/>
      <c r="P117" s="27"/>
      <c r="Q117" s="27"/>
      <c r="R117" s="27"/>
      <c r="S117" s="27"/>
      <c r="T117" s="27"/>
      <c r="U117" s="27"/>
      <c r="V117" s="27"/>
      <c r="W117" s="27"/>
      <c r="X117" s="27"/>
    </row>
    <row r="118" spans="2:24" x14ac:dyDescent="0.2">
      <c r="B118" s="174">
        <v>129</v>
      </c>
      <c r="C118" s="172" t="s">
        <v>208</v>
      </c>
      <c r="D118" s="173">
        <f>VLOOKUP(C118,Calculations!D$111:P$1318,13,FALSE)</f>
        <v>1.2592062320500506</v>
      </c>
      <c r="E118" s="369"/>
      <c r="F118" s="27"/>
      <c r="G118" s="27"/>
      <c r="H118" s="27"/>
      <c r="I118" s="27"/>
      <c r="J118" s="27"/>
      <c r="K118" s="27"/>
      <c r="L118" s="27"/>
      <c r="M118" s="27"/>
      <c r="N118" s="27"/>
      <c r="O118" s="27"/>
      <c r="P118" s="27"/>
      <c r="Q118" s="27"/>
      <c r="R118" s="27"/>
      <c r="S118" s="27"/>
      <c r="T118" s="27"/>
      <c r="U118" s="27"/>
      <c r="V118" s="27"/>
      <c r="W118" s="27"/>
      <c r="X118" s="27"/>
    </row>
    <row r="119" spans="2:24" x14ac:dyDescent="0.2">
      <c r="B119" s="174">
        <v>125</v>
      </c>
      <c r="C119" s="172" t="s">
        <v>517</v>
      </c>
      <c r="D119" s="304"/>
      <c r="E119" s="370" t="s">
        <v>1217</v>
      </c>
      <c r="F119" s="27"/>
      <c r="G119" s="27"/>
      <c r="H119" s="27"/>
      <c r="I119" s="27"/>
      <c r="J119" s="27"/>
      <c r="K119" s="27"/>
      <c r="L119" s="27"/>
      <c r="M119" s="27"/>
      <c r="N119" s="27"/>
      <c r="O119" s="27"/>
      <c r="P119" s="27"/>
      <c r="Q119" s="27"/>
      <c r="R119" s="27"/>
      <c r="S119" s="27"/>
      <c r="T119" s="27"/>
      <c r="U119" s="27"/>
      <c r="V119" s="27"/>
      <c r="W119" s="27"/>
      <c r="X119" s="27"/>
    </row>
    <row r="120" spans="2:24" x14ac:dyDescent="0.2">
      <c r="B120" s="174">
        <v>132</v>
      </c>
      <c r="C120" s="172" t="s">
        <v>300</v>
      </c>
      <c r="D120" s="173">
        <f>VLOOKUP(C120,Calculations!D$111:P$1318,13,FALSE)</f>
        <v>2.1225443983454801</v>
      </c>
      <c r="E120" s="369"/>
      <c r="F120" s="27"/>
      <c r="G120" s="27"/>
      <c r="H120" s="27"/>
      <c r="I120" s="27"/>
      <c r="J120" s="27"/>
      <c r="K120" s="27"/>
      <c r="L120" s="27"/>
      <c r="M120" s="27"/>
      <c r="N120" s="27"/>
      <c r="O120" s="27"/>
      <c r="P120" s="27"/>
      <c r="Q120" s="27"/>
      <c r="R120" s="27"/>
      <c r="S120" s="27"/>
      <c r="T120" s="27"/>
      <c r="U120" s="27"/>
      <c r="V120" s="27"/>
      <c r="W120" s="27"/>
      <c r="X120" s="27"/>
    </row>
    <row r="121" spans="2:24" x14ac:dyDescent="0.2">
      <c r="B121" s="174">
        <v>133</v>
      </c>
      <c r="C121" s="172" t="s">
        <v>189</v>
      </c>
      <c r="D121" s="173">
        <f>VLOOKUP(C121,Calculations!D$111:P$1318,13,FALSE)</f>
        <v>3.6793800106208612</v>
      </c>
      <c r="E121" s="369"/>
      <c r="F121" s="27"/>
      <c r="G121" s="27"/>
      <c r="H121" s="27"/>
      <c r="I121" s="27"/>
      <c r="J121" s="27"/>
      <c r="K121" s="27"/>
      <c r="L121" s="27"/>
      <c r="M121" s="27"/>
      <c r="N121" s="27"/>
      <c r="O121" s="27"/>
      <c r="P121" s="27"/>
      <c r="Q121" s="27"/>
      <c r="R121" s="27"/>
      <c r="S121" s="27"/>
      <c r="T121" s="27"/>
      <c r="U121" s="27"/>
      <c r="V121" s="27"/>
      <c r="W121" s="27"/>
      <c r="X121" s="27"/>
    </row>
    <row r="122" spans="2:24" x14ac:dyDescent="0.2">
      <c r="B122" s="174">
        <v>134</v>
      </c>
      <c r="C122" s="172" t="s">
        <v>74</v>
      </c>
      <c r="D122" s="173">
        <f>VLOOKUP(C122,Calculations!D$111:P$1318,13,FALSE)</f>
        <v>2.8513027220370981</v>
      </c>
      <c r="E122" s="369"/>
      <c r="F122" s="27"/>
      <c r="G122" s="27"/>
      <c r="H122" s="27"/>
      <c r="I122" s="27"/>
      <c r="J122" s="27"/>
      <c r="K122" s="27"/>
      <c r="L122" s="27"/>
      <c r="M122" s="27"/>
      <c r="N122" s="27"/>
      <c r="O122" s="27"/>
      <c r="P122" s="27"/>
      <c r="Q122" s="27"/>
      <c r="R122" s="27"/>
      <c r="S122" s="27"/>
      <c r="T122" s="27"/>
      <c r="U122" s="27"/>
      <c r="V122" s="27"/>
      <c r="W122" s="27"/>
      <c r="X122" s="27"/>
    </row>
    <row r="123" spans="2:24" x14ac:dyDescent="0.2">
      <c r="B123" s="174">
        <v>136</v>
      </c>
      <c r="C123" s="172" t="s">
        <v>332</v>
      </c>
      <c r="D123" s="173">
        <f>VLOOKUP(C123,Calculations!D$111:P$1318,13,FALSE)</f>
        <v>2.2782816072439758</v>
      </c>
      <c r="E123" s="369"/>
      <c r="F123" s="27"/>
      <c r="G123" s="27"/>
      <c r="H123" s="27"/>
      <c r="I123" s="27"/>
      <c r="J123" s="27"/>
      <c r="K123" s="27"/>
      <c r="L123" s="27"/>
      <c r="M123" s="27"/>
      <c r="N123" s="27"/>
      <c r="O123" s="27"/>
      <c r="P123" s="27"/>
      <c r="Q123" s="27"/>
      <c r="R123" s="27"/>
      <c r="S123" s="27"/>
      <c r="T123" s="27"/>
      <c r="U123" s="27"/>
      <c r="V123" s="27"/>
      <c r="W123" s="27"/>
      <c r="X123" s="27"/>
    </row>
    <row r="124" spans="2:24" x14ac:dyDescent="0.2">
      <c r="B124" s="174">
        <v>138</v>
      </c>
      <c r="C124" s="172" t="s">
        <v>260</v>
      </c>
      <c r="D124" s="173">
        <f>VLOOKUP(C124,Calculations!D$111:P$1318,13,FALSE)</f>
        <v>0.84069730280819743</v>
      </c>
      <c r="E124" s="369"/>
      <c r="F124" s="27"/>
      <c r="G124" s="27"/>
      <c r="H124" s="27"/>
      <c r="I124" s="27"/>
      <c r="J124" s="27"/>
      <c r="K124" s="27"/>
      <c r="L124" s="27"/>
      <c r="M124" s="27"/>
      <c r="N124" s="27"/>
      <c r="O124" s="27"/>
      <c r="P124" s="27"/>
      <c r="Q124" s="27"/>
      <c r="R124" s="27"/>
      <c r="S124" s="27"/>
      <c r="T124" s="27"/>
      <c r="U124" s="27"/>
      <c r="V124" s="27"/>
      <c r="W124" s="27"/>
      <c r="X124" s="27"/>
    </row>
    <row r="125" spans="2:24" x14ac:dyDescent="0.2">
      <c r="B125" s="174">
        <v>139</v>
      </c>
      <c r="C125" s="172" t="s">
        <v>64</v>
      </c>
      <c r="D125" s="173">
        <f>VLOOKUP(C125,Calculations!D$111:P$1318,13,FALSE)</f>
        <v>3.1782117909174925</v>
      </c>
      <c r="E125" s="369"/>
      <c r="F125" s="27"/>
      <c r="G125" s="27"/>
      <c r="H125" s="27"/>
      <c r="I125" s="27"/>
      <c r="J125" s="27"/>
      <c r="K125" s="27"/>
      <c r="L125" s="27"/>
      <c r="M125" s="27"/>
      <c r="N125" s="27"/>
      <c r="O125" s="27"/>
      <c r="P125" s="27"/>
      <c r="Q125" s="27"/>
      <c r="R125" s="27"/>
      <c r="S125" s="27"/>
      <c r="T125" s="27"/>
      <c r="U125" s="27"/>
      <c r="V125" s="27"/>
      <c r="W125" s="27"/>
      <c r="X125" s="27"/>
    </row>
    <row r="126" spans="2:24" x14ac:dyDescent="0.2">
      <c r="B126" s="174">
        <v>140</v>
      </c>
      <c r="C126" s="172" t="s">
        <v>171</v>
      </c>
      <c r="D126" s="173">
        <f>VLOOKUP(C126,Calculations!D$111:P$1318,13,FALSE)</f>
        <v>4.39498382508601</v>
      </c>
      <c r="E126" s="369"/>
      <c r="F126" s="27"/>
      <c r="G126" s="27"/>
      <c r="H126" s="27"/>
      <c r="I126" s="27"/>
      <c r="J126" s="27"/>
      <c r="K126" s="27"/>
      <c r="L126" s="27"/>
      <c r="M126" s="27"/>
      <c r="N126" s="27"/>
      <c r="O126" s="27"/>
      <c r="P126" s="27"/>
      <c r="Q126" s="27"/>
      <c r="R126" s="27"/>
      <c r="S126" s="27"/>
      <c r="T126" s="27"/>
      <c r="U126" s="27"/>
      <c r="V126" s="27"/>
      <c r="W126" s="27"/>
      <c r="X126" s="27"/>
    </row>
    <row r="127" spans="2:24" x14ac:dyDescent="0.2">
      <c r="B127" s="174">
        <v>144</v>
      </c>
      <c r="C127" s="172" t="s">
        <v>284</v>
      </c>
      <c r="D127" s="173">
        <f>VLOOKUP(C127,Calculations!D$111:P$1318,13,FALSE)</f>
        <v>3.2508767383192279</v>
      </c>
      <c r="E127" s="369"/>
      <c r="F127" s="27"/>
      <c r="G127" s="27"/>
      <c r="H127" s="27"/>
      <c r="I127" s="27"/>
      <c r="J127" s="27"/>
      <c r="K127" s="27"/>
      <c r="L127" s="27"/>
      <c r="M127" s="27"/>
      <c r="N127" s="27"/>
      <c r="O127" s="27"/>
      <c r="P127" s="27"/>
      <c r="Q127" s="27"/>
      <c r="R127" s="27"/>
      <c r="S127" s="27"/>
      <c r="T127" s="27"/>
      <c r="U127" s="27"/>
      <c r="V127" s="27"/>
      <c r="W127" s="27"/>
      <c r="X127" s="27"/>
    </row>
    <row r="128" spans="2:24" x14ac:dyDescent="0.2">
      <c r="B128" s="174">
        <v>145</v>
      </c>
      <c r="C128" s="172" t="s">
        <v>242</v>
      </c>
      <c r="D128" s="173">
        <f>VLOOKUP(C128,Calculations!D$111:P$1318,13,FALSE)</f>
        <v>2.0361244574170545</v>
      </c>
      <c r="E128" s="369"/>
      <c r="F128" s="27"/>
      <c r="G128" s="27"/>
      <c r="H128" s="27"/>
      <c r="I128" s="27"/>
      <c r="J128" s="27"/>
      <c r="K128" s="27"/>
      <c r="L128" s="27"/>
      <c r="M128" s="27"/>
      <c r="N128" s="27"/>
      <c r="O128" s="27"/>
      <c r="P128" s="27"/>
      <c r="Q128" s="27"/>
      <c r="R128" s="27"/>
      <c r="S128" s="27"/>
      <c r="T128" s="27"/>
      <c r="U128" s="27"/>
      <c r="V128" s="27"/>
      <c r="W128" s="27"/>
      <c r="X128" s="27"/>
    </row>
    <row r="129" spans="2:24" x14ac:dyDescent="0.2">
      <c r="B129" s="174">
        <v>146</v>
      </c>
      <c r="C129" s="172" t="s">
        <v>295</v>
      </c>
      <c r="D129" s="173">
        <f>VLOOKUP(C129,Calculations!D$111:P$1318,13,FALSE)</f>
        <v>1.9723122967396691</v>
      </c>
      <c r="E129" s="369"/>
      <c r="F129" s="27"/>
      <c r="G129" s="27"/>
      <c r="H129" s="27"/>
      <c r="I129" s="27"/>
      <c r="J129" s="27"/>
      <c r="K129" s="27"/>
      <c r="L129" s="27"/>
      <c r="M129" s="27"/>
      <c r="N129" s="27"/>
      <c r="O129" s="27"/>
      <c r="P129" s="27"/>
      <c r="Q129" s="27"/>
      <c r="R129" s="27"/>
      <c r="S129" s="27"/>
      <c r="T129" s="27"/>
      <c r="U129" s="27"/>
      <c r="V129" s="27"/>
      <c r="W129" s="27"/>
      <c r="X129" s="27"/>
    </row>
    <row r="130" spans="2:24" x14ac:dyDescent="0.2">
      <c r="B130" s="174">
        <v>147</v>
      </c>
      <c r="C130" s="172" t="s">
        <v>247</v>
      </c>
      <c r="D130" s="173">
        <f>VLOOKUP(C130,Calculations!D$111:P$1318,13,FALSE)</f>
        <v>0.7316359602325142</v>
      </c>
      <c r="E130" s="369"/>
      <c r="F130" s="27"/>
      <c r="G130" s="27"/>
      <c r="H130" s="27"/>
      <c r="I130" s="27"/>
      <c r="J130" s="27"/>
      <c r="K130" s="27"/>
      <c r="L130" s="27"/>
      <c r="M130" s="27"/>
      <c r="N130" s="27"/>
      <c r="O130" s="27"/>
      <c r="P130" s="27"/>
      <c r="Q130" s="27"/>
      <c r="R130" s="27"/>
      <c r="S130" s="27"/>
      <c r="T130" s="27"/>
      <c r="U130" s="27"/>
      <c r="V130" s="27"/>
      <c r="W130" s="27"/>
      <c r="X130" s="27"/>
    </row>
    <row r="131" spans="2:24" x14ac:dyDescent="0.2">
      <c r="B131" s="174">
        <v>148</v>
      </c>
      <c r="C131" s="172" t="s">
        <v>344</v>
      </c>
      <c r="D131" s="173">
        <f>VLOOKUP(C131,Calculations!D$111:P$1318,13,FALSE)</f>
        <v>1.9306768296306989</v>
      </c>
      <c r="E131" s="369"/>
      <c r="F131" s="27"/>
      <c r="G131" s="27"/>
      <c r="H131" s="27"/>
      <c r="I131" s="27"/>
      <c r="J131" s="27"/>
      <c r="K131" s="27"/>
      <c r="L131" s="27"/>
      <c r="M131" s="27"/>
      <c r="N131" s="27"/>
      <c r="O131" s="27"/>
      <c r="P131" s="27"/>
      <c r="Q131" s="27"/>
      <c r="R131" s="27"/>
      <c r="S131" s="27"/>
      <c r="T131" s="27"/>
      <c r="U131" s="27"/>
      <c r="V131" s="27"/>
      <c r="W131" s="27"/>
      <c r="X131" s="27"/>
    </row>
    <row r="132" spans="2:24" x14ac:dyDescent="0.2">
      <c r="B132" s="174">
        <v>149</v>
      </c>
      <c r="C132" s="172" t="s">
        <v>218</v>
      </c>
      <c r="D132" s="173">
        <f>VLOOKUP(C132,Calculations!D$111:P$1318,13,FALSE)</f>
        <v>0.77093583951118783</v>
      </c>
      <c r="E132" s="369"/>
      <c r="F132" s="27"/>
      <c r="G132" s="27"/>
      <c r="H132" s="27"/>
      <c r="I132" s="27"/>
      <c r="J132" s="27"/>
      <c r="K132" s="27"/>
      <c r="L132" s="27"/>
      <c r="M132" s="27"/>
      <c r="N132" s="27"/>
      <c r="O132" s="27"/>
      <c r="P132" s="27"/>
      <c r="Q132" s="27"/>
      <c r="R132" s="27"/>
      <c r="S132" s="27"/>
      <c r="T132" s="27"/>
      <c r="U132" s="27"/>
      <c r="V132" s="27"/>
      <c r="W132" s="27"/>
      <c r="X132" s="27"/>
    </row>
    <row r="133" spans="2:24" x14ac:dyDescent="0.2">
      <c r="B133" s="174">
        <v>150</v>
      </c>
      <c r="C133" s="172" t="s">
        <v>346</v>
      </c>
      <c r="D133" s="173">
        <f>VLOOKUP(C133,Calculations!D$111:P$1318,13,FALSE)</f>
        <v>2.5003896905279461</v>
      </c>
      <c r="E133" s="369"/>
      <c r="F133" s="27"/>
      <c r="G133" s="27"/>
      <c r="H133" s="27"/>
      <c r="I133" s="27"/>
      <c r="J133" s="27"/>
      <c r="K133" s="27"/>
      <c r="L133" s="27"/>
      <c r="M133" s="27"/>
      <c r="N133" s="27"/>
      <c r="O133" s="27"/>
      <c r="P133" s="27"/>
      <c r="Q133" s="27"/>
      <c r="R133" s="27"/>
      <c r="S133" s="27"/>
      <c r="T133" s="27"/>
      <c r="U133" s="27"/>
      <c r="V133" s="27"/>
      <c r="W133" s="27"/>
      <c r="X133" s="27"/>
    </row>
    <row r="134" spans="2:24" x14ac:dyDescent="0.2">
      <c r="B134" s="174">
        <v>151</v>
      </c>
      <c r="C134" s="172" t="s">
        <v>236</v>
      </c>
      <c r="D134" s="173">
        <f>VLOOKUP(C134,Calculations!D$111:P$1318,13,FALSE)</f>
        <v>0.62770991153282729</v>
      </c>
      <c r="E134" s="369"/>
      <c r="F134" s="27"/>
      <c r="G134" s="27"/>
      <c r="H134" s="27"/>
      <c r="I134" s="27"/>
      <c r="J134" s="27"/>
      <c r="K134" s="27"/>
      <c r="L134" s="27"/>
      <c r="M134" s="27"/>
      <c r="N134" s="27"/>
      <c r="O134" s="27"/>
      <c r="P134" s="27"/>
      <c r="Q134" s="27"/>
      <c r="R134" s="27"/>
      <c r="S134" s="27"/>
      <c r="T134" s="27"/>
      <c r="U134" s="27"/>
      <c r="V134" s="27"/>
      <c r="W134" s="27"/>
      <c r="X134" s="27"/>
    </row>
    <row r="135" spans="2:24" x14ac:dyDescent="0.2">
      <c r="B135" s="174">
        <v>152</v>
      </c>
      <c r="C135" s="172" t="s">
        <v>25</v>
      </c>
      <c r="D135" s="173">
        <f>VLOOKUP(C135,Calculations!D$111:P$1318,13,FALSE)</f>
        <v>1.4224272867169971</v>
      </c>
      <c r="E135" s="369"/>
      <c r="F135" s="27"/>
      <c r="G135" s="27"/>
      <c r="H135" s="27"/>
      <c r="I135" s="27"/>
      <c r="J135" s="27"/>
      <c r="K135" s="27"/>
      <c r="L135" s="27"/>
      <c r="M135" s="27"/>
      <c r="N135" s="27"/>
      <c r="O135" s="27"/>
      <c r="P135" s="27"/>
      <c r="Q135" s="27"/>
      <c r="R135" s="27"/>
      <c r="S135" s="27"/>
      <c r="T135" s="27"/>
      <c r="U135" s="27"/>
      <c r="V135" s="27"/>
      <c r="W135" s="27"/>
      <c r="X135" s="27"/>
    </row>
    <row r="136" spans="2:24" x14ac:dyDescent="0.2">
      <c r="B136" s="174">
        <v>153</v>
      </c>
      <c r="C136" s="172" t="s">
        <v>178</v>
      </c>
      <c r="D136" s="173">
        <f>VLOOKUP(C136,Calculations!D$111:P$1318,13,FALSE)</f>
        <v>2.3285774597621285</v>
      </c>
      <c r="E136" s="370" t="s">
        <v>1224</v>
      </c>
      <c r="F136" s="27"/>
      <c r="G136" s="27"/>
      <c r="H136" s="27"/>
      <c r="I136" s="27"/>
      <c r="J136" s="27"/>
      <c r="K136" s="27"/>
      <c r="L136" s="27"/>
      <c r="M136" s="27"/>
      <c r="N136" s="27"/>
      <c r="O136" s="27"/>
      <c r="P136" s="27"/>
      <c r="Q136" s="27"/>
      <c r="R136" s="27"/>
      <c r="S136" s="27"/>
      <c r="T136" s="27"/>
      <c r="U136" s="27"/>
      <c r="V136" s="27"/>
      <c r="W136" s="27"/>
      <c r="X136" s="27"/>
    </row>
    <row r="137" spans="2:24" x14ac:dyDescent="0.2">
      <c r="B137" s="174">
        <v>154</v>
      </c>
      <c r="C137" s="172" t="s">
        <v>658</v>
      </c>
      <c r="D137" s="304"/>
      <c r="E137" s="370" t="s">
        <v>1217</v>
      </c>
      <c r="F137" s="27"/>
      <c r="G137" s="27"/>
      <c r="H137" s="27"/>
      <c r="I137" s="27"/>
      <c r="J137" s="27"/>
      <c r="K137" s="27"/>
      <c r="L137" s="27"/>
      <c r="M137" s="27"/>
      <c r="N137" s="27"/>
      <c r="O137" s="27"/>
      <c r="P137" s="27"/>
      <c r="Q137" s="27"/>
      <c r="R137" s="27"/>
      <c r="S137" s="27"/>
      <c r="T137" s="27"/>
      <c r="U137" s="27"/>
      <c r="V137" s="27"/>
      <c r="W137" s="27"/>
      <c r="X137" s="27"/>
    </row>
    <row r="138" spans="2:24" x14ac:dyDescent="0.2">
      <c r="B138" s="174">
        <v>155</v>
      </c>
      <c r="C138" s="172" t="s">
        <v>661</v>
      </c>
      <c r="D138" s="304"/>
      <c r="E138" s="370" t="s">
        <v>1217</v>
      </c>
      <c r="F138" s="27"/>
      <c r="G138" s="27"/>
      <c r="H138" s="27"/>
      <c r="I138" s="27"/>
      <c r="J138" s="27"/>
      <c r="K138" s="27"/>
      <c r="L138" s="27"/>
      <c r="M138" s="27"/>
      <c r="N138" s="27"/>
      <c r="O138" s="27"/>
      <c r="P138" s="27"/>
      <c r="Q138" s="27"/>
      <c r="R138" s="27"/>
      <c r="S138" s="27"/>
      <c r="T138" s="27"/>
      <c r="U138" s="27"/>
      <c r="V138" s="27"/>
      <c r="W138" s="27"/>
      <c r="X138" s="27"/>
    </row>
    <row r="139" spans="2:24" x14ac:dyDescent="0.2">
      <c r="B139" s="174">
        <v>157</v>
      </c>
      <c r="C139" s="172" t="s">
        <v>103</v>
      </c>
      <c r="D139" s="173">
        <f>VLOOKUP(C139,Calculations!D$111:P$1318,13,FALSE)</f>
        <v>2.8983419490889757</v>
      </c>
      <c r="E139" s="369"/>
      <c r="F139" s="27"/>
      <c r="G139" s="27"/>
      <c r="H139" s="27"/>
      <c r="I139" s="27"/>
      <c r="J139" s="27"/>
      <c r="K139" s="27"/>
      <c r="L139" s="27"/>
      <c r="M139" s="27"/>
      <c r="N139" s="27"/>
      <c r="O139" s="27"/>
      <c r="P139" s="27"/>
      <c r="Q139" s="27"/>
      <c r="R139" s="27"/>
      <c r="S139" s="27"/>
      <c r="T139" s="27"/>
      <c r="U139" s="27"/>
      <c r="V139" s="27"/>
      <c r="W139" s="27"/>
      <c r="X139" s="27"/>
    </row>
    <row r="140" spans="2:24" x14ac:dyDescent="0.2">
      <c r="B140" s="174">
        <v>158</v>
      </c>
      <c r="C140" s="172" t="s">
        <v>52</v>
      </c>
      <c r="D140" s="173">
        <f>Calculations!P1212</f>
        <v>0.93221867688404947</v>
      </c>
      <c r="E140" s="370" t="s">
        <v>1219</v>
      </c>
      <c r="F140" s="27"/>
      <c r="G140" s="27"/>
      <c r="H140" s="27"/>
      <c r="I140" s="27"/>
      <c r="J140" s="27"/>
      <c r="K140" s="27"/>
      <c r="L140" s="27"/>
      <c r="M140" s="27"/>
      <c r="N140" s="27"/>
      <c r="O140" s="27"/>
      <c r="P140" s="27"/>
      <c r="Q140" s="27"/>
      <c r="R140" s="27"/>
      <c r="S140" s="27"/>
      <c r="T140" s="27"/>
      <c r="U140" s="27"/>
      <c r="V140" s="27"/>
      <c r="W140" s="27"/>
      <c r="X140" s="27"/>
    </row>
    <row r="141" spans="2:24" x14ac:dyDescent="0.2">
      <c r="B141" s="174">
        <v>159</v>
      </c>
      <c r="C141" s="172" t="s">
        <v>40</v>
      </c>
      <c r="D141" s="173">
        <f>VLOOKUP(C141,Calculations!D$111:P$1318,13,FALSE)</f>
        <v>1.9836122473230593</v>
      </c>
      <c r="E141" s="369"/>
      <c r="F141" s="27"/>
      <c r="G141" s="27"/>
      <c r="H141" s="27"/>
      <c r="I141" s="27"/>
      <c r="J141" s="27"/>
      <c r="K141" s="27"/>
      <c r="L141" s="27"/>
      <c r="M141" s="27"/>
      <c r="N141" s="27"/>
      <c r="O141" s="27"/>
      <c r="P141" s="27"/>
      <c r="Q141" s="27"/>
      <c r="R141" s="27"/>
      <c r="S141" s="27"/>
      <c r="T141" s="27"/>
      <c r="U141" s="27"/>
      <c r="V141" s="27"/>
      <c r="W141" s="27"/>
      <c r="X141" s="27"/>
    </row>
    <row r="142" spans="2:24" x14ac:dyDescent="0.2">
      <c r="B142" s="174">
        <v>160</v>
      </c>
      <c r="C142" s="172" t="s">
        <v>14</v>
      </c>
      <c r="D142" s="173">
        <f>Calculations!P416</f>
        <v>0.73188312200716221</v>
      </c>
      <c r="E142" s="370" t="s">
        <v>1225</v>
      </c>
      <c r="F142" s="27"/>
      <c r="G142" s="27"/>
      <c r="H142" s="27"/>
      <c r="I142" s="27"/>
      <c r="J142" s="27"/>
      <c r="K142" s="27"/>
      <c r="L142" s="27"/>
      <c r="M142" s="27"/>
      <c r="N142" s="27"/>
      <c r="O142" s="27"/>
      <c r="P142" s="27"/>
      <c r="Q142" s="27"/>
      <c r="R142" s="27"/>
      <c r="S142" s="27"/>
      <c r="T142" s="27"/>
      <c r="U142" s="27"/>
      <c r="V142" s="27"/>
      <c r="W142" s="27"/>
      <c r="X142" s="27"/>
    </row>
    <row r="143" spans="2:24" x14ac:dyDescent="0.2">
      <c r="B143" s="174">
        <v>161</v>
      </c>
      <c r="C143" s="172" t="s">
        <v>161</v>
      </c>
      <c r="D143" s="173">
        <f>VLOOKUP(C143,Calculations!D$111:P$1318,13,FALSE)</f>
        <v>0.61101593742463267</v>
      </c>
      <c r="E143" s="369"/>
      <c r="F143" s="27"/>
      <c r="G143" s="27"/>
      <c r="H143" s="27"/>
      <c r="I143" s="27"/>
      <c r="J143" s="27"/>
      <c r="K143" s="27"/>
      <c r="L143" s="27"/>
      <c r="M143" s="27"/>
      <c r="N143" s="27"/>
      <c r="O143" s="27"/>
      <c r="P143" s="27"/>
      <c r="Q143" s="27"/>
      <c r="R143" s="27"/>
      <c r="S143" s="27"/>
      <c r="T143" s="27"/>
      <c r="U143" s="27"/>
      <c r="V143" s="27"/>
      <c r="W143" s="27"/>
      <c r="X143" s="27"/>
    </row>
    <row r="144" spans="2:24" x14ac:dyDescent="0.2">
      <c r="B144" s="174">
        <v>162</v>
      </c>
      <c r="C144" s="172" t="s">
        <v>273</v>
      </c>
      <c r="D144" s="173">
        <f>Calculations!P1313</f>
        <v>0.24848543440860271</v>
      </c>
      <c r="E144" s="370" t="s">
        <v>1218</v>
      </c>
      <c r="F144" s="27"/>
      <c r="G144" s="27"/>
      <c r="H144" s="27"/>
      <c r="I144" s="27"/>
      <c r="J144" s="27"/>
      <c r="K144" s="27"/>
      <c r="L144" s="27"/>
      <c r="M144" s="27"/>
      <c r="N144" s="27"/>
      <c r="O144" s="27"/>
      <c r="P144" s="27"/>
      <c r="Q144" s="27"/>
      <c r="R144" s="27"/>
      <c r="S144" s="27"/>
      <c r="T144" s="27"/>
      <c r="U144" s="27"/>
      <c r="V144" s="27"/>
      <c r="W144" s="27"/>
      <c r="X144" s="27"/>
    </row>
    <row r="145" spans="2:24" x14ac:dyDescent="0.2">
      <c r="B145" s="174">
        <v>163</v>
      </c>
      <c r="C145" s="172" t="s">
        <v>277</v>
      </c>
      <c r="D145" s="173">
        <f>VLOOKUP(C145,Calculations!D$111:P$1318,13,FALSE)</f>
        <v>0.92318495630332276</v>
      </c>
      <c r="E145" s="369"/>
      <c r="F145" s="27"/>
      <c r="G145" s="27"/>
      <c r="H145" s="27"/>
      <c r="I145" s="27"/>
      <c r="J145" s="27"/>
      <c r="K145" s="27"/>
      <c r="L145" s="27"/>
      <c r="M145" s="27"/>
      <c r="N145" s="27"/>
      <c r="O145" s="27"/>
      <c r="P145" s="27"/>
      <c r="Q145" s="27"/>
      <c r="R145" s="27"/>
      <c r="S145" s="27"/>
      <c r="T145" s="27"/>
      <c r="U145" s="27"/>
      <c r="V145" s="27"/>
      <c r="W145" s="27"/>
      <c r="X145" s="27"/>
    </row>
    <row r="146" spans="2:24" x14ac:dyDescent="0.2">
      <c r="B146" s="174">
        <v>164</v>
      </c>
      <c r="C146" s="172" t="s">
        <v>282</v>
      </c>
      <c r="D146" s="173">
        <f>VLOOKUP(C146,Calculations!D$111:P$1318,13,FALSE)</f>
        <v>0.19895395715150518</v>
      </c>
      <c r="E146" s="369"/>
      <c r="F146" s="27"/>
      <c r="G146" s="27"/>
      <c r="H146" s="27"/>
      <c r="I146" s="27"/>
      <c r="J146" s="27"/>
      <c r="K146" s="27"/>
      <c r="L146" s="27"/>
      <c r="M146" s="27"/>
      <c r="N146" s="27"/>
      <c r="O146" s="27"/>
      <c r="P146" s="27"/>
      <c r="Q146" s="27"/>
      <c r="R146" s="27"/>
      <c r="S146" s="27"/>
      <c r="T146" s="27"/>
      <c r="U146" s="27"/>
      <c r="V146" s="27"/>
      <c r="W146" s="27"/>
      <c r="X146" s="27"/>
    </row>
    <row r="147" spans="2:24" x14ac:dyDescent="0.2">
      <c r="B147" s="174">
        <v>165</v>
      </c>
      <c r="C147" s="172" t="s">
        <v>112</v>
      </c>
      <c r="D147" s="173">
        <f>VLOOKUP(C147,Calculations!D$111:P$1318,13,FALSE)</f>
        <v>1.6840207609220812</v>
      </c>
      <c r="E147" s="369"/>
      <c r="F147" s="27"/>
      <c r="G147" s="27"/>
      <c r="H147" s="27"/>
      <c r="I147" s="27"/>
      <c r="J147" s="27"/>
      <c r="K147" s="27"/>
      <c r="L147" s="27"/>
      <c r="M147" s="27"/>
      <c r="N147" s="27"/>
      <c r="O147" s="27"/>
      <c r="P147" s="27"/>
      <c r="Q147" s="27"/>
      <c r="R147" s="27"/>
      <c r="S147" s="27"/>
      <c r="T147" s="27"/>
      <c r="U147" s="27"/>
      <c r="V147" s="27"/>
      <c r="W147" s="27"/>
      <c r="X147" s="27"/>
    </row>
    <row r="148" spans="2:24" x14ac:dyDescent="0.2">
      <c r="B148" s="174">
        <v>159</v>
      </c>
      <c r="C148" s="172" t="s">
        <v>687</v>
      </c>
      <c r="D148" s="304"/>
      <c r="E148" s="370" t="s">
        <v>1217</v>
      </c>
      <c r="F148" s="27"/>
      <c r="G148" s="27"/>
      <c r="H148" s="27"/>
      <c r="I148" s="27"/>
      <c r="J148" s="27"/>
      <c r="K148" s="27"/>
      <c r="L148" s="27"/>
      <c r="M148" s="27"/>
      <c r="N148" s="27"/>
      <c r="O148" s="27"/>
      <c r="P148" s="27"/>
      <c r="Q148" s="27"/>
      <c r="R148" s="27"/>
      <c r="S148" s="27"/>
      <c r="T148" s="27"/>
      <c r="U148" s="27"/>
      <c r="V148" s="27"/>
      <c r="W148" s="27"/>
      <c r="X148" s="27"/>
    </row>
    <row r="149" spans="2:24" x14ac:dyDescent="0.2">
      <c r="B149" s="174">
        <v>167</v>
      </c>
      <c r="C149" s="172" t="s">
        <v>217</v>
      </c>
      <c r="D149" s="173">
        <f>VLOOKUP(C149,Calculations!D$111:P$1318,13,FALSE)</f>
        <v>1.8614210724105407</v>
      </c>
      <c r="E149" s="369"/>
      <c r="F149" s="27"/>
      <c r="G149" s="27"/>
      <c r="H149" s="27"/>
      <c r="I149" s="27"/>
      <c r="J149" s="27"/>
      <c r="K149" s="27"/>
      <c r="L149" s="27"/>
      <c r="M149" s="27"/>
      <c r="N149" s="27"/>
      <c r="O149" s="27"/>
      <c r="P149" s="27"/>
      <c r="Q149" s="27"/>
      <c r="R149" s="27"/>
      <c r="S149" s="27"/>
      <c r="T149" s="27"/>
      <c r="U149" s="27"/>
      <c r="V149" s="27"/>
      <c r="W149" s="27"/>
      <c r="X149" s="27"/>
    </row>
    <row r="150" spans="2:24" x14ac:dyDescent="0.2">
      <c r="B150" s="174">
        <v>168</v>
      </c>
      <c r="C150" s="172" t="s">
        <v>163</v>
      </c>
      <c r="D150" s="173">
        <f>VLOOKUP(C150,Calculations!D$111:P$1318,13,FALSE)</f>
        <v>1.0816224749885761</v>
      </c>
      <c r="E150" s="369"/>
      <c r="F150" s="27"/>
      <c r="G150" s="27"/>
      <c r="H150" s="27"/>
      <c r="I150" s="27"/>
      <c r="J150" s="27"/>
      <c r="K150" s="27"/>
      <c r="L150" s="27"/>
      <c r="M150" s="27"/>
      <c r="N150" s="27"/>
      <c r="O150" s="27"/>
      <c r="P150" s="27"/>
      <c r="Q150" s="27"/>
      <c r="R150" s="27"/>
      <c r="S150" s="27"/>
      <c r="T150" s="27"/>
      <c r="U150" s="27"/>
      <c r="V150" s="27"/>
      <c r="W150" s="27"/>
      <c r="X150" s="27"/>
    </row>
    <row r="151" spans="2:24" x14ac:dyDescent="0.2">
      <c r="B151" s="174">
        <v>169</v>
      </c>
      <c r="C151" s="172" t="s">
        <v>233</v>
      </c>
      <c r="D151" s="173">
        <f>VLOOKUP(C151,Calculations!D$111:P$1318,13,FALSE)</f>
        <v>0.6307070592050652</v>
      </c>
      <c r="E151" s="369"/>
      <c r="F151" s="27"/>
      <c r="G151" s="27"/>
      <c r="H151" s="27"/>
      <c r="I151" s="27"/>
      <c r="J151" s="27"/>
      <c r="K151" s="27"/>
      <c r="L151" s="27"/>
      <c r="M151" s="27"/>
      <c r="N151" s="27"/>
      <c r="O151" s="27"/>
      <c r="P151" s="27"/>
      <c r="Q151" s="27"/>
      <c r="R151" s="27"/>
      <c r="S151" s="27"/>
      <c r="T151" s="27"/>
      <c r="U151" s="27"/>
      <c r="V151" s="27"/>
      <c r="W151" s="27"/>
      <c r="X151" s="27"/>
    </row>
    <row r="152" spans="2:24" x14ac:dyDescent="0.2">
      <c r="B152" s="174">
        <v>170</v>
      </c>
      <c r="C152" s="172" t="s">
        <v>99</v>
      </c>
      <c r="D152" s="173">
        <f>VLOOKUP(C152,Calculations!D$111:P$1318,13,FALSE)</f>
        <v>0.66189401894810662</v>
      </c>
      <c r="E152" s="369"/>
      <c r="F152" s="27"/>
      <c r="G152" s="27"/>
      <c r="H152" s="27"/>
      <c r="I152" s="27"/>
      <c r="J152" s="27"/>
      <c r="K152" s="27"/>
      <c r="L152" s="27"/>
      <c r="M152" s="27"/>
      <c r="N152" s="27"/>
      <c r="O152" s="27"/>
      <c r="P152" s="27"/>
      <c r="Q152" s="27"/>
      <c r="R152" s="27"/>
      <c r="S152" s="27"/>
      <c r="T152" s="27"/>
      <c r="U152" s="27"/>
      <c r="V152" s="27"/>
      <c r="W152" s="27"/>
      <c r="X152" s="27"/>
    </row>
    <row r="153" spans="2:24" x14ac:dyDescent="0.2">
      <c r="B153" s="174">
        <v>171</v>
      </c>
      <c r="C153" s="172" t="s">
        <v>134</v>
      </c>
      <c r="D153" s="173">
        <f>VLOOKUP(C153,Calculations!D$111:P$1318,13,FALSE)</f>
        <v>0.95174126912507029</v>
      </c>
      <c r="E153" s="369"/>
      <c r="F153" s="27"/>
      <c r="G153" s="27"/>
      <c r="H153" s="27"/>
      <c r="I153" s="27"/>
      <c r="J153" s="27"/>
      <c r="K153" s="27"/>
      <c r="L153" s="27"/>
      <c r="M153" s="27"/>
      <c r="N153" s="27"/>
      <c r="O153" s="27"/>
      <c r="P153" s="27"/>
      <c r="Q153" s="27"/>
      <c r="R153" s="27"/>
      <c r="S153" s="27"/>
      <c r="T153" s="27"/>
      <c r="U153" s="27"/>
      <c r="V153" s="27"/>
      <c r="W153" s="27"/>
      <c r="X153" s="27"/>
    </row>
    <row r="154" spans="2:24" x14ac:dyDescent="0.2">
      <c r="B154" s="174">
        <v>172</v>
      </c>
      <c r="C154" s="172" t="s">
        <v>150</v>
      </c>
      <c r="D154" s="173">
        <f>VLOOKUP(C154,Calculations!D$111:P$1318,13,FALSE)</f>
        <v>0.33544692998057229</v>
      </c>
      <c r="E154" s="369"/>
      <c r="F154" s="27"/>
      <c r="G154" s="27"/>
      <c r="H154" s="27"/>
      <c r="I154" s="27"/>
      <c r="J154" s="27"/>
      <c r="K154" s="27"/>
      <c r="L154" s="27"/>
      <c r="M154" s="27"/>
      <c r="N154" s="27"/>
      <c r="O154" s="27"/>
      <c r="P154" s="27"/>
      <c r="Q154" s="27"/>
      <c r="R154" s="27"/>
      <c r="S154" s="27"/>
      <c r="T154" s="27"/>
      <c r="U154" s="27"/>
      <c r="V154" s="27"/>
      <c r="W154" s="27"/>
      <c r="X154" s="27"/>
    </row>
    <row r="155" spans="2:24" x14ac:dyDescent="0.2">
      <c r="B155" s="174">
        <v>162</v>
      </c>
      <c r="C155" s="172" t="s">
        <v>554</v>
      </c>
      <c r="D155" s="304"/>
      <c r="E155" s="370" t="s">
        <v>1217</v>
      </c>
      <c r="F155" s="27"/>
      <c r="G155" s="27"/>
      <c r="H155" s="27"/>
      <c r="I155" s="27"/>
      <c r="J155" s="27"/>
      <c r="K155" s="27"/>
      <c r="L155" s="27"/>
      <c r="M155" s="27"/>
      <c r="N155" s="27"/>
      <c r="O155" s="27"/>
      <c r="P155" s="27"/>
      <c r="Q155" s="27"/>
      <c r="R155" s="27"/>
      <c r="S155" s="27"/>
      <c r="T155" s="27"/>
      <c r="U155" s="27"/>
      <c r="V155" s="27"/>
      <c r="W155" s="27"/>
      <c r="X155" s="27"/>
    </row>
    <row r="156" spans="2:24" x14ac:dyDescent="0.2">
      <c r="B156" s="174">
        <v>175</v>
      </c>
      <c r="C156" s="172" t="s">
        <v>339</v>
      </c>
      <c r="D156" s="173">
        <f>VLOOKUP(C156,Calculations!D$111:P$1318,13,FALSE)</f>
        <v>0.43736029946284438</v>
      </c>
      <c r="E156" s="369"/>
      <c r="F156" s="27"/>
      <c r="G156" s="27"/>
      <c r="H156" s="27"/>
      <c r="I156" s="27"/>
      <c r="J156" s="27"/>
      <c r="K156" s="27"/>
      <c r="L156" s="27"/>
      <c r="M156" s="27"/>
      <c r="N156" s="27"/>
      <c r="O156" s="27"/>
      <c r="P156" s="27"/>
      <c r="Q156" s="27"/>
      <c r="R156" s="27"/>
      <c r="S156" s="27"/>
      <c r="T156" s="27"/>
      <c r="U156" s="27"/>
      <c r="V156" s="27"/>
      <c r="W156" s="27"/>
      <c r="X156" s="27"/>
    </row>
    <row r="157" spans="2:24" x14ac:dyDescent="0.2">
      <c r="B157" s="174">
        <v>177</v>
      </c>
      <c r="C157" s="172" t="s">
        <v>78</v>
      </c>
      <c r="D157" s="173">
        <f>VLOOKUP(C157,Calculations!D$111:P$1318,13,FALSE)</f>
        <v>2.8634579719331672</v>
      </c>
      <c r="E157" s="369"/>
      <c r="F157" s="27"/>
      <c r="G157" s="27"/>
      <c r="H157" s="27"/>
      <c r="I157" s="27"/>
      <c r="J157" s="27"/>
      <c r="K157" s="27"/>
      <c r="L157" s="27"/>
      <c r="M157" s="27"/>
      <c r="N157" s="27"/>
      <c r="O157" s="27"/>
      <c r="P157" s="27"/>
      <c r="Q157" s="27"/>
      <c r="R157" s="27"/>
      <c r="S157" s="27"/>
      <c r="T157" s="27"/>
      <c r="U157" s="27"/>
      <c r="V157" s="27"/>
      <c r="W157" s="27"/>
      <c r="X157" s="27"/>
    </row>
    <row r="158" spans="2:24" x14ac:dyDescent="0.2">
      <c r="B158" s="174">
        <v>178</v>
      </c>
      <c r="C158" s="172" t="s">
        <v>199</v>
      </c>
      <c r="D158" s="173">
        <f>VLOOKUP(C158,Calculations!D$111:P$1318,13,FALSE)</f>
        <v>0.77396600741676314</v>
      </c>
      <c r="E158" s="369"/>
      <c r="F158" s="27"/>
      <c r="G158" s="27"/>
      <c r="H158" s="27"/>
      <c r="I158" s="27"/>
      <c r="J158" s="27"/>
      <c r="K158" s="27"/>
      <c r="L158" s="27"/>
      <c r="M158" s="27"/>
      <c r="N158" s="27"/>
      <c r="O158" s="27"/>
      <c r="P158" s="27"/>
      <c r="Q158" s="27"/>
      <c r="R158" s="27"/>
      <c r="S158" s="27"/>
      <c r="T158" s="27"/>
      <c r="U158" s="27"/>
      <c r="V158" s="27"/>
      <c r="W158" s="27"/>
      <c r="X158" s="27"/>
    </row>
    <row r="159" spans="2:24" x14ac:dyDescent="0.2">
      <c r="B159" s="174">
        <v>179</v>
      </c>
      <c r="C159" s="172" t="s">
        <v>237</v>
      </c>
      <c r="D159" s="173">
        <f>VLOOKUP(C159,Calculations!D$111:P$1318,13,FALSE)</f>
        <v>3.3338367971006173</v>
      </c>
      <c r="E159" s="369"/>
      <c r="F159" s="27"/>
      <c r="G159" s="27"/>
      <c r="H159" s="27"/>
      <c r="I159" s="27"/>
      <c r="J159" s="27"/>
      <c r="K159" s="27"/>
      <c r="L159" s="27"/>
      <c r="M159" s="27"/>
      <c r="N159" s="27"/>
      <c r="O159" s="27"/>
      <c r="P159" s="27"/>
      <c r="Q159" s="27"/>
      <c r="R159" s="27"/>
      <c r="S159" s="27"/>
      <c r="T159" s="27"/>
      <c r="U159" s="27"/>
      <c r="V159" s="27"/>
      <c r="W159" s="27"/>
      <c r="X159" s="27"/>
    </row>
    <row r="160" spans="2:24" x14ac:dyDescent="0.2">
      <c r="B160" s="174">
        <v>180</v>
      </c>
      <c r="C160" s="172" t="s">
        <v>203</v>
      </c>
      <c r="D160" s="173">
        <f>VLOOKUP(C160,Calculations!D$111:P$1318,13,FALSE)</f>
        <v>3.0033361619399392</v>
      </c>
      <c r="E160" s="369"/>
      <c r="F160" s="27"/>
      <c r="G160" s="27"/>
      <c r="H160" s="27"/>
      <c r="I160" s="27"/>
      <c r="J160" s="27"/>
      <c r="K160" s="27"/>
      <c r="L160" s="27"/>
      <c r="M160" s="27"/>
      <c r="N160" s="27"/>
      <c r="O160" s="27"/>
      <c r="P160" s="27"/>
      <c r="Q160" s="27"/>
      <c r="R160" s="27"/>
      <c r="S160" s="27"/>
      <c r="T160" s="27"/>
      <c r="U160" s="27"/>
      <c r="V160" s="27"/>
      <c r="W160" s="27"/>
      <c r="X160" s="27"/>
    </row>
    <row r="161" spans="2:24" x14ac:dyDescent="0.2">
      <c r="B161" s="174">
        <v>181</v>
      </c>
      <c r="C161" s="172" t="s">
        <v>319</v>
      </c>
      <c r="D161" s="173">
        <f>VLOOKUP(C161,Calculations!D$111:P$1318,13,FALSE)</f>
        <v>2.4533583824511851</v>
      </c>
      <c r="E161" s="369"/>
      <c r="F161" s="27"/>
      <c r="G161" s="27"/>
      <c r="H161" s="27"/>
      <c r="I161" s="27"/>
      <c r="J161" s="27"/>
      <c r="K161" s="27"/>
      <c r="L161" s="27"/>
      <c r="M161" s="27"/>
      <c r="N161" s="27"/>
      <c r="O161" s="27"/>
      <c r="P161" s="27"/>
      <c r="Q161" s="27"/>
      <c r="R161" s="27"/>
      <c r="S161" s="27"/>
      <c r="T161" s="27"/>
      <c r="U161" s="27"/>
      <c r="V161" s="27"/>
      <c r="W161" s="27"/>
      <c r="X161" s="27"/>
    </row>
    <row r="162" spans="2:24" x14ac:dyDescent="0.2">
      <c r="B162" s="174">
        <v>182</v>
      </c>
      <c r="C162" s="172" t="s">
        <v>213</v>
      </c>
      <c r="D162" s="173">
        <f>VLOOKUP(C162,Calculations!D$111:P$1318,13,FALSE)</f>
        <v>0.80278432341171402</v>
      </c>
      <c r="E162" s="369"/>
      <c r="F162" s="27"/>
      <c r="G162" s="27"/>
      <c r="H162" s="27"/>
      <c r="I162" s="27"/>
      <c r="J162" s="27"/>
      <c r="K162" s="27"/>
      <c r="L162" s="27"/>
      <c r="M162" s="27"/>
      <c r="N162" s="27"/>
      <c r="O162" s="27"/>
      <c r="P162" s="27"/>
      <c r="Q162" s="27"/>
      <c r="R162" s="27"/>
      <c r="S162" s="27"/>
      <c r="T162" s="27"/>
      <c r="U162" s="27"/>
      <c r="V162" s="27"/>
      <c r="W162" s="27"/>
      <c r="X162" s="27"/>
    </row>
    <row r="163" spans="2:24" x14ac:dyDescent="0.2">
      <c r="B163" s="174">
        <v>183</v>
      </c>
      <c r="C163" s="172" t="s">
        <v>42</v>
      </c>
      <c r="D163" s="173">
        <f>VLOOKUP(C163,Calculations!D$111:P$1318,13,FALSE)</f>
        <v>3.7836355602150675</v>
      </c>
      <c r="E163" s="369"/>
      <c r="F163" s="27"/>
      <c r="G163" s="27"/>
      <c r="H163" s="27"/>
      <c r="I163" s="27"/>
      <c r="J163" s="27"/>
      <c r="K163" s="27"/>
      <c r="L163" s="27"/>
      <c r="M163" s="27"/>
      <c r="N163" s="27"/>
      <c r="O163" s="27"/>
      <c r="P163" s="27"/>
      <c r="Q163" s="27"/>
      <c r="R163" s="27"/>
      <c r="S163" s="27"/>
      <c r="T163" s="27"/>
      <c r="U163" s="27"/>
      <c r="V163" s="27"/>
      <c r="W163" s="27"/>
      <c r="X163" s="27"/>
    </row>
    <row r="164" spans="2:24" x14ac:dyDescent="0.2">
      <c r="B164" s="174">
        <v>184</v>
      </c>
      <c r="C164" s="172" t="s">
        <v>105</v>
      </c>
      <c r="D164" s="173">
        <f>VLOOKUP(C164,Calculations!D$111:P$1318,13,FALSE)</f>
        <v>1.5181594345069933</v>
      </c>
      <c r="E164" s="369"/>
      <c r="F164" s="27"/>
      <c r="G164" s="27"/>
      <c r="H164" s="27"/>
      <c r="I164" s="27"/>
      <c r="J164" s="27"/>
      <c r="K164" s="27"/>
      <c r="L164" s="27"/>
      <c r="M164" s="27"/>
      <c r="N164" s="27"/>
      <c r="O164" s="27"/>
      <c r="P164" s="27"/>
      <c r="Q164" s="27"/>
      <c r="R164" s="27"/>
      <c r="S164" s="27"/>
      <c r="T164" s="27"/>
      <c r="U164" s="27"/>
      <c r="V164" s="27"/>
      <c r="W164" s="27"/>
      <c r="X164" s="27"/>
    </row>
    <row r="165" spans="2:24" x14ac:dyDescent="0.2">
      <c r="B165" s="174">
        <v>185</v>
      </c>
      <c r="C165" s="172" t="s">
        <v>235</v>
      </c>
      <c r="D165" s="173">
        <f>VLOOKUP(C165,Calculations!D$111:P$1318,13,FALSE)</f>
        <v>3.393866254656559</v>
      </c>
      <c r="E165" s="369"/>
      <c r="F165" s="27"/>
      <c r="G165" s="27"/>
      <c r="H165" s="27"/>
      <c r="I165" s="27"/>
      <c r="J165" s="27"/>
      <c r="K165" s="27"/>
      <c r="L165" s="27"/>
      <c r="M165" s="27"/>
      <c r="N165" s="27"/>
      <c r="O165" s="27"/>
      <c r="P165" s="27"/>
      <c r="Q165" s="27"/>
      <c r="R165" s="27"/>
      <c r="S165" s="27"/>
      <c r="T165" s="27"/>
      <c r="U165" s="27"/>
      <c r="V165" s="27"/>
      <c r="W165" s="27"/>
      <c r="X165" s="27"/>
    </row>
    <row r="166" spans="2:24" x14ac:dyDescent="0.2">
      <c r="B166" s="174">
        <v>187</v>
      </c>
      <c r="C166" s="172" t="s">
        <v>113</v>
      </c>
      <c r="D166" s="173">
        <f>VLOOKUP(C166,Calculations!D$111:P$1318,13,FALSE)</f>
        <v>0.62863596095157503</v>
      </c>
      <c r="E166" s="369"/>
      <c r="F166" s="27"/>
      <c r="G166" s="27"/>
      <c r="H166" s="27"/>
      <c r="I166" s="27"/>
      <c r="J166" s="27"/>
      <c r="K166" s="27"/>
      <c r="L166" s="27"/>
      <c r="M166" s="27"/>
      <c r="N166" s="27"/>
      <c r="O166" s="27"/>
      <c r="P166" s="27"/>
      <c r="Q166" s="27"/>
      <c r="R166" s="27"/>
      <c r="S166" s="27"/>
      <c r="T166" s="27"/>
      <c r="U166" s="27"/>
      <c r="V166" s="27"/>
      <c r="W166" s="27"/>
      <c r="X166" s="27"/>
    </row>
    <row r="167" spans="2:24" x14ac:dyDescent="0.2">
      <c r="B167" s="174">
        <v>189</v>
      </c>
      <c r="C167" s="172" t="s">
        <v>724</v>
      </c>
      <c r="D167" s="304"/>
      <c r="E167" s="370" t="s">
        <v>1217</v>
      </c>
      <c r="F167" s="27"/>
      <c r="G167" s="27"/>
      <c r="H167" s="27"/>
      <c r="I167" s="27"/>
      <c r="J167" s="27"/>
      <c r="K167" s="27"/>
      <c r="L167" s="27"/>
      <c r="M167" s="27"/>
      <c r="N167" s="27"/>
      <c r="O167" s="27"/>
      <c r="P167" s="27"/>
      <c r="Q167" s="27"/>
      <c r="R167" s="27"/>
      <c r="S167" s="27"/>
      <c r="T167" s="27"/>
      <c r="U167" s="27"/>
      <c r="V167" s="27"/>
      <c r="W167" s="27"/>
      <c r="X167" s="27"/>
    </row>
    <row r="168" spans="2:24" x14ac:dyDescent="0.2">
      <c r="B168" s="174">
        <v>190</v>
      </c>
      <c r="C168" s="172" t="s">
        <v>283</v>
      </c>
      <c r="D168" s="173">
        <f>VLOOKUP(C168,Calculations!D$111:P$1318,13,FALSE)</f>
        <v>1.9442435075818505</v>
      </c>
      <c r="E168" s="369"/>
      <c r="F168" s="27"/>
      <c r="G168" s="27"/>
      <c r="H168" s="27"/>
      <c r="I168" s="27"/>
      <c r="J168" s="27"/>
      <c r="K168" s="27"/>
      <c r="L168" s="27"/>
      <c r="M168" s="27"/>
      <c r="N168" s="27"/>
      <c r="O168" s="27"/>
      <c r="P168" s="27"/>
      <c r="Q168" s="27"/>
      <c r="R168" s="27"/>
      <c r="S168" s="27"/>
      <c r="T168" s="27"/>
      <c r="U168" s="27"/>
      <c r="V168" s="27"/>
      <c r="W168" s="27"/>
      <c r="X168" s="27"/>
    </row>
    <row r="169" spans="2:24" x14ac:dyDescent="0.2">
      <c r="B169" s="174">
        <v>191</v>
      </c>
      <c r="C169" s="172" t="s">
        <v>239</v>
      </c>
      <c r="D169" s="173">
        <f>VLOOKUP(C169,Calculations!D$111:P$1318,13,FALSE)</f>
        <v>0.91536897393931371</v>
      </c>
      <c r="E169" s="369"/>
      <c r="F169" s="27"/>
      <c r="G169" s="27"/>
      <c r="H169" s="27"/>
      <c r="I169" s="27"/>
      <c r="J169" s="27"/>
      <c r="K169" s="27"/>
      <c r="L169" s="27"/>
      <c r="M169" s="27"/>
      <c r="N169" s="27"/>
      <c r="O169" s="27"/>
      <c r="P169" s="27"/>
      <c r="Q169" s="27"/>
      <c r="R169" s="27"/>
      <c r="S169" s="27"/>
      <c r="T169" s="27"/>
      <c r="U169" s="27"/>
      <c r="V169" s="27"/>
      <c r="W169" s="27"/>
      <c r="X169" s="27"/>
    </row>
    <row r="170" spans="2:24" x14ac:dyDescent="0.2">
      <c r="B170" s="174">
        <v>192</v>
      </c>
      <c r="C170" s="172" t="s">
        <v>264</v>
      </c>
      <c r="D170" s="173">
        <f>VLOOKUP(C170,Calculations!D$111:P$1318,13,FALSE)</f>
        <v>0.85771258525549476</v>
      </c>
      <c r="E170" s="369"/>
      <c r="F170" s="27"/>
      <c r="G170" s="27"/>
      <c r="H170" s="27"/>
      <c r="I170" s="27"/>
      <c r="J170" s="27"/>
      <c r="K170" s="27"/>
      <c r="L170" s="27"/>
      <c r="M170" s="27"/>
      <c r="N170" s="27"/>
      <c r="O170" s="27"/>
      <c r="P170" s="27"/>
      <c r="Q170" s="27"/>
      <c r="R170" s="27"/>
      <c r="S170" s="27"/>
      <c r="T170" s="27"/>
      <c r="U170" s="27"/>
      <c r="V170" s="27"/>
      <c r="W170" s="27"/>
      <c r="X170" s="27"/>
    </row>
    <row r="171" spans="2:24" x14ac:dyDescent="0.2">
      <c r="B171" s="174">
        <v>193</v>
      </c>
      <c r="C171" s="172" t="s">
        <v>35</v>
      </c>
      <c r="D171" s="173">
        <f>VLOOKUP(C171,Calculations!D$111:P$1318,13,FALSE)</f>
        <v>0.51494172640558022</v>
      </c>
      <c r="E171" s="369"/>
      <c r="F171" s="27"/>
      <c r="G171" s="27"/>
      <c r="H171" s="27"/>
      <c r="I171" s="27"/>
      <c r="J171" s="27"/>
      <c r="K171" s="27"/>
      <c r="L171" s="27"/>
      <c r="M171" s="27"/>
      <c r="N171" s="27"/>
      <c r="O171" s="27"/>
      <c r="P171" s="27"/>
      <c r="Q171" s="27"/>
      <c r="R171" s="27"/>
      <c r="S171" s="27"/>
      <c r="T171" s="27"/>
      <c r="U171" s="27"/>
      <c r="V171" s="27"/>
      <c r="W171" s="27"/>
      <c r="X171" s="27"/>
    </row>
    <row r="172" spans="2:24" x14ac:dyDescent="0.2">
      <c r="B172" s="174">
        <v>194</v>
      </c>
      <c r="C172" s="172" t="s">
        <v>10</v>
      </c>
      <c r="D172" s="173">
        <f>Calculations!P408</f>
        <v>0.71954460206218152</v>
      </c>
      <c r="E172" s="370" t="s">
        <v>1225</v>
      </c>
      <c r="F172" s="27"/>
      <c r="G172" s="27"/>
      <c r="H172" s="27"/>
      <c r="I172" s="27"/>
      <c r="J172" s="27"/>
      <c r="K172" s="27"/>
      <c r="L172" s="27"/>
      <c r="M172" s="27"/>
      <c r="N172" s="27"/>
      <c r="O172" s="27"/>
      <c r="P172" s="27"/>
      <c r="Q172" s="27"/>
      <c r="R172" s="27"/>
      <c r="S172" s="27"/>
      <c r="T172" s="27"/>
      <c r="U172" s="27"/>
      <c r="V172" s="27"/>
      <c r="W172" s="27"/>
      <c r="X172" s="27"/>
    </row>
    <row r="173" spans="2:24" x14ac:dyDescent="0.2">
      <c r="B173" s="174">
        <v>195</v>
      </c>
      <c r="C173" s="172" t="s">
        <v>303</v>
      </c>
      <c r="D173" s="173">
        <f>VLOOKUP(C173,Calculations!D$111:P$1318,13,FALSE)</f>
        <v>2.9519431975021853</v>
      </c>
      <c r="E173" s="369"/>
      <c r="F173" s="27"/>
      <c r="G173" s="27"/>
      <c r="H173" s="27"/>
      <c r="I173" s="27"/>
      <c r="J173" s="27"/>
      <c r="K173" s="27"/>
      <c r="L173" s="27"/>
      <c r="M173" s="27"/>
      <c r="N173" s="27"/>
      <c r="O173" s="27"/>
      <c r="P173" s="27"/>
      <c r="Q173" s="27"/>
      <c r="R173" s="27"/>
      <c r="S173" s="27"/>
      <c r="T173" s="27"/>
      <c r="U173" s="27"/>
      <c r="V173" s="27"/>
      <c r="W173" s="27"/>
      <c r="X173" s="27"/>
    </row>
    <row r="174" spans="2:24" x14ac:dyDescent="0.2">
      <c r="B174" s="174">
        <v>196</v>
      </c>
      <c r="C174" s="172" t="s">
        <v>261</v>
      </c>
      <c r="D174" s="173">
        <f>VLOOKUP(C174,Calculations!D$111:P$1318,13,FALSE)</f>
        <v>1.1101149476864078</v>
      </c>
      <c r="E174" s="369"/>
      <c r="F174" s="27"/>
      <c r="G174" s="27"/>
      <c r="H174" s="27"/>
      <c r="I174" s="27"/>
      <c r="J174" s="27"/>
      <c r="K174" s="27"/>
      <c r="L174" s="27"/>
      <c r="M174" s="27"/>
      <c r="N174" s="27"/>
      <c r="O174" s="27"/>
      <c r="P174" s="27"/>
      <c r="Q174" s="27"/>
      <c r="R174" s="27"/>
      <c r="S174" s="27"/>
      <c r="T174" s="27"/>
      <c r="U174" s="27"/>
      <c r="V174" s="27"/>
      <c r="W174" s="27"/>
      <c r="X174" s="27"/>
    </row>
    <row r="175" spans="2:24" x14ac:dyDescent="0.2">
      <c r="B175" s="174">
        <v>197</v>
      </c>
      <c r="C175" s="172" t="s">
        <v>310</v>
      </c>
      <c r="D175" s="173">
        <f>VLOOKUP(C175,Calculations!D$111:P$1318,13,FALSE)</f>
        <v>0.77939613407086072</v>
      </c>
      <c r="E175" s="369"/>
      <c r="F175" s="27"/>
      <c r="G175" s="27"/>
      <c r="H175" s="27"/>
      <c r="I175" s="27"/>
      <c r="J175" s="27"/>
      <c r="K175" s="27"/>
      <c r="L175" s="27"/>
      <c r="M175" s="27"/>
      <c r="N175" s="27"/>
      <c r="O175" s="27"/>
      <c r="P175" s="27"/>
      <c r="Q175" s="27"/>
      <c r="R175" s="27"/>
      <c r="S175" s="27"/>
      <c r="T175" s="27"/>
      <c r="U175" s="27"/>
      <c r="V175" s="27"/>
      <c r="W175" s="27"/>
      <c r="X175" s="27"/>
    </row>
    <row r="176" spans="2:24" x14ac:dyDescent="0.2">
      <c r="B176" s="174">
        <v>198</v>
      </c>
      <c r="C176" s="172" t="s">
        <v>56</v>
      </c>
      <c r="D176" s="173">
        <f>VLOOKUP(C176,Calculations!D$111:P$1318,13,FALSE)</f>
        <v>0.53262549505925949</v>
      </c>
      <c r="E176" s="369"/>
      <c r="F176" s="27"/>
      <c r="G176" s="27"/>
      <c r="H176" s="27"/>
      <c r="I176" s="27"/>
      <c r="J176" s="27"/>
      <c r="K176" s="27"/>
      <c r="L176" s="27"/>
      <c r="M176" s="27"/>
      <c r="N176" s="27"/>
      <c r="O176" s="27"/>
      <c r="P176" s="27"/>
      <c r="Q176" s="27"/>
      <c r="R176" s="27"/>
      <c r="S176" s="27"/>
      <c r="T176" s="27"/>
      <c r="U176" s="27"/>
      <c r="V176" s="27"/>
      <c r="W176" s="27"/>
      <c r="X176" s="27"/>
    </row>
    <row r="177" spans="2:24" x14ac:dyDescent="0.2">
      <c r="B177" s="174">
        <v>200</v>
      </c>
      <c r="C177" s="172" t="s">
        <v>72</v>
      </c>
      <c r="D177" s="173">
        <f>VLOOKUP(C177,Calculations!D$111:P$1318,13,FALSE)</f>
        <v>0.9094869468607415</v>
      </c>
      <c r="E177" s="369"/>
      <c r="F177" s="27"/>
      <c r="G177" s="27"/>
      <c r="H177" s="27"/>
      <c r="I177" s="27"/>
      <c r="J177" s="27"/>
      <c r="K177" s="27"/>
      <c r="L177" s="27"/>
      <c r="M177" s="27"/>
      <c r="N177" s="27"/>
      <c r="O177" s="27"/>
      <c r="P177" s="27"/>
      <c r="Q177" s="27"/>
      <c r="R177" s="27"/>
      <c r="S177" s="27"/>
      <c r="T177" s="27"/>
      <c r="U177" s="27"/>
      <c r="V177" s="27"/>
      <c r="W177" s="27"/>
      <c r="X177" s="27"/>
    </row>
    <row r="178" spans="2:24" x14ac:dyDescent="0.2">
      <c r="B178" s="174">
        <v>201</v>
      </c>
      <c r="C178" s="172" t="s">
        <v>320</v>
      </c>
      <c r="D178" s="173">
        <f>VLOOKUP(C178,Calculations!D$111:P$1318,13,FALSE)</f>
        <v>2.1302284094022337</v>
      </c>
      <c r="E178" s="369"/>
      <c r="F178" s="27"/>
      <c r="G178" s="27"/>
      <c r="H178" s="27"/>
      <c r="I178" s="27"/>
      <c r="J178" s="27"/>
      <c r="K178" s="27"/>
      <c r="L178" s="27"/>
      <c r="M178" s="27"/>
      <c r="N178" s="27"/>
      <c r="O178" s="27"/>
      <c r="P178" s="27"/>
      <c r="Q178" s="27"/>
      <c r="R178" s="27"/>
      <c r="S178" s="27"/>
      <c r="T178" s="27"/>
      <c r="U178" s="27"/>
      <c r="V178" s="27"/>
      <c r="W178" s="27"/>
      <c r="X178" s="27"/>
    </row>
    <row r="179" spans="2:24" x14ac:dyDescent="0.2">
      <c r="B179" s="174">
        <v>202</v>
      </c>
      <c r="C179" s="172" t="s">
        <v>221</v>
      </c>
      <c r="D179" s="173">
        <f>Calculations!P1202</f>
        <v>0.94324034104574594</v>
      </c>
      <c r="E179" s="370" t="s">
        <v>1219</v>
      </c>
      <c r="F179" s="27"/>
      <c r="G179" s="27"/>
      <c r="H179" s="27"/>
      <c r="I179" s="27"/>
      <c r="J179" s="27"/>
      <c r="K179" s="27"/>
      <c r="L179" s="27"/>
      <c r="M179" s="27"/>
      <c r="N179" s="27"/>
      <c r="O179" s="27"/>
      <c r="P179" s="27"/>
      <c r="Q179" s="27"/>
      <c r="R179" s="27"/>
      <c r="S179" s="27"/>
      <c r="T179" s="27"/>
      <c r="U179" s="27"/>
      <c r="V179" s="27"/>
      <c r="W179" s="27"/>
      <c r="X179" s="27"/>
    </row>
    <row r="180" spans="2:24" x14ac:dyDescent="0.2">
      <c r="B180" s="174">
        <v>203</v>
      </c>
      <c r="C180" s="172" t="s">
        <v>347</v>
      </c>
      <c r="D180" s="173">
        <f>VLOOKUP(C180,Calculations!D$111:P$1318,13,FALSE)</f>
        <v>1.0904026582316453</v>
      </c>
      <c r="E180" s="369"/>
      <c r="F180" s="27"/>
      <c r="G180" s="27"/>
      <c r="H180" s="27"/>
      <c r="I180" s="27"/>
      <c r="J180" s="27"/>
      <c r="K180" s="27"/>
      <c r="L180" s="27"/>
      <c r="M180" s="27"/>
      <c r="N180" s="27"/>
      <c r="O180" s="27"/>
      <c r="P180" s="27"/>
      <c r="Q180" s="27"/>
      <c r="R180" s="27"/>
      <c r="S180" s="27"/>
      <c r="T180" s="27"/>
      <c r="U180" s="27"/>
      <c r="V180" s="27"/>
      <c r="W180" s="27"/>
      <c r="X180" s="27"/>
    </row>
    <row r="181" spans="2:24" x14ac:dyDescent="0.2">
      <c r="B181" s="174">
        <v>204</v>
      </c>
      <c r="C181" s="172" t="s">
        <v>220</v>
      </c>
      <c r="D181" s="173">
        <f>VLOOKUP(C181,Calculations!D$111:P$1318,13,FALSE)</f>
        <v>1.0310353341200016</v>
      </c>
      <c r="E181" s="369"/>
      <c r="F181" s="27"/>
      <c r="G181" s="27"/>
      <c r="H181" s="27"/>
      <c r="I181" s="27"/>
      <c r="J181" s="27"/>
      <c r="K181" s="27"/>
      <c r="L181" s="27"/>
      <c r="M181" s="27"/>
      <c r="N181" s="27"/>
      <c r="O181" s="27"/>
      <c r="P181" s="27"/>
      <c r="Q181" s="27"/>
      <c r="R181" s="27"/>
      <c r="S181" s="27"/>
      <c r="T181" s="27"/>
      <c r="U181" s="27"/>
      <c r="V181" s="27"/>
      <c r="W181" s="27"/>
      <c r="X181" s="27"/>
    </row>
    <row r="182" spans="2:24" x14ac:dyDescent="0.2">
      <c r="B182" s="174">
        <v>205</v>
      </c>
      <c r="C182" s="172" t="s">
        <v>755</v>
      </c>
      <c r="D182" s="304"/>
      <c r="E182" s="370" t="s">
        <v>1217</v>
      </c>
      <c r="F182" s="27"/>
      <c r="G182" s="27"/>
      <c r="H182" s="27"/>
      <c r="I182" s="27"/>
      <c r="J182" s="27"/>
      <c r="K182" s="27"/>
      <c r="L182" s="27"/>
      <c r="M182" s="27"/>
      <c r="N182" s="27"/>
      <c r="O182" s="27"/>
      <c r="P182" s="27"/>
      <c r="Q182" s="27"/>
      <c r="R182" s="27"/>
      <c r="S182" s="27"/>
      <c r="T182" s="27"/>
      <c r="U182" s="27"/>
      <c r="V182" s="27"/>
      <c r="W182" s="27"/>
      <c r="X182" s="27"/>
    </row>
    <row r="183" spans="2:24" x14ac:dyDescent="0.2">
      <c r="B183" s="174">
        <v>206</v>
      </c>
      <c r="C183" s="172" t="s">
        <v>224</v>
      </c>
      <c r="D183" s="173">
        <f>VLOOKUP(C183,Calculations!D$111:P$1318,13,FALSE)</f>
        <v>1.150432940890699</v>
      </c>
      <c r="E183" s="369"/>
      <c r="F183" s="27"/>
      <c r="G183" s="27"/>
      <c r="H183" s="27"/>
      <c r="I183" s="27"/>
      <c r="J183" s="27"/>
      <c r="K183" s="27"/>
      <c r="L183" s="27"/>
      <c r="M183" s="27"/>
      <c r="N183" s="27"/>
      <c r="O183" s="27"/>
      <c r="P183" s="27"/>
      <c r="Q183" s="27"/>
      <c r="R183" s="27"/>
      <c r="S183" s="27"/>
      <c r="T183" s="27"/>
      <c r="U183" s="27"/>
      <c r="V183" s="27"/>
      <c r="W183" s="27"/>
      <c r="X183" s="27"/>
    </row>
    <row r="184" spans="2:24" x14ac:dyDescent="0.2">
      <c r="B184" s="174">
        <v>207</v>
      </c>
      <c r="C184" s="172" t="s">
        <v>84</v>
      </c>
      <c r="D184" s="173">
        <f>VLOOKUP(C184,Calculations!D$111:P$1318,13,FALSE)</f>
        <v>2.0711172571476402</v>
      </c>
      <c r="E184" s="369"/>
      <c r="F184" s="27"/>
      <c r="G184" s="27"/>
      <c r="H184" s="27"/>
      <c r="I184" s="27"/>
      <c r="J184" s="27"/>
      <c r="K184" s="27"/>
      <c r="L184" s="27"/>
      <c r="M184" s="27"/>
      <c r="N184" s="27"/>
      <c r="O184" s="27"/>
      <c r="P184" s="27"/>
      <c r="Q184" s="27"/>
      <c r="R184" s="27"/>
      <c r="S184" s="27"/>
      <c r="T184" s="27"/>
      <c r="U184" s="27"/>
      <c r="V184" s="27"/>
      <c r="W184" s="27"/>
      <c r="X184" s="27"/>
    </row>
    <row r="185" spans="2:24" x14ac:dyDescent="0.2">
      <c r="B185" s="174">
        <v>209</v>
      </c>
      <c r="C185" s="172" t="s">
        <v>311</v>
      </c>
      <c r="D185" s="173">
        <f>Calculations!P1311</f>
        <v>6.6841204999253101</v>
      </c>
      <c r="E185" s="370" t="s">
        <v>1218</v>
      </c>
      <c r="F185" s="27"/>
      <c r="G185" s="27"/>
      <c r="H185" s="27"/>
      <c r="I185" s="27"/>
      <c r="J185" s="27"/>
      <c r="K185" s="27"/>
      <c r="L185" s="27"/>
      <c r="M185" s="27"/>
      <c r="N185" s="27"/>
      <c r="O185" s="27"/>
      <c r="P185" s="27"/>
      <c r="Q185" s="27"/>
      <c r="R185" s="27"/>
      <c r="S185" s="27"/>
      <c r="T185" s="27"/>
      <c r="U185" s="27"/>
      <c r="V185" s="27"/>
      <c r="W185" s="27"/>
      <c r="X185" s="27"/>
    </row>
    <row r="186" spans="2:24" x14ac:dyDescent="0.2">
      <c r="B186" s="174">
        <v>210</v>
      </c>
      <c r="C186" s="172" t="s">
        <v>85</v>
      </c>
      <c r="D186" s="173">
        <f>VLOOKUP(C186,Calculations!D$111:P$1318,13,FALSE)</f>
        <v>0.61076404238197313</v>
      </c>
      <c r="E186" s="369"/>
      <c r="F186" s="27"/>
      <c r="G186" s="27"/>
      <c r="H186" s="27"/>
      <c r="I186" s="27"/>
      <c r="J186" s="27"/>
      <c r="K186" s="27"/>
      <c r="L186" s="27"/>
      <c r="M186" s="27"/>
      <c r="N186" s="27"/>
      <c r="O186" s="27"/>
      <c r="P186" s="27"/>
      <c r="Q186" s="27"/>
      <c r="R186" s="27"/>
      <c r="S186" s="27"/>
      <c r="T186" s="27"/>
      <c r="U186" s="27"/>
      <c r="V186" s="27"/>
      <c r="W186" s="27"/>
      <c r="X186" s="27"/>
    </row>
    <row r="187" spans="2:24" x14ac:dyDescent="0.2">
      <c r="B187" s="174">
        <v>211</v>
      </c>
      <c r="C187" s="172" t="s">
        <v>133</v>
      </c>
      <c r="D187" s="173">
        <f>VLOOKUP(C187,Calculations!D$111:P$1318,13,FALSE)</f>
        <v>1.7273455061650893</v>
      </c>
      <c r="E187" s="369"/>
      <c r="F187" s="27"/>
      <c r="G187" s="27"/>
      <c r="H187" s="27"/>
      <c r="I187" s="27"/>
      <c r="J187" s="27"/>
      <c r="K187" s="27"/>
      <c r="L187" s="27"/>
      <c r="M187" s="27"/>
      <c r="N187" s="27"/>
      <c r="O187" s="27"/>
      <c r="P187" s="27"/>
      <c r="Q187" s="27"/>
      <c r="R187" s="27"/>
      <c r="S187" s="27"/>
      <c r="T187" s="27"/>
      <c r="U187" s="27"/>
      <c r="V187" s="27"/>
      <c r="W187" s="27"/>
      <c r="X187" s="27"/>
    </row>
    <row r="188" spans="2:24" x14ac:dyDescent="0.2">
      <c r="B188" s="174">
        <v>212</v>
      </c>
      <c r="C188" s="172" t="s">
        <v>121</v>
      </c>
      <c r="D188" s="173">
        <f>VLOOKUP(C188,Calculations!D$111:P$1318,13,FALSE)</f>
        <v>0.3081624988158892</v>
      </c>
      <c r="E188" s="369"/>
      <c r="F188" s="27"/>
      <c r="G188" s="27"/>
      <c r="H188" s="27"/>
      <c r="I188" s="27"/>
      <c r="J188" s="27"/>
      <c r="K188" s="27"/>
      <c r="L188" s="27"/>
      <c r="M188" s="27"/>
      <c r="N188" s="27"/>
      <c r="O188" s="27"/>
      <c r="P188" s="27"/>
      <c r="Q188" s="27"/>
      <c r="R188" s="27"/>
      <c r="S188" s="27"/>
      <c r="T188" s="27"/>
      <c r="U188" s="27"/>
      <c r="V188" s="27"/>
      <c r="W188" s="27"/>
      <c r="X188" s="27"/>
    </row>
    <row r="189" spans="2:24" x14ac:dyDescent="0.2">
      <c r="B189" s="174">
        <v>214</v>
      </c>
      <c r="C189" s="172" t="s">
        <v>97</v>
      </c>
      <c r="D189" s="173">
        <f>VLOOKUP(C189,Calculations!D$111:P$1318,13,FALSE)</f>
        <v>1.0619742496698854</v>
      </c>
      <c r="E189" s="369"/>
      <c r="F189" s="27"/>
      <c r="G189" s="27"/>
      <c r="H189" s="27"/>
      <c r="I189" s="27"/>
      <c r="J189" s="27"/>
      <c r="K189" s="27"/>
      <c r="L189" s="27"/>
      <c r="M189" s="27"/>
      <c r="N189" s="27"/>
      <c r="O189" s="27"/>
      <c r="P189" s="27"/>
      <c r="Q189" s="27"/>
      <c r="R189" s="27"/>
      <c r="S189" s="27"/>
      <c r="T189" s="27"/>
      <c r="U189" s="27"/>
      <c r="V189" s="27"/>
      <c r="W189" s="27"/>
      <c r="X189" s="27"/>
    </row>
    <row r="190" spans="2:24" x14ac:dyDescent="0.2">
      <c r="B190" s="174">
        <v>215</v>
      </c>
      <c r="C190" s="172" t="s">
        <v>759</v>
      </c>
      <c r="D190" s="304"/>
      <c r="E190" s="369"/>
      <c r="F190" s="27"/>
      <c r="G190" s="27"/>
      <c r="H190" s="27"/>
      <c r="I190" s="27"/>
      <c r="J190" s="27"/>
      <c r="K190" s="27"/>
      <c r="L190" s="27"/>
      <c r="M190" s="27"/>
      <c r="N190" s="27"/>
      <c r="O190" s="27"/>
      <c r="P190" s="27"/>
      <c r="Q190" s="27"/>
      <c r="R190" s="27"/>
      <c r="S190" s="27"/>
      <c r="T190" s="27"/>
      <c r="U190" s="27"/>
      <c r="V190" s="27"/>
      <c r="W190" s="27"/>
      <c r="X190" s="27"/>
    </row>
    <row r="191" spans="2:24" x14ac:dyDescent="0.2">
      <c r="B191" s="174">
        <v>216</v>
      </c>
      <c r="C191" s="172" t="s">
        <v>760</v>
      </c>
      <c r="D191" s="304"/>
      <c r="E191" s="369"/>
      <c r="F191" s="27"/>
      <c r="G191" s="27"/>
      <c r="H191" s="27"/>
      <c r="I191" s="27"/>
      <c r="J191" s="27"/>
      <c r="K191" s="27"/>
      <c r="L191" s="27"/>
      <c r="M191" s="27"/>
      <c r="N191" s="27"/>
      <c r="O191" s="27"/>
      <c r="P191" s="27"/>
      <c r="Q191" s="27"/>
      <c r="R191" s="27"/>
      <c r="S191" s="27"/>
      <c r="T191" s="27"/>
      <c r="U191" s="27"/>
      <c r="V191" s="27"/>
      <c r="W191" s="27"/>
      <c r="X191" s="27"/>
    </row>
    <row r="192" spans="2:24" x14ac:dyDescent="0.2">
      <c r="B192" s="174">
        <v>217</v>
      </c>
      <c r="C192" s="172" t="s">
        <v>101</v>
      </c>
      <c r="D192" s="173">
        <f>VLOOKUP(C192,Calculations!D$111:P$1318,13,FALSE)</f>
        <v>1.0835891446402925</v>
      </c>
      <c r="E192" s="369"/>
      <c r="F192" s="27"/>
      <c r="G192" s="27"/>
      <c r="H192" s="27"/>
      <c r="I192" s="27"/>
      <c r="J192" s="27"/>
      <c r="K192" s="27"/>
      <c r="L192" s="27"/>
      <c r="M192" s="27"/>
      <c r="N192" s="27"/>
      <c r="O192" s="27"/>
      <c r="P192" s="27"/>
      <c r="Q192" s="27"/>
      <c r="R192" s="27"/>
      <c r="S192" s="27"/>
      <c r="T192" s="27"/>
      <c r="U192" s="27"/>
      <c r="V192" s="27"/>
      <c r="W192" s="27"/>
      <c r="X192" s="27"/>
    </row>
    <row r="193" spans="2:24" x14ac:dyDescent="0.2">
      <c r="B193" s="174">
        <v>220</v>
      </c>
      <c r="C193" s="172" t="s">
        <v>172</v>
      </c>
      <c r="D193" s="173">
        <f>VLOOKUP(C193,Calculations!D$111:P$1318,13,FALSE)</f>
        <v>0.71816958024989086</v>
      </c>
      <c r="E193" s="369"/>
      <c r="F193" s="27"/>
      <c r="G193" s="27"/>
      <c r="H193" s="27"/>
      <c r="I193" s="27"/>
      <c r="J193" s="27"/>
      <c r="K193" s="27"/>
      <c r="L193" s="27"/>
      <c r="M193" s="27"/>
      <c r="N193" s="27"/>
      <c r="O193" s="27"/>
      <c r="P193" s="27"/>
      <c r="Q193" s="27"/>
      <c r="R193" s="27"/>
      <c r="S193" s="27"/>
      <c r="T193" s="27"/>
      <c r="U193" s="27"/>
      <c r="V193" s="27"/>
      <c r="W193" s="27"/>
      <c r="X193" s="27"/>
    </row>
    <row r="194" spans="2:24" x14ac:dyDescent="0.2">
      <c r="B194" s="174">
        <v>221</v>
      </c>
      <c r="C194" s="172" t="s">
        <v>111</v>
      </c>
      <c r="D194" s="173">
        <f>VLOOKUP(C194,Calculations!D$111:P$1318,13,FALSE)</f>
        <v>0.46944150328151002</v>
      </c>
      <c r="E194" s="369"/>
      <c r="F194" s="27"/>
      <c r="G194" s="27"/>
      <c r="H194" s="27"/>
      <c r="I194" s="27"/>
      <c r="J194" s="27"/>
      <c r="K194" s="27"/>
      <c r="L194" s="27"/>
      <c r="M194" s="27"/>
      <c r="N194" s="27"/>
      <c r="O194" s="27"/>
      <c r="P194" s="27"/>
      <c r="Q194" s="27"/>
      <c r="R194" s="27"/>
      <c r="S194" s="27"/>
      <c r="T194" s="27"/>
      <c r="U194" s="27"/>
      <c r="V194" s="27"/>
      <c r="W194" s="27"/>
      <c r="X194" s="27"/>
    </row>
    <row r="195" spans="2:24" x14ac:dyDescent="0.2">
      <c r="B195" s="174">
        <v>222</v>
      </c>
      <c r="C195" s="172" t="s">
        <v>49</v>
      </c>
      <c r="D195" s="173">
        <f>VLOOKUP(C195,Calculations!D$111:P$1318,13,FALSE)</f>
        <v>1.1866154161658402</v>
      </c>
      <c r="E195" s="369"/>
      <c r="F195" s="27"/>
      <c r="G195" s="27"/>
      <c r="H195" s="27"/>
      <c r="I195" s="27"/>
      <c r="J195" s="27"/>
      <c r="K195" s="27"/>
      <c r="L195" s="27"/>
      <c r="M195" s="27"/>
      <c r="N195" s="27"/>
      <c r="O195" s="27"/>
      <c r="P195" s="27"/>
      <c r="Q195" s="27"/>
      <c r="R195" s="27"/>
      <c r="S195" s="27"/>
      <c r="T195" s="27"/>
      <c r="U195" s="27"/>
      <c r="V195" s="27"/>
      <c r="W195" s="27"/>
      <c r="X195" s="27"/>
    </row>
    <row r="196" spans="2:24" x14ac:dyDescent="0.2">
      <c r="B196" s="174">
        <v>223</v>
      </c>
      <c r="C196" s="172" t="s">
        <v>57</v>
      </c>
      <c r="D196" s="173">
        <f>VLOOKUP(C196,Calculations!D$111:P$1318,13,FALSE)</f>
        <v>1.3467781408553456</v>
      </c>
      <c r="E196" s="369"/>
      <c r="F196" s="27"/>
      <c r="G196" s="27"/>
      <c r="H196" s="27"/>
      <c r="I196" s="27"/>
      <c r="J196" s="27"/>
      <c r="K196" s="27"/>
      <c r="L196" s="27"/>
      <c r="M196" s="27"/>
      <c r="N196" s="27"/>
      <c r="O196" s="27"/>
      <c r="P196" s="27"/>
      <c r="Q196" s="27"/>
      <c r="R196" s="27"/>
      <c r="S196" s="27"/>
      <c r="T196" s="27"/>
      <c r="U196" s="27"/>
      <c r="V196" s="27"/>
      <c r="W196" s="27"/>
      <c r="X196" s="27"/>
    </row>
    <row r="197" spans="2:24" x14ac:dyDescent="0.2">
      <c r="B197" s="174">
        <v>224</v>
      </c>
      <c r="C197" s="172" t="s">
        <v>60</v>
      </c>
      <c r="D197" s="173">
        <f>VLOOKUP(C197,Calculations!D$111:P$1318,13,FALSE)</f>
        <v>0.71554937990149536</v>
      </c>
      <c r="E197" s="369"/>
      <c r="F197" s="27"/>
      <c r="G197" s="27"/>
      <c r="H197" s="27"/>
      <c r="I197" s="27"/>
      <c r="J197" s="27"/>
      <c r="K197" s="27"/>
      <c r="L197" s="27"/>
      <c r="M197" s="27"/>
      <c r="N197" s="27"/>
      <c r="O197" s="27"/>
      <c r="P197" s="27"/>
      <c r="Q197" s="27"/>
      <c r="R197" s="27"/>
      <c r="S197" s="27"/>
      <c r="T197" s="27"/>
      <c r="U197" s="27"/>
      <c r="V197" s="27"/>
      <c r="W197" s="27"/>
      <c r="X197" s="27"/>
    </row>
    <row r="198" spans="2:24" x14ac:dyDescent="0.2">
      <c r="B198" s="174">
        <v>225</v>
      </c>
      <c r="C198" s="172" t="s">
        <v>345</v>
      </c>
      <c r="D198" s="173">
        <f>VLOOKUP(C198,Calculations!D$111:P$1318,13,FALSE)</f>
        <v>1.2013503283285398</v>
      </c>
      <c r="E198" s="369"/>
      <c r="F198" s="27"/>
      <c r="G198" s="27"/>
      <c r="H198" s="27"/>
      <c r="I198" s="27"/>
      <c r="J198" s="27"/>
      <c r="K198" s="27"/>
      <c r="L198" s="27"/>
      <c r="M198" s="27"/>
      <c r="N198" s="27"/>
      <c r="O198" s="27"/>
      <c r="P198" s="27"/>
      <c r="Q198" s="27"/>
      <c r="R198" s="27"/>
      <c r="S198" s="27"/>
      <c r="T198" s="27"/>
      <c r="U198" s="27"/>
      <c r="V198" s="27"/>
      <c r="W198" s="27"/>
      <c r="X198" s="27"/>
    </row>
    <row r="199" spans="2:24" x14ac:dyDescent="0.2">
      <c r="B199" s="174">
        <v>226</v>
      </c>
      <c r="C199" s="172" t="s">
        <v>289</v>
      </c>
      <c r="D199" s="173">
        <f>VLOOKUP(C199,Calculations!D$111:P$1318,13,FALSE)</f>
        <v>0.56904747720235227</v>
      </c>
      <c r="E199" s="369"/>
      <c r="F199" s="27"/>
      <c r="G199" s="27"/>
      <c r="H199" s="27"/>
      <c r="I199" s="27"/>
      <c r="J199" s="27"/>
      <c r="K199" s="27"/>
      <c r="L199" s="27"/>
      <c r="M199" s="27"/>
      <c r="N199" s="27"/>
      <c r="O199" s="27"/>
      <c r="P199" s="27"/>
      <c r="Q199" s="27"/>
      <c r="R199" s="27"/>
      <c r="S199" s="27"/>
      <c r="T199" s="27"/>
      <c r="U199" s="27"/>
      <c r="V199" s="27"/>
      <c r="W199" s="27"/>
      <c r="X199" s="27"/>
    </row>
    <row r="200" spans="2:24" x14ac:dyDescent="0.2">
      <c r="B200" s="174">
        <v>227</v>
      </c>
      <c r="C200" s="172" t="s">
        <v>131</v>
      </c>
      <c r="D200" s="173">
        <f>VLOOKUP(C200,Calculations!D$111:P$1318,13,FALSE)</f>
        <v>0.75149110087467674</v>
      </c>
      <c r="E200" s="369"/>
      <c r="F200" s="27"/>
      <c r="G200" s="27"/>
      <c r="H200" s="27"/>
      <c r="I200" s="27"/>
      <c r="J200" s="27"/>
      <c r="K200" s="27"/>
      <c r="L200" s="27"/>
      <c r="M200" s="27"/>
      <c r="N200" s="27"/>
      <c r="O200" s="27"/>
      <c r="P200" s="27"/>
      <c r="Q200" s="27"/>
      <c r="R200" s="27"/>
      <c r="S200" s="27"/>
      <c r="T200" s="27"/>
      <c r="U200" s="27"/>
      <c r="V200" s="27"/>
      <c r="W200" s="27"/>
      <c r="X200" s="27"/>
    </row>
    <row r="201" spans="2:24" x14ac:dyDescent="0.2">
      <c r="B201" s="174">
        <v>228</v>
      </c>
      <c r="C201" s="172" t="s">
        <v>68</v>
      </c>
      <c r="D201" s="173">
        <f>VLOOKUP(C201,Calculations!D$111:P$1318,13,FALSE)</f>
        <v>2.7123027748418389</v>
      </c>
      <c r="E201" s="369"/>
      <c r="F201" s="27"/>
      <c r="G201" s="27"/>
      <c r="H201" s="27"/>
      <c r="I201" s="27"/>
      <c r="J201" s="27"/>
      <c r="K201" s="27"/>
      <c r="L201" s="27"/>
      <c r="M201" s="27"/>
      <c r="N201" s="27"/>
      <c r="O201" s="27"/>
      <c r="P201" s="27"/>
      <c r="Q201" s="27"/>
      <c r="R201" s="27"/>
      <c r="S201" s="27"/>
      <c r="T201" s="27"/>
      <c r="U201" s="27"/>
      <c r="V201" s="27"/>
      <c r="W201" s="27"/>
      <c r="X201" s="27"/>
    </row>
    <row r="202" spans="2:24" x14ac:dyDescent="0.2">
      <c r="B202" s="174">
        <v>229</v>
      </c>
      <c r="C202" s="172" t="s">
        <v>197</v>
      </c>
      <c r="D202" s="173">
        <f>VLOOKUP(C202,Calculations!D$111:P$1318,13,FALSE)</f>
        <v>1.9416643280933816</v>
      </c>
      <c r="E202" s="369"/>
      <c r="F202" s="27"/>
      <c r="G202" s="27"/>
      <c r="H202" s="27"/>
      <c r="I202" s="27"/>
      <c r="J202" s="27"/>
      <c r="K202" s="27"/>
      <c r="L202" s="27"/>
      <c r="M202" s="27"/>
      <c r="N202" s="27"/>
      <c r="O202" s="27"/>
      <c r="P202" s="27"/>
      <c r="Q202" s="27"/>
      <c r="R202" s="27"/>
      <c r="S202" s="27"/>
      <c r="T202" s="27"/>
      <c r="U202" s="27"/>
      <c r="V202" s="27"/>
      <c r="W202" s="27"/>
      <c r="X202" s="27"/>
    </row>
    <row r="203" spans="2:24" x14ac:dyDescent="0.2">
      <c r="B203" s="174">
        <v>230</v>
      </c>
      <c r="C203" s="172" t="s">
        <v>299</v>
      </c>
      <c r="D203" s="173">
        <f>VLOOKUP(C203,Calculations!D$111:P$1318,13,FALSE)</f>
        <v>0.91229268233562943</v>
      </c>
      <c r="E203" s="369"/>
      <c r="F203" s="27"/>
      <c r="G203" s="27"/>
      <c r="H203" s="27"/>
      <c r="I203" s="27"/>
      <c r="J203" s="27"/>
      <c r="K203" s="27"/>
      <c r="L203" s="27"/>
      <c r="M203" s="27"/>
      <c r="N203" s="27"/>
      <c r="O203" s="27"/>
      <c r="P203" s="27"/>
      <c r="Q203" s="27"/>
      <c r="R203" s="27"/>
      <c r="S203" s="27"/>
      <c r="T203" s="27"/>
      <c r="U203" s="27"/>
      <c r="V203" s="27"/>
      <c r="W203" s="27"/>
      <c r="X203" s="27"/>
    </row>
    <row r="204" spans="2:24" x14ac:dyDescent="0.2">
      <c r="B204" s="174">
        <v>231</v>
      </c>
      <c r="C204" s="172" t="s">
        <v>331</v>
      </c>
      <c r="D204" s="173">
        <f>VLOOKUP(C204,Calculations!D$111:P$1318,13,FALSE)</f>
        <v>2.8359532095728337</v>
      </c>
      <c r="E204" s="369"/>
      <c r="F204" s="27"/>
      <c r="G204" s="27"/>
      <c r="H204" s="27"/>
      <c r="I204" s="27"/>
      <c r="J204" s="27"/>
      <c r="K204" s="27"/>
      <c r="L204" s="27"/>
      <c r="M204" s="27"/>
      <c r="N204" s="27"/>
      <c r="O204" s="27"/>
      <c r="P204" s="27"/>
      <c r="Q204" s="27"/>
      <c r="R204" s="27"/>
      <c r="S204" s="27"/>
      <c r="T204" s="27"/>
      <c r="U204" s="27"/>
      <c r="V204" s="27"/>
      <c r="W204" s="27"/>
      <c r="X204" s="27"/>
    </row>
    <row r="205" spans="2:24" x14ac:dyDescent="0.2">
      <c r="B205" s="174">
        <v>232</v>
      </c>
      <c r="C205" s="172" t="s">
        <v>147</v>
      </c>
      <c r="D205" s="173">
        <f>VLOOKUP(C205,Calculations!D$111:P$1318,13,FALSE)</f>
        <v>3.8865100762981815</v>
      </c>
      <c r="E205" s="369"/>
      <c r="F205" s="27"/>
      <c r="G205" s="27"/>
      <c r="H205" s="27"/>
      <c r="I205" s="27"/>
      <c r="J205" s="27"/>
      <c r="K205" s="27"/>
      <c r="L205" s="27"/>
      <c r="M205" s="27"/>
      <c r="N205" s="27"/>
      <c r="O205" s="27"/>
      <c r="P205" s="27"/>
      <c r="Q205" s="27"/>
      <c r="R205" s="27"/>
      <c r="S205" s="27"/>
      <c r="T205" s="27"/>
      <c r="U205" s="27"/>
      <c r="V205" s="27"/>
      <c r="W205" s="27"/>
      <c r="X205" s="27"/>
    </row>
    <row r="206" spans="2:24" x14ac:dyDescent="0.2">
      <c r="B206" s="174">
        <v>233</v>
      </c>
      <c r="C206" s="172" t="s">
        <v>196</v>
      </c>
      <c r="D206" s="173">
        <f>VLOOKUP(C206,Calculations!D$111:P$1318,13,FALSE)</f>
        <v>0.92581991044313261</v>
      </c>
      <c r="E206" s="369"/>
      <c r="F206" s="27"/>
      <c r="G206" s="27"/>
      <c r="H206" s="27"/>
      <c r="I206" s="27"/>
      <c r="J206" s="27"/>
      <c r="K206" s="27"/>
      <c r="L206" s="27"/>
      <c r="M206" s="27"/>
      <c r="N206" s="27"/>
      <c r="O206" s="27"/>
      <c r="P206" s="27"/>
      <c r="Q206" s="27"/>
      <c r="R206" s="27"/>
      <c r="S206" s="27"/>
      <c r="T206" s="27"/>
      <c r="U206" s="27"/>
      <c r="V206" s="27"/>
      <c r="W206" s="27"/>
      <c r="X206" s="27"/>
    </row>
    <row r="207" spans="2:24" x14ac:dyDescent="0.2">
      <c r="B207" s="174">
        <v>234</v>
      </c>
      <c r="C207" s="172" t="s">
        <v>256</v>
      </c>
      <c r="D207" s="173">
        <f>Calculations!P1196</f>
        <v>1.8365763359889256</v>
      </c>
      <c r="E207" s="370" t="s">
        <v>1219</v>
      </c>
      <c r="F207" s="27"/>
      <c r="G207" s="27"/>
      <c r="H207" s="27"/>
      <c r="I207" s="27"/>
      <c r="J207" s="27"/>
      <c r="K207" s="27"/>
      <c r="L207" s="27"/>
      <c r="M207" s="27"/>
      <c r="N207" s="27"/>
      <c r="O207" s="27"/>
      <c r="P207" s="27"/>
      <c r="Q207" s="27"/>
      <c r="R207" s="27"/>
      <c r="S207" s="27"/>
      <c r="T207" s="27"/>
      <c r="U207" s="27"/>
      <c r="V207" s="27"/>
      <c r="W207" s="27"/>
      <c r="X207" s="27"/>
    </row>
    <row r="208" spans="2:24" x14ac:dyDescent="0.2">
      <c r="B208" s="174">
        <v>236</v>
      </c>
      <c r="C208" s="172" t="s">
        <v>69</v>
      </c>
      <c r="D208" s="173">
        <f>VLOOKUP(C208,Calculations!D$111:P$1318,13,FALSE)</f>
        <v>2.704800572656596</v>
      </c>
      <c r="E208" s="369"/>
      <c r="F208" s="27"/>
      <c r="G208" s="27"/>
      <c r="H208" s="27"/>
      <c r="I208" s="27"/>
      <c r="J208" s="27"/>
      <c r="K208" s="27"/>
      <c r="L208" s="27"/>
      <c r="M208" s="27"/>
      <c r="N208" s="27"/>
      <c r="O208" s="27"/>
      <c r="P208" s="27"/>
      <c r="Q208" s="27"/>
      <c r="R208" s="27"/>
      <c r="S208" s="27"/>
      <c r="T208" s="27"/>
      <c r="U208" s="27"/>
      <c r="V208" s="27"/>
      <c r="W208" s="27"/>
      <c r="X208" s="27"/>
    </row>
    <row r="209" spans="2:24" x14ac:dyDescent="0.2">
      <c r="B209" s="174">
        <v>237</v>
      </c>
      <c r="C209" s="172" t="s">
        <v>223</v>
      </c>
      <c r="D209" s="173">
        <f>Calculations!P1200</f>
        <v>2.4957312177412576</v>
      </c>
      <c r="E209" s="370" t="s">
        <v>1219</v>
      </c>
      <c r="F209" s="27"/>
      <c r="G209" s="27"/>
      <c r="H209" s="27"/>
      <c r="I209" s="27"/>
      <c r="J209" s="27"/>
      <c r="K209" s="27"/>
      <c r="L209" s="27"/>
      <c r="M209" s="27"/>
      <c r="N209" s="27"/>
      <c r="O209" s="27"/>
      <c r="P209" s="27"/>
      <c r="Q209" s="27"/>
      <c r="R209" s="27"/>
      <c r="S209" s="27"/>
      <c r="T209" s="27"/>
      <c r="U209" s="27"/>
      <c r="V209" s="27"/>
      <c r="W209" s="27"/>
      <c r="X209" s="27"/>
    </row>
    <row r="210" spans="2:24" x14ac:dyDescent="0.2">
      <c r="B210" s="174">
        <v>238</v>
      </c>
      <c r="C210" s="172" t="s">
        <v>296</v>
      </c>
      <c r="D210" s="173">
        <f>VLOOKUP(C210,Calculations!D$111:P$1318,13,FALSE)</f>
        <v>2.7699630977883625</v>
      </c>
      <c r="E210" s="369"/>
      <c r="F210" s="27"/>
      <c r="G210" s="27"/>
      <c r="H210" s="27"/>
      <c r="I210" s="27"/>
      <c r="J210" s="27"/>
      <c r="K210" s="27"/>
      <c r="L210" s="27"/>
      <c r="M210" s="27"/>
      <c r="N210" s="27"/>
      <c r="O210" s="27"/>
      <c r="P210" s="27"/>
      <c r="Q210" s="27"/>
      <c r="R210" s="27"/>
      <c r="S210" s="27"/>
      <c r="T210" s="27"/>
      <c r="U210" s="27"/>
      <c r="V210" s="27"/>
      <c r="W210" s="27"/>
      <c r="X210" s="27"/>
    </row>
    <row r="211" spans="2:24" x14ac:dyDescent="0.2">
      <c r="B211" s="174">
        <v>239</v>
      </c>
      <c r="C211" s="172" t="s">
        <v>318</v>
      </c>
      <c r="D211" s="173">
        <f>VLOOKUP(C211,Calculations!D$111:P$1318,13,FALSE)</f>
        <v>2.2712604674261825</v>
      </c>
      <c r="E211" s="369"/>
      <c r="F211" s="27"/>
      <c r="G211" s="27"/>
      <c r="H211" s="27"/>
      <c r="I211" s="27"/>
      <c r="J211" s="27"/>
      <c r="K211" s="27"/>
      <c r="L211" s="27"/>
      <c r="M211" s="27"/>
      <c r="N211" s="27"/>
      <c r="O211" s="27"/>
      <c r="P211" s="27"/>
      <c r="Q211" s="27"/>
      <c r="R211" s="27"/>
      <c r="S211" s="27"/>
      <c r="T211" s="27"/>
      <c r="U211" s="27"/>
      <c r="V211" s="27"/>
      <c r="W211" s="27"/>
      <c r="X211" s="27"/>
    </row>
    <row r="212" spans="2:24" x14ac:dyDescent="0.2">
      <c r="B212" s="174">
        <v>240</v>
      </c>
      <c r="C212" s="172" t="s">
        <v>287</v>
      </c>
      <c r="D212" s="173">
        <f>VLOOKUP(C212,Calculations!D$111:P$1318,13,FALSE)</f>
        <v>8.10814108364597</v>
      </c>
      <c r="E212" s="369"/>
      <c r="F212" s="27"/>
      <c r="G212" s="27"/>
      <c r="H212" s="27"/>
      <c r="I212" s="27"/>
      <c r="J212" s="27"/>
      <c r="K212" s="27"/>
      <c r="L212" s="27"/>
      <c r="M212" s="27"/>
      <c r="N212" s="27"/>
      <c r="O212" s="27"/>
      <c r="P212" s="27"/>
      <c r="Q212" s="27"/>
      <c r="R212" s="27"/>
      <c r="S212" s="27"/>
      <c r="T212" s="27"/>
      <c r="U212" s="27"/>
      <c r="V212" s="27"/>
      <c r="W212" s="27"/>
      <c r="X212" s="27"/>
    </row>
    <row r="213" spans="2:24" x14ac:dyDescent="0.2">
      <c r="B213" s="174">
        <v>241</v>
      </c>
      <c r="C213" s="172" t="s">
        <v>182</v>
      </c>
      <c r="D213" s="173">
        <f>VLOOKUP(C213,Calculations!D$111:P$1318,13,FALSE)</f>
        <v>4.691863595494862</v>
      </c>
      <c r="E213" s="370" t="s">
        <v>1224</v>
      </c>
      <c r="F213" s="27"/>
      <c r="G213" s="27"/>
      <c r="H213" s="27"/>
      <c r="I213" s="27"/>
      <c r="J213" s="27"/>
      <c r="K213" s="27"/>
      <c r="L213" s="27"/>
      <c r="M213" s="27"/>
      <c r="N213" s="27"/>
      <c r="O213" s="27"/>
      <c r="P213" s="27"/>
      <c r="Q213" s="27"/>
      <c r="R213" s="27"/>
      <c r="S213" s="27"/>
      <c r="T213" s="27"/>
      <c r="U213" s="27"/>
      <c r="V213" s="27"/>
      <c r="W213" s="27"/>
      <c r="X213" s="27"/>
    </row>
    <row r="214" spans="2:24" x14ac:dyDescent="0.2">
      <c r="B214" s="174">
        <v>242</v>
      </c>
      <c r="C214" s="172" t="s">
        <v>614</v>
      </c>
      <c r="D214" s="304"/>
      <c r="E214" s="370" t="s">
        <v>1217</v>
      </c>
      <c r="F214" s="27"/>
      <c r="G214" s="27"/>
      <c r="H214" s="27"/>
      <c r="I214" s="27"/>
      <c r="J214" s="27"/>
      <c r="K214" s="27"/>
      <c r="L214" s="27"/>
      <c r="M214" s="27"/>
      <c r="N214" s="27"/>
      <c r="O214" s="27"/>
      <c r="P214" s="27"/>
      <c r="Q214" s="27"/>
      <c r="R214" s="27"/>
      <c r="S214" s="27"/>
      <c r="T214" s="27"/>
      <c r="U214" s="27"/>
      <c r="V214" s="27"/>
      <c r="W214" s="27"/>
      <c r="X214" s="27"/>
    </row>
    <row r="215" spans="2:24" x14ac:dyDescent="0.2">
      <c r="B215" s="174">
        <v>243</v>
      </c>
      <c r="C215" s="172" t="s">
        <v>292</v>
      </c>
      <c r="D215" s="173">
        <f>VLOOKUP(C215,Calculations!D$111:P$1318,13,FALSE)</f>
        <v>0.74266498304937922</v>
      </c>
      <c r="E215" s="369"/>
      <c r="F215" s="27"/>
      <c r="G215" s="27"/>
      <c r="H215" s="27"/>
      <c r="I215" s="27"/>
      <c r="J215" s="27"/>
      <c r="K215" s="27"/>
      <c r="L215" s="27"/>
      <c r="M215" s="27"/>
      <c r="N215" s="27"/>
      <c r="O215" s="27"/>
      <c r="P215" s="27"/>
      <c r="Q215" s="27"/>
      <c r="R215" s="27"/>
      <c r="S215" s="27"/>
      <c r="T215" s="27"/>
      <c r="U215" s="27"/>
      <c r="V215" s="27"/>
      <c r="W215" s="27"/>
      <c r="X215" s="27"/>
    </row>
    <row r="216" spans="2:24" x14ac:dyDescent="0.2">
      <c r="B216" s="174">
        <v>244</v>
      </c>
      <c r="C216" s="172" t="s">
        <v>70</v>
      </c>
      <c r="D216" s="173">
        <f>VLOOKUP(C216,Calculations!D$111:P$1318,13,FALSE)</f>
        <v>3.6812298315625753</v>
      </c>
      <c r="E216" s="369"/>
      <c r="F216" s="27"/>
      <c r="G216" s="27"/>
      <c r="H216" s="27"/>
      <c r="I216" s="27"/>
      <c r="J216" s="27"/>
      <c r="K216" s="27"/>
      <c r="L216" s="27"/>
      <c r="M216" s="27"/>
      <c r="N216" s="27"/>
      <c r="O216" s="27"/>
      <c r="P216" s="27"/>
      <c r="Q216" s="27"/>
      <c r="R216" s="27"/>
      <c r="S216" s="27"/>
      <c r="T216" s="27"/>
      <c r="U216" s="27"/>
      <c r="V216" s="27"/>
      <c r="W216" s="27"/>
      <c r="X216" s="27"/>
    </row>
    <row r="217" spans="2:24" x14ac:dyDescent="0.2">
      <c r="B217" s="174">
        <v>245</v>
      </c>
      <c r="C217" s="172" t="s">
        <v>81</v>
      </c>
      <c r="D217" s="173">
        <f>VLOOKUP(C217,Calculations!D$111:P$1318,13,FALSE)</f>
        <v>1.5413726546543063</v>
      </c>
      <c r="E217" s="370" t="s">
        <v>1222</v>
      </c>
      <c r="F217" s="27"/>
      <c r="G217" s="27"/>
      <c r="H217" s="27"/>
      <c r="I217" s="27"/>
      <c r="J217" s="27"/>
      <c r="K217" s="27"/>
      <c r="L217" s="27"/>
      <c r="M217" s="27"/>
      <c r="N217" s="27"/>
      <c r="O217" s="27"/>
      <c r="P217" s="27"/>
      <c r="Q217" s="27"/>
      <c r="R217" s="27"/>
      <c r="S217" s="27"/>
      <c r="T217" s="27"/>
      <c r="U217" s="27"/>
      <c r="V217" s="27"/>
      <c r="W217" s="27"/>
      <c r="X217" s="27"/>
    </row>
    <row r="218" spans="2:24" x14ac:dyDescent="0.2">
      <c r="B218" s="174">
        <v>246</v>
      </c>
      <c r="C218" s="172" t="s">
        <v>142</v>
      </c>
      <c r="D218" s="173">
        <f>VLOOKUP(C218,Calculations!D$111:P$1318,13,FALSE)</f>
        <v>1.4202258438729907</v>
      </c>
      <c r="E218" s="369"/>
      <c r="F218" s="27"/>
      <c r="G218" s="27"/>
      <c r="H218" s="27"/>
      <c r="I218" s="27"/>
      <c r="J218" s="27"/>
      <c r="K218" s="27"/>
      <c r="L218" s="27"/>
      <c r="M218" s="27"/>
      <c r="N218" s="27"/>
      <c r="O218" s="27"/>
      <c r="P218" s="27"/>
      <c r="Q218" s="27"/>
      <c r="R218" s="27"/>
      <c r="S218" s="27"/>
      <c r="T218" s="27"/>
      <c r="U218" s="27"/>
      <c r="V218" s="27"/>
      <c r="W218" s="27"/>
      <c r="X218" s="27"/>
    </row>
    <row r="219" spans="2:24" x14ac:dyDescent="0.2">
      <c r="B219" s="174">
        <v>247</v>
      </c>
      <c r="C219" s="172" t="s">
        <v>214</v>
      </c>
      <c r="D219" s="173">
        <f>VLOOKUP(C219,Calculations!D$111:P$1318,13,FALSE)</f>
        <v>3.5481985527512192</v>
      </c>
      <c r="E219" s="369"/>
      <c r="F219" s="27"/>
      <c r="G219" s="27"/>
      <c r="H219" s="27"/>
      <c r="I219" s="27"/>
      <c r="J219" s="27"/>
      <c r="K219" s="27"/>
      <c r="L219" s="27"/>
      <c r="M219" s="27"/>
      <c r="N219" s="27"/>
      <c r="O219" s="27"/>
      <c r="P219" s="27"/>
      <c r="Q219" s="27"/>
      <c r="R219" s="27"/>
      <c r="S219" s="27"/>
      <c r="T219" s="27"/>
      <c r="U219" s="27"/>
      <c r="V219" s="27"/>
      <c r="W219" s="27"/>
      <c r="X219" s="27"/>
    </row>
    <row r="220" spans="2:24" x14ac:dyDescent="0.2">
      <c r="B220" s="174">
        <v>248</v>
      </c>
      <c r="C220" s="172" t="s">
        <v>174</v>
      </c>
      <c r="D220" s="173">
        <f>VLOOKUP(C220,Calculations!D$111:P$1318,13,FALSE)</f>
        <v>0.59718161650254287</v>
      </c>
      <c r="E220" s="370" t="s">
        <v>1224</v>
      </c>
      <c r="F220" s="27"/>
      <c r="G220" s="27"/>
      <c r="H220" s="27"/>
      <c r="I220" s="27"/>
      <c r="J220" s="27"/>
      <c r="K220" s="27"/>
      <c r="L220" s="27"/>
      <c r="M220" s="27"/>
      <c r="N220" s="27"/>
      <c r="O220" s="27"/>
      <c r="P220" s="27"/>
      <c r="Q220" s="27"/>
      <c r="R220" s="27"/>
      <c r="S220" s="27"/>
      <c r="T220" s="27"/>
      <c r="U220" s="27"/>
      <c r="V220" s="27"/>
      <c r="W220" s="27"/>
      <c r="X220" s="27"/>
    </row>
    <row r="221" spans="2:24" x14ac:dyDescent="0.2">
      <c r="B221" s="174">
        <v>249</v>
      </c>
      <c r="C221" s="172" t="s">
        <v>316</v>
      </c>
      <c r="D221" s="173">
        <f>VLOOKUP(C221,Calculations!D$111:P$1318,13,FALSE)</f>
        <v>0.64050741124149113</v>
      </c>
      <c r="E221" s="369"/>
      <c r="F221" s="27"/>
      <c r="G221" s="27"/>
      <c r="H221" s="27"/>
      <c r="I221" s="27"/>
      <c r="J221" s="27"/>
      <c r="K221" s="27"/>
      <c r="L221" s="27"/>
      <c r="M221" s="27"/>
      <c r="N221" s="27"/>
      <c r="O221" s="27"/>
      <c r="P221" s="27"/>
      <c r="Q221" s="27"/>
      <c r="R221" s="27"/>
      <c r="S221" s="27"/>
      <c r="T221" s="27"/>
      <c r="U221" s="27"/>
      <c r="V221" s="27"/>
      <c r="W221" s="27"/>
      <c r="X221" s="27"/>
    </row>
    <row r="222" spans="2:24" x14ac:dyDescent="0.2">
      <c r="B222" s="174">
        <v>250</v>
      </c>
      <c r="C222" s="172" t="s">
        <v>145</v>
      </c>
      <c r="D222" s="173">
        <f>VLOOKUP(C222,Calculations!D$111:P$1318,13,FALSE)</f>
        <v>1.9881467702510793</v>
      </c>
      <c r="E222" s="369"/>
      <c r="F222" s="27"/>
      <c r="G222" s="27"/>
      <c r="H222" s="27"/>
      <c r="I222" s="27"/>
      <c r="J222" s="27"/>
      <c r="K222" s="27"/>
      <c r="L222" s="27"/>
      <c r="M222" s="27"/>
      <c r="N222" s="27"/>
      <c r="O222" s="27"/>
      <c r="P222" s="27"/>
      <c r="Q222" s="27"/>
      <c r="R222" s="27"/>
      <c r="S222" s="27"/>
      <c r="T222" s="27"/>
      <c r="U222" s="27"/>
      <c r="V222" s="27"/>
      <c r="W222" s="27"/>
      <c r="X222" s="27"/>
    </row>
    <row r="223" spans="2:24" x14ac:dyDescent="0.2">
      <c r="B223" s="174">
        <v>251</v>
      </c>
      <c r="C223" s="172" t="s">
        <v>177</v>
      </c>
      <c r="D223" s="173"/>
      <c r="E223" s="370" t="s">
        <v>1230</v>
      </c>
      <c r="F223" s="27"/>
      <c r="G223" s="27"/>
      <c r="H223" s="27"/>
      <c r="I223" s="27"/>
      <c r="J223" s="27"/>
      <c r="K223" s="27"/>
      <c r="L223" s="27"/>
      <c r="M223" s="27"/>
      <c r="N223" s="27"/>
      <c r="O223" s="27"/>
      <c r="P223" s="27"/>
      <c r="Q223" s="27"/>
      <c r="R223" s="27"/>
      <c r="S223" s="27"/>
      <c r="T223" s="27"/>
      <c r="U223" s="27"/>
      <c r="V223" s="27"/>
      <c r="W223" s="27"/>
      <c r="X223" s="27"/>
    </row>
    <row r="224" spans="2:24" x14ac:dyDescent="0.2">
      <c r="B224" s="174">
        <v>252</v>
      </c>
      <c r="C224" s="172" t="s">
        <v>129</v>
      </c>
      <c r="D224" s="173">
        <f>VLOOKUP(C224,Calculations!D$111:P$1318,13,FALSE)</f>
        <v>1.8397175524367964</v>
      </c>
      <c r="E224" s="369"/>
      <c r="F224" s="27"/>
      <c r="G224" s="27"/>
      <c r="H224" s="27"/>
      <c r="I224" s="27"/>
      <c r="J224" s="27"/>
      <c r="K224" s="27"/>
      <c r="L224" s="27"/>
      <c r="M224" s="27"/>
      <c r="N224" s="27"/>
      <c r="O224" s="27"/>
      <c r="P224" s="27"/>
      <c r="Q224" s="27"/>
      <c r="R224" s="27"/>
      <c r="S224" s="27"/>
      <c r="T224" s="27"/>
      <c r="U224" s="27"/>
      <c r="V224" s="27"/>
      <c r="W224" s="27"/>
      <c r="X224" s="27"/>
    </row>
    <row r="225" spans="2:24" x14ac:dyDescent="0.2">
      <c r="B225" s="174">
        <v>254</v>
      </c>
      <c r="C225" s="172" t="s">
        <v>309</v>
      </c>
      <c r="D225" s="173">
        <f>VLOOKUP(C225,Calculations!D$111:P$1318,13,FALSE)</f>
        <v>1.1332670233128939</v>
      </c>
      <c r="E225" s="369"/>
      <c r="F225" s="27"/>
      <c r="G225" s="27"/>
      <c r="H225" s="27"/>
      <c r="I225" s="27"/>
      <c r="J225" s="27"/>
      <c r="K225" s="27"/>
      <c r="L225" s="27"/>
      <c r="M225" s="27"/>
      <c r="N225" s="27"/>
      <c r="O225" s="27"/>
      <c r="P225" s="27"/>
      <c r="Q225" s="27"/>
      <c r="R225" s="27"/>
      <c r="S225" s="27"/>
      <c r="T225" s="27"/>
      <c r="U225" s="27"/>
      <c r="V225" s="27"/>
      <c r="W225" s="27"/>
      <c r="X225" s="27"/>
    </row>
    <row r="226" spans="2:24" x14ac:dyDescent="0.2">
      <c r="B226" s="174">
        <v>255</v>
      </c>
      <c r="C226" s="172" t="s">
        <v>67</v>
      </c>
      <c r="D226" s="173">
        <f>VLOOKUP(C226,Calculations!D$111:P$1318,13,FALSE)</f>
        <v>0.53222795565285819</v>
      </c>
      <c r="E226" s="369"/>
      <c r="F226" s="27"/>
      <c r="G226" s="27"/>
      <c r="H226" s="27"/>
      <c r="I226" s="27"/>
      <c r="J226" s="27"/>
      <c r="K226" s="27"/>
      <c r="L226" s="27"/>
      <c r="M226" s="27"/>
      <c r="N226" s="27"/>
      <c r="O226" s="27"/>
      <c r="P226" s="27"/>
      <c r="Q226" s="27"/>
      <c r="R226" s="27"/>
      <c r="S226" s="27"/>
      <c r="T226" s="27"/>
      <c r="U226" s="27"/>
      <c r="V226" s="27"/>
      <c r="W226" s="27"/>
      <c r="X226" s="27"/>
    </row>
    <row r="227" spans="2:24" x14ac:dyDescent="0.2">
      <c r="B227" s="174">
        <v>256</v>
      </c>
      <c r="C227" s="172" t="s">
        <v>160</v>
      </c>
      <c r="D227" s="173">
        <f>VLOOKUP(C227,Calculations!D$111:P$1318,13,FALSE)</f>
        <v>0.81293602959724032</v>
      </c>
      <c r="E227" s="369"/>
      <c r="F227" s="27"/>
      <c r="G227" s="27"/>
      <c r="H227" s="27"/>
      <c r="I227" s="27"/>
      <c r="J227" s="27"/>
      <c r="K227" s="27"/>
      <c r="L227" s="27"/>
      <c r="M227" s="27"/>
      <c r="N227" s="27"/>
      <c r="O227" s="27"/>
      <c r="P227" s="27"/>
      <c r="Q227" s="27"/>
      <c r="R227" s="27"/>
      <c r="S227" s="27"/>
      <c r="T227" s="27"/>
      <c r="U227" s="27"/>
      <c r="V227" s="27"/>
      <c r="W227" s="27"/>
      <c r="X227" s="27"/>
    </row>
    <row r="228" spans="2:24" x14ac:dyDescent="0.2">
      <c r="B228" s="174">
        <v>257</v>
      </c>
      <c r="C228" s="172" t="s">
        <v>86</v>
      </c>
      <c r="D228" s="173">
        <f>VLOOKUP(C228,Calculations!D$111:P$1318,13,FALSE)</f>
        <v>1.0325138920468988</v>
      </c>
      <c r="E228" s="369"/>
      <c r="F228" s="27"/>
      <c r="G228" s="27"/>
      <c r="H228" s="27"/>
      <c r="I228" s="27"/>
      <c r="J228" s="27"/>
      <c r="K228" s="27"/>
      <c r="L228" s="27"/>
      <c r="M228" s="27"/>
      <c r="N228" s="27"/>
      <c r="O228" s="27"/>
      <c r="P228" s="27"/>
      <c r="Q228" s="27"/>
      <c r="R228" s="27"/>
      <c r="S228" s="27"/>
      <c r="T228" s="27"/>
      <c r="U228" s="27"/>
      <c r="V228" s="27"/>
      <c r="W228" s="27"/>
      <c r="X228" s="27"/>
    </row>
    <row r="229" spans="2:24" x14ac:dyDescent="0.2">
      <c r="B229" s="174">
        <v>258</v>
      </c>
      <c r="C229" s="172" t="s">
        <v>248</v>
      </c>
      <c r="D229" s="173">
        <f>VLOOKUP(C229,Calculations!D$111:P$1318,13,FALSE)</f>
        <v>0.44111394546209931</v>
      </c>
      <c r="E229" s="369"/>
      <c r="F229" s="27"/>
      <c r="G229" s="27"/>
      <c r="H229" s="27"/>
      <c r="I229" s="27"/>
      <c r="J229" s="27"/>
      <c r="K229" s="27"/>
      <c r="L229" s="27"/>
      <c r="M229" s="27"/>
      <c r="N229" s="27"/>
      <c r="O229" s="27"/>
      <c r="P229" s="27"/>
      <c r="Q229" s="27"/>
      <c r="R229" s="27"/>
      <c r="S229" s="27"/>
      <c r="T229" s="27"/>
      <c r="U229" s="27"/>
      <c r="V229" s="27"/>
      <c r="W229" s="27"/>
      <c r="X229" s="27"/>
    </row>
    <row r="230" spans="2:24" x14ac:dyDescent="0.2">
      <c r="B230" s="174">
        <v>259</v>
      </c>
      <c r="C230" s="172" t="s">
        <v>269</v>
      </c>
      <c r="D230" s="173">
        <f>VLOOKUP(C230,Calculations!D$111:P$1318,13,FALSE)</f>
        <v>1.5716071771490772</v>
      </c>
      <c r="E230" s="370" t="s">
        <v>1221</v>
      </c>
      <c r="F230" s="27"/>
      <c r="G230" s="27"/>
      <c r="H230" s="27"/>
      <c r="I230" s="27"/>
      <c r="J230" s="27"/>
      <c r="K230" s="27"/>
      <c r="L230" s="27"/>
      <c r="M230" s="27"/>
      <c r="N230" s="27"/>
      <c r="O230" s="27"/>
      <c r="P230" s="27"/>
      <c r="Q230" s="27"/>
      <c r="R230" s="27"/>
      <c r="S230" s="27"/>
      <c r="T230" s="27"/>
      <c r="U230" s="27"/>
      <c r="V230" s="27"/>
      <c r="W230" s="27"/>
      <c r="X230" s="27"/>
    </row>
    <row r="231" spans="2:24" x14ac:dyDescent="0.2">
      <c r="B231" s="174">
        <v>260</v>
      </c>
      <c r="C231" s="172" t="s">
        <v>125</v>
      </c>
      <c r="D231" s="173">
        <f>VLOOKUP(C231,Calculations!D$111:P$1318,13,FALSE)</f>
        <v>0.81654862935286698</v>
      </c>
      <c r="E231" s="369"/>
      <c r="F231" s="27"/>
      <c r="G231" s="27"/>
      <c r="H231" s="27"/>
      <c r="I231" s="27"/>
      <c r="J231" s="27"/>
      <c r="K231" s="27"/>
      <c r="L231" s="27"/>
      <c r="M231" s="27"/>
      <c r="N231" s="27"/>
      <c r="O231" s="27"/>
      <c r="P231" s="27"/>
      <c r="Q231" s="27"/>
      <c r="R231" s="27"/>
      <c r="S231" s="27"/>
      <c r="T231" s="27"/>
      <c r="U231" s="27"/>
      <c r="V231" s="27"/>
      <c r="W231" s="27"/>
      <c r="X231" s="27"/>
    </row>
    <row r="232" spans="2:24" x14ac:dyDescent="0.2">
      <c r="B232" s="174">
        <v>261</v>
      </c>
      <c r="C232" s="172" t="s">
        <v>251</v>
      </c>
      <c r="D232" s="173">
        <f>Calculations!P1198</f>
        <v>2.4616713763340021</v>
      </c>
      <c r="E232" s="370" t="s">
        <v>1219</v>
      </c>
      <c r="F232" s="27"/>
      <c r="G232" s="27"/>
      <c r="H232" s="27"/>
      <c r="I232" s="27"/>
      <c r="J232" s="27"/>
      <c r="K232" s="27"/>
      <c r="L232" s="27"/>
      <c r="M232" s="27"/>
      <c r="N232" s="27"/>
      <c r="O232" s="27"/>
      <c r="P232" s="27"/>
      <c r="Q232" s="27"/>
      <c r="R232" s="27"/>
      <c r="S232" s="27"/>
      <c r="T232" s="27"/>
      <c r="U232" s="27"/>
      <c r="V232" s="27"/>
      <c r="W232" s="27"/>
      <c r="X232" s="27"/>
    </row>
    <row r="233" spans="2:24" x14ac:dyDescent="0.2">
      <c r="B233" s="174">
        <v>262</v>
      </c>
      <c r="C233" s="172" t="s">
        <v>227</v>
      </c>
      <c r="D233" s="173">
        <f>VLOOKUP(C233,Calculations!D$111:P$1318,13,FALSE)</f>
        <v>1.4017469445279314</v>
      </c>
      <c r="E233" s="369"/>
      <c r="F233" s="27"/>
      <c r="G233" s="27"/>
      <c r="H233" s="27"/>
      <c r="I233" s="27"/>
      <c r="J233" s="27"/>
      <c r="K233" s="27"/>
      <c r="L233" s="27"/>
      <c r="M233" s="27"/>
      <c r="N233" s="27"/>
      <c r="O233" s="27"/>
      <c r="P233" s="27"/>
      <c r="Q233" s="27"/>
      <c r="R233" s="27"/>
      <c r="S233" s="27"/>
      <c r="T233" s="27"/>
      <c r="U233" s="27"/>
      <c r="V233" s="27"/>
      <c r="W233" s="27"/>
      <c r="X233" s="27"/>
    </row>
    <row r="234" spans="2:24" x14ac:dyDescent="0.2">
      <c r="B234" s="174">
        <v>263</v>
      </c>
      <c r="C234" s="172" t="s">
        <v>18</v>
      </c>
      <c r="D234" s="173">
        <f>Calculations!P1245</f>
        <v>0.43872950850685255</v>
      </c>
      <c r="E234" s="370" t="s">
        <v>1228</v>
      </c>
      <c r="F234" s="27"/>
      <c r="G234" s="27"/>
      <c r="H234" s="27"/>
      <c r="I234" s="27"/>
      <c r="J234" s="27"/>
      <c r="K234" s="27"/>
      <c r="L234" s="27"/>
      <c r="M234" s="27"/>
      <c r="N234" s="27"/>
      <c r="O234" s="27"/>
      <c r="P234" s="27"/>
      <c r="Q234" s="27"/>
      <c r="R234" s="27"/>
      <c r="S234" s="27"/>
      <c r="T234" s="27"/>
      <c r="U234" s="27"/>
      <c r="V234" s="27"/>
      <c r="W234" s="27"/>
      <c r="X234" s="27"/>
    </row>
    <row r="235" spans="2:24" x14ac:dyDescent="0.2">
      <c r="B235" s="174">
        <v>264</v>
      </c>
      <c r="C235" s="172" t="s">
        <v>636</v>
      </c>
      <c r="D235" s="304"/>
      <c r="E235" s="369"/>
      <c r="F235" s="27"/>
      <c r="G235" s="27"/>
      <c r="H235" s="27"/>
      <c r="I235" s="27"/>
      <c r="J235" s="27"/>
      <c r="K235" s="27"/>
      <c r="L235" s="27"/>
      <c r="M235" s="27"/>
      <c r="N235" s="27"/>
      <c r="O235" s="27"/>
      <c r="P235" s="27"/>
      <c r="Q235" s="27"/>
      <c r="R235" s="27"/>
      <c r="S235" s="27"/>
      <c r="T235" s="27"/>
      <c r="U235" s="27"/>
      <c r="V235" s="27"/>
      <c r="W235" s="27"/>
      <c r="X235" s="27"/>
    </row>
    <row r="236" spans="2:24" x14ac:dyDescent="0.2">
      <c r="B236" s="174">
        <v>283</v>
      </c>
      <c r="C236" s="172" t="s">
        <v>65</v>
      </c>
      <c r="D236" s="173">
        <f>VLOOKUP(C236,Calculations!D$111:P$1318,13,FALSE)</f>
        <v>2.382759675033542</v>
      </c>
      <c r="E236" s="369"/>
      <c r="F236" s="27"/>
      <c r="G236" s="27"/>
      <c r="H236" s="27"/>
      <c r="I236" s="27"/>
      <c r="J236" s="27"/>
      <c r="K236" s="27"/>
      <c r="L236" s="27"/>
      <c r="M236" s="27"/>
      <c r="N236" s="27"/>
      <c r="O236" s="27"/>
      <c r="P236" s="27"/>
      <c r="Q236" s="27"/>
      <c r="R236" s="27"/>
      <c r="S236" s="27"/>
      <c r="T236" s="27"/>
      <c r="U236" s="27"/>
      <c r="V236" s="27"/>
      <c r="W236" s="27"/>
      <c r="X236" s="27"/>
    </row>
    <row r="237" spans="2:24" x14ac:dyDescent="0.2">
      <c r="B237" s="174">
        <v>284</v>
      </c>
      <c r="C237" s="172" t="s">
        <v>286</v>
      </c>
      <c r="D237" s="173">
        <f>VLOOKUP(C237,Calculations!D$111:P$1318,13,FALSE)</f>
        <v>0.55510489921319839</v>
      </c>
      <c r="E237" s="369"/>
      <c r="F237" s="27"/>
      <c r="G237" s="27"/>
      <c r="H237" s="27"/>
      <c r="I237" s="27"/>
      <c r="J237" s="27"/>
      <c r="K237" s="27"/>
      <c r="L237" s="27"/>
      <c r="M237" s="27"/>
      <c r="N237" s="27"/>
      <c r="O237" s="27"/>
      <c r="P237" s="27"/>
      <c r="Q237" s="27"/>
      <c r="R237" s="27"/>
      <c r="S237" s="27"/>
      <c r="T237" s="27"/>
      <c r="U237" s="27"/>
      <c r="V237" s="27"/>
      <c r="W237" s="27"/>
      <c r="X237" s="27"/>
    </row>
    <row r="238" spans="2:24" x14ac:dyDescent="0.2">
      <c r="B238" s="174">
        <v>285</v>
      </c>
      <c r="C238" s="172" t="s">
        <v>773</v>
      </c>
      <c r="D238" s="304"/>
      <c r="E238" s="369"/>
      <c r="F238" s="27"/>
      <c r="G238" s="27"/>
      <c r="H238" s="27"/>
      <c r="I238" s="27"/>
      <c r="J238" s="27"/>
      <c r="K238" s="27"/>
      <c r="L238" s="27"/>
      <c r="M238" s="27"/>
      <c r="N238" s="27"/>
      <c r="O238" s="27"/>
      <c r="P238" s="27"/>
      <c r="Q238" s="27"/>
      <c r="R238" s="27"/>
      <c r="S238" s="27"/>
      <c r="T238" s="27"/>
      <c r="U238" s="27"/>
      <c r="V238" s="27"/>
      <c r="W238" s="27"/>
      <c r="X238" s="27"/>
    </row>
    <row r="239" spans="2:24" x14ac:dyDescent="0.2">
      <c r="B239" s="174">
        <v>286</v>
      </c>
      <c r="C239" s="172" t="s">
        <v>275</v>
      </c>
      <c r="D239" s="173">
        <f>VLOOKUP(C239,Calculations!D$111:P$1318,13,FALSE)</f>
        <v>1.2446992471022622</v>
      </c>
      <c r="E239" s="369"/>
      <c r="F239" s="27"/>
      <c r="G239" s="27"/>
      <c r="H239" s="27"/>
      <c r="I239" s="27"/>
      <c r="J239" s="27"/>
      <c r="K239" s="27"/>
      <c r="L239" s="27"/>
      <c r="M239" s="27"/>
      <c r="N239" s="27"/>
      <c r="O239" s="27"/>
      <c r="P239" s="27"/>
      <c r="Q239" s="27"/>
      <c r="R239" s="27"/>
      <c r="S239" s="27"/>
      <c r="T239" s="27"/>
      <c r="U239" s="27"/>
      <c r="V239" s="27"/>
      <c r="W239" s="27"/>
      <c r="X239" s="27"/>
    </row>
    <row r="240" spans="2:24" x14ac:dyDescent="0.2">
      <c r="B240" s="174">
        <v>269</v>
      </c>
      <c r="C240" s="172" t="s">
        <v>775</v>
      </c>
      <c r="D240" s="304"/>
      <c r="E240" s="370" t="s">
        <v>1217</v>
      </c>
      <c r="F240" s="27"/>
      <c r="G240" s="27"/>
      <c r="H240" s="27"/>
      <c r="I240" s="27"/>
      <c r="J240" s="27"/>
      <c r="K240" s="27"/>
      <c r="L240" s="27"/>
      <c r="M240" s="27"/>
      <c r="N240" s="27"/>
      <c r="O240" s="27"/>
      <c r="P240" s="27"/>
      <c r="Q240" s="27"/>
      <c r="R240" s="27"/>
      <c r="S240" s="27"/>
      <c r="T240" s="27"/>
      <c r="U240" s="27"/>
      <c r="V240" s="27"/>
      <c r="W240" s="27"/>
      <c r="X240" s="27"/>
    </row>
    <row r="241" spans="2:24" x14ac:dyDescent="0.2">
      <c r="B241" s="174">
        <v>270</v>
      </c>
      <c r="C241" s="172" t="s">
        <v>162</v>
      </c>
      <c r="D241" s="173">
        <f>VLOOKUP(C241,Calculations!D$111:P$1318,13,FALSE)</f>
        <v>1.3046211022672443</v>
      </c>
      <c r="E241" s="369"/>
      <c r="F241" s="27"/>
      <c r="G241" s="27"/>
      <c r="H241" s="27"/>
      <c r="I241" s="27"/>
      <c r="J241" s="27"/>
      <c r="K241" s="27"/>
      <c r="L241" s="27"/>
      <c r="M241" s="27"/>
      <c r="N241" s="27"/>
      <c r="O241" s="27"/>
      <c r="P241" s="27"/>
      <c r="Q241" s="27"/>
      <c r="R241" s="27"/>
      <c r="S241" s="27"/>
      <c r="T241" s="27"/>
      <c r="U241" s="27"/>
      <c r="V241" s="27"/>
      <c r="W241" s="27"/>
      <c r="X241" s="27"/>
    </row>
    <row r="242" spans="2:24" x14ac:dyDescent="0.2">
      <c r="B242" s="174">
        <v>271</v>
      </c>
      <c r="C242" s="172" t="s">
        <v>274</v>
      </c>
      <c r="D242" s="173">
        <f>VLOOKUP(C242,Calculations!D$111:P$1318,13,FALSE)</f>
        <v>1.8910214494020607</v>
      </c>
      <c r="E242" s="369"/>
      <c r="F242" s="27"/>
      <c r="G242" s="27"/>
      <c r="H242" s="27"/>
      <c r="I242" s="27"/>
      <c r="J242" s="27"/>
      <c r="K242" s="27"/>
      <c r="L242" s="27"/>
      <c r="M242" s="27"/>
      <c r="N242" s="27"/>
      <c r="O242" s="27"/>
      <c r="P242" s="27"/>
      <c r="Q242" s="27"/>
      <c r="R242" s="27"/>
      <c r="S242" s="27"/>
      <c r="T242" s="27"/>
      <c r="U242" s="27"/>
      <c r="V242" s="27"/>
      <c r="W242" s="27"/>
      <c r="X242" s="27"/>
    </row>
    <row r="243" spans="2:24" x14ac:dyDescent="0.2">
      <c r="B243" s="174">
        <v>272</v>
      </c>
      <c r="C243" s="172" t="s">
        <v>266</v>
      </c>
      <c r="D243" s="173">
        <f>VLOOKUP(C243,Calculations!D$111:P$1318,13,FALSE)</f>
        <v>1.1520897179075111</v>
      </c>
      <c r="E243" s="369"/>
      <c r="F243" s="27"/>
      <c r="G243" s="27"/>
      <c r="H243" s="27"/>
      <c r="I243" s="27"/>
      <c r="J243" s="27"/>
      <c r="K243" s="27"/>
      <c r="L243" s="27"/>
      <c r="M243" s="27"/>
      <c r="N243" s="27"/>
      <c r="O243" s="27"/>
      <c r="P243" s="27"/>
      <c r="Q243" s="27"/>
      <c r="R243" s="27"/>
      <c r="S243" s="27"/>
      <c r="T243" s="27"/>
      <c r="U243" s="27"/>
      <c r="V243" s="27"/>
      <c r="W243" s="27"/>
      <c r="X243" s="27"/>
    </row>
    <row r="244" spans="2:24" x14ac:dyDescent="0.2">
      <c r="B244" s="174">
        <v>273</v>
      </c>
      <c r="C244" s="172" t="s">
        <v>776</v>
      </c>
      <c r="D244" s="304"/>
      <c r="E244" s="370" t="s">
        <v>1217</v>
      </c>
      <c r="F244" s="27"/>
      <c r="G244" s="27"/>
      <c r="H244" s="27"/>
      <c r="I244" s="27"/>
      <c r="J244" s="27"/>
      <c r="K244" s="27"/>
      <c r="L244" s="27"/>
      <c r="M244" s="27"/>
      <c r="N244" s="27"/>
      <c r="O244" s="27"/>
      <c r="P244" s="27"/>
      <c r="Q244" s="27"/>
      <c r="R244" s="27"/>
      <c r="S244" s="27"/>
      <c r="T244" s="27"/>
      <c r="U244" s="27"/>
      <c r="V244" s="27"/>
      <c r="W244" s="27"/>
      <c r="X244" s="27"/>
    </row>
    <row r="245" spans="2:24" x14ac:dyDescent="0.2">
      <c r="B245" s="174">
        <v>274</v>
      </c>
      <c r="C245" s="172" t="s">
        <v>268</v>
      </c>
      <c r="D245" s="173">
        <f>VLOOKUP(C245,Calculations!D$111:P$1318,13,FALSE)</f>
        <v>2.5035554994260552</v>
      </c>
      <c r="E245" s="369"/>
      <c r="F245" s="27"/>
      <c r="G245" s="27"/>
      <c r="H245" s="27"/>
      <c r="I245" s="27"/>
      <c r="J245" s="27"/>
      <c r="K245" s="27"/>
      <c r="L245" s="27"/>
      <c r="M245" s="27"/>
      <c r="N245" s="27"/>
      <c r="O245" s="27"/>
      <c r="P245" s="27"/>
      <c r="Q245" s="27"/>
      <c r="R245" s="27"/>
      <c r="S245" s="27"/>
      <c r="T245" s="27"/>
      <c r="U245" s="27"/>
      <c r="V245" s="27"/>
      <c r="W245" s="27"/>
      <c r="X245" s="27"/>
    </row>
    <row r="246" spans="2:24" x14ac:dyDescent="0.2">
      <c r="B246" s="174">
        <v>275</v>
      </c>
      <c r="C246" s="172" t="s">
        <v>212</v>
      </c>
      <c r="D246" s="173">
        <f>VLOOKUP(C246,Calculations!D$111:P$1318,13,FALSE)</f>
        <v>3.5144109883347463</v>
      </c>
      <c r="E246" s="369"/>
      <c r="F246" s="27"/>
      <c r="G246" s="27"/>
      <c r="H246" s="27"/>
      <c r="I246" s="27"/>
      <c r="J246" s="27"/>
      <c r="K246" s="27"/>
      <c r="L246" s="27"/>
      <c r="M246" s="27"/>
      <c r="N246" s="27"/>
      <c r="O246" s="27"/>
      <c r="P246" s="27"/>
      <c r="Q246" s="27"/>
      <c r="R246" s="27"/>
      <c r="S246" s="27"/>
      <c r="T246" s="27"/>
      <c r="U246" s="27"/>
      <c r="V246" s="27"/>
      <c r="W246" s="27"/>
      <c r="X246" s="27"/>
    </row>
    <row r="247" spans="2:24" x14ac:dyDescent="0.2">
      <c r="B247" s="174">
        <v>276</v>
      </c>
      <c r="C247" s="172" t="s">
        <v>143</v>
      </c>
      <c r="D247" s="173">
        <f>VLOOKUP(C247,Calculations!D$111:P$1318,13,FALSE)</f>
        <v>1.3799565157448743</v>
      </c>
      <c r="E247" s="369"/>
      <c r="F247" s="27"/>
      <c r="G247" s="27"/>
      <c r="H247" s="27"/>
      <c r="I247" s="27"/>
      <c r="J247" s="27"/>
      <c r="K247" s="27"/>
      <c r="L247" s="27"/>
      <c r="M247" s="27"/>
      <c r="N247" s="27"/>
      <c r="O247" s="27"/>
      <c r="P247" s="27"/>
      <c r="Q247" s="27"/>
      <c r="R247" s="27"/>
      <c r="S247" s="27"/>
      <c r="T247" s="27"/>
      <c r="U247" s="27"/>
      <c r="V247" s="27"/>
      <c r="W247" s="27"/>
      <c r="X247" s="27"/>
    </row>
    <row r="248" spans="2:24" x14ac:dyDescent="0.2">
      <c r="B248" s="174">
        <v>277</v>
      </c>
      <c r="C248" s="172" t="s">
        <v>8</v>
      </c>
      <c r="D248" s="173">
        <f>Calculations!P404</f>
        <v>4.2063663928936359</v>
      </c>
      <c r="E248" s="370" t="s">
        <v>1225</v>
      </c>
      <c r="F248" s="27"/>
      <c r="G248" s="27"/>
      <c r="H248" s="27"/>
      <c r="I248" s="27"/>
      <c r="J248" s="27"/>
      <c r="K248" s="27"/>
      <c r="L248" s="27"/>
      <c r="M248" s="27"/>
      <c r="N248" s="27"/>
      <c r="O248" s="27"/>
      <c r="P248" s="27"/>
      <c r="Q248" s="27"/>
      <c r="R248" s="27"/>
      <c r="S248" s="27"/>
      <c r="T248" s="27"/>
      <c r="U248" s="27"/>
      <c r="V248" s="27"/>
      <c r="W248" s="27"/>
      <c r="X248" s="27"/>
    </row>
    <row r="249" spans="2:24" x14ac:dyDescent="0.2">
      <c r="B249" s="174">
        <v>278</v>
      </c>
      <c r="C249" s="172" t="s">
        <v>205</v>
      </c>
      <c r="D249" s="173">
        <f>VLOOKUP(C249,Calculations!D$111:P$1318,13,FALSE)</f>
        <v>2.8037556576833471</v>
      </c>
      <c r="E249" s="369"/>
      <c r="F249" s="27"/>
      <c r="G249" s="27"/>
      <c r="H249" s="27"/>
      <c r="I249" s="27"/>
      <c r="J249" s="27"/>
      <c r="K249" s="27"/>
      <c r="L249" s="27"/>
      <c r="M249" s="27"/>
      <c r="N249" s="27"/>
      <c r="O249" s="27"/>
      <c r="P249" s="27"/>
      <c r="Q249" s="27"/>
      <c r="R249" s="27"/>
      <c r="S249" s="27"/>
      <c r="T249" s="27"/>
      <c r="U249" s="27"/>
      <c r="V249" s="27"/>
      <c r="W249" s="27"/>
      <c r="X249" s="27"/>
    </row>
    <row r="250" spans="2:24" x14ac:dyDescent="0.2">
      <c r="B250" s="174">
        <v>279</v>
      </c>
      <c r="C250" s="172" t="s">
        <v>778</v>
      </c>
      <c r="D250" s="304"/>
      <c r="E250" s="370" t="s">
        <v>1217</v>
      </c>
      <c r="F250" s="27"/>
      <c r="G250" s="27"/>
      <c r="H250" s="27"/>
      <c r="I250" s="27"/>
      <c r="J250" s="27"/>
      <c r="K250" s="27"/>
      <c r="L250" s="27"/>
      <c r="M250" s="27"/>
      <c r="N250" s="27"/>
      <c r="O250" s="27"/>
      <c r="P250" s="27"/>
      <c r="Q250" s="27"/>
      <c r="R250" s="27"/>
      <c r="S250" s="27"/>
      <c r="T250" s="27"/>
      <c r="U250" s="27"/>
      <c r="V250" s="27"/>
      <c r="W250" s="27"/>
      <c r="X250" s="27"/>
    </row>
    <row r="251" spans="2:24" x14ac:dyDescent="0.2">
      <c r="B251" s="174">
        <v>280</v>
      </c>
      <c r="C251" s="172" t="s">
        <v>165</v>
      </c>
      <c r="D251" s="173">
        <f>VLOOKUP(C251,Calculations!D$111:P$1318,13,FALSE)</f>
        <v>1.7275811523327633</v>
      </c>
      <c r="E251" s="369"/>
      <c r="F251" s="27"/>
      <c r="G251" s="27"/>
      <c r="H251" s="27"/>
      <c r="I251" s="27"/>
      <c r="J251" s="27"/>
      <c r="K251" s="27"/>
      <c r="L251" s="27"/>
      <c r="M251" s="27"/>
      <c r="N251" s="27"/>
      <c r="O251" s="27"/>
      <c r="P251" s="27"/>
      <c r="Q251" s="27"/>
      <c r="R251" s="27"/>
      <c r="S251" s="27"/>
      <c r="T251" s="27"/>
      <c r="U251" s="27"/>
      <c r="V251" s="27"/>
      <c r="W251" s="27"/>
      <c r="X251" s="27"/>
    </row>
    <row r="252" spans="2:24" x14ac:dyDescent="0.2">
      <c r="B252" s="174">
        <v>281</v>
      </c>
      <c r="C252" s="172" t="s">
        <v>216</v>
      </c>
      <c r="D252" s="173">
        <f>VLOOKUP(C252,Calculations!D$111:P$1318,13,FALSE)</f>
        <v>9.0841099887798755</v>
      </c>
      <c r="E252" s="369"/>
      <c r="F252" s="27"/>
      <c r="G252" s="27"/>
      <c r="H252" s="27"/>
      <c r="I252" s="27"/>
      <c r="J252" s="27"/>
      <c r="K252" s="27"/>
      <c r="L252" s="27"/>
      <c r="M252" s="27"/>
      <c r="N252" s="27"/>
      <c r="O252" s="27"/>
      <c r="P252" s="27"/>
      <c r="Q252" s="27"/>
      <c r="R252" s="27"/>
      <c r="S252" s="27"/>
      <c r="T252" s="27"/>
      <c r="U252" s="27"/>
      <c r="V252" s="27"/>
      <c r="W252" s="27"/>
      <c r="X252" s="27"/>
    </row>
    <row r="253" spans="2:24" x14ac:dyDescent="0.2">
      <c r="B253" s="174">
        <v>282</v>
      </c>
      <c r="C253" s="172" t="s">
        <v>15</v>
      </c>
      <c r="D253" s="173">
        <f>Calculations!P418</f>
        <v>3.2997165097852608</v>
      </c>
      <c r="E253" s="370" t="s">
        <v>1226</v>
      </c>
      <c r="F253" s="27"/>
      <c r="G253" s="27"/>
      <c r="H253" s="27"/>
      <c r="I253" s="27"/>
      <c r="J253" s="27"/>
      <c r="K253" s="27"/>
      <c r="L253" s="27"/>
      <c r="M253" s="27"/>
      <c r="N253" s="27"/>
      <c r="O253" s="27"/>
      <c r="P253" s="27"/>
      <c r="Q253" s="27"/>
      <c r="R253" s="27"/>
      <c r="S253" s="27"/>
      <c r="T253" s="27"/>
      <c r="U253" s="27"/>
      <c r="V253" s="27"/>
      <c r="W253" s="27"/>
      <c r="X253" s="27"/>
    </row>
    <row r="254" spans="2:24" x14ac:dyDescent="0.2">
      <c r="B254" s="174">
        <v>287</v>
      </c>
      <c r="C254" s="172" t="s">
        <v>232</v>
      </c>
      <c r="D254" s="173">
        <f>VLOOKUP(C254,Calculations!D$111:P$1318,13,FALSE)</f>
        <v>2.0997942594451851</v>
      </c>
      <c r="E254" s="369"/>
      <c r="F254" s="27"/>
      <c r="G254" s="27"/>
      <c r="H254" s="27"/>
      <c r="I254" s="27"/>
      <c r="J254" s="27"/>
      <c r="K254" s="27"/>
      <c r="L254" s="27"/>
      <c r="M254" s="27"/>
      <c r="N254" s="27"/>
      <c r="O254" s="27"/>
      <c r="P254" s="27"/>
      <c r="Q254" s="27"/>
      <c r="R254" s="27"/>
      <c r="S254" s="27"/>
      <c r="T254" s="27"/>
      <c r="U254" s="27"/>
      <c r="V254" s="27"/>
      <c r="W254" s="27"/>
      <c r="X254" s="27"/>
    </row>
    <row r="255" spans="2:24" x14ac:dyDescent="0.2">
      <c r="B255" s="174">
        <v>288</v>
      </c>
      <c r="C255" s="172" t="s">
        <v>164</v>
      </c>
      <c r="D255" s="173">
        <f>VLOOKUP(C255,Calculations!D$111:P$1318,13,FALSE)</f>
        <v>0.46632724153290217</v>
      </c>
      <c r="E255" s="369"/>
      <c r="F255" s="27"/>
      <c r="G255" s="27"/>
      <c r="H255" s="27"/>
      <c r="I255" s="27"/>
      <c r="J255" s="27"/>
      <c r="K255" s="27"/>
      <c r="L255" s="27"/>
      <c r="M255" s="27"/>
      <c r="N255" s="27"/>
      <c r="O255" s="27"/>
      <c r="P255" s="27"/>
      <c r="Q255" s="27"/>
      <c r="R255" s="27"/>
      <c r="S255" s="27"/>
      <c r="T255" s="27"/>
      <c r="U255" s="27"/>
      <c r="V255" s="27"/>
      <c r="W255" s="27"/>
      <c r="X255" s="27"/>
    </row>
    <row r="256" spans="2:24" x14ac:dyDescent="0.2">
      <c r="B256" s="174">
        <v>289</v>
      </c>
      <c r="C256" s="172" t="s">
        <v>157</v>
      </c>
      <c r="D256" s="173">
        <f>VLOOKUP(C256,Calculations!D$111:P$1318,13,FALSE)</f>
        <v>4.9740873545939408</v>
      </c>
      <c r="E256" s="370" t="s">
        <v>1222</v>
      </c>
      <c r="F256" s="27"/>
      <c r="G256" s="27"/>
      <c r="H256" s="27"/>
      <c r="I256" s="27"/>
      <c r="J256" s="27"/>
      <c r="K256" s="27"/>
      <c r="L256" s="27"/>
      <c r="M256" s="27"/>
      <c r="N256" s="27"/>
      <c r="O256" s="27"/>
      <c r="P256" s="27"/>
      <c r="Q256" s="27"/>
      <c r="R256" s="27"/>
      <c r="S256" s="27"/>
      <c r="T256" s="27"/>
      <c r="U256" s="27"/>
      <c r="V256" s="27"/>
      <c r="W256" s="27"/>
      <c r="X256" s="27"/>
    </row>
    <row r="257" spans="2:24" x14ac:dyDescent="0.2">
      <c r="B257" s="174">
        <v>290</v>
      </c>
      <c r="C257" s="172" t="s">
        <v>230</v>
      </c>
      <c r="D257" s="173">
        <f>VLOOKUP(C257,Calculations!D$111:P$1318,13,FALSE)</f>
        <v>1.9810343547840374</v>
      </c>
      <c r="E257" s="369"/>
      <c r="F257" s="27"/>
      <c r="G257" s="27"/>
      <c r="H257" s="27"/>
      <c r="I257" s="27"/>
      <c r="J257" s="27"/>
      <c r="K257" s="27"/>
      <c r="L257" s="27"/>
      <c r="M257" s="27"/>
      <c r="N257" s="27"/>
      <c r="O257" s="27"/>
      <c r="P257" s="27"/>
      <c r="Q257" s="27"/>
      <c r="R257" s="27"/>
      <c r="S257" s="27"/>
      <c r="T257" s="27"/>
      <c r="U257" s="27"/>
      <c r="V257" s="27"/>
      <c r="W257" s="27"/>
      <c r="X257" s="27"/>
    </row>
    <row r="258" spans="2:24" x14ac:dyDescent="0.2">
      <c r="B258" s="174">
        <v>291</v>
      </c>
      <c r="C258" s="172" t="s">
        <v>138</v>
      </c>
      <c r="D258" s="173">
        <f>VLOOKUP(C258,Calculations!D$111:P$1318,13,FALSE)</f>
        <v>1.0464028274670789</v>
      </c>
      <c r="E258" s="369"/>
      <c r="F258" s="27"/>
      <c r="G258" s="27"/>
      <c r="H258" s="27"/>
      <c r="I258" s="27"/>
      <c r="J258" s="27"/>
      <c r="K258" s="27"/>
      <c r="L258" s="27"/>
      <c r="M258" s="27"/>
      <c r="N258" s="27"/>
      <c r="O258" s="27"/>
      <c r="P258" s="27"/>
      <c r="Q258" s="27"/>
      <c r="R258" s="27"/>
      <c r="S258" s="27"/>
      <c r="T258" s="27"/>
      <c r="U258" s="27"/>
      <c r="V258" s="27"/>
      <c r="W258" s="27"/>
      <c r="X258" s="27"/>
    </row>
    <row r="259" spans="2:24" x14ac:dyDescent="0.2">
      <c r="B259" s="174">
        <v>292</v>
      </c>
      <c r="C259" s="172" t="s">
        <v>228</v>
      </c>
      <c r="D259" s="173">
        <f>VLOOKUP(C259,Calculations!D$111:P$1318,13,FALSE)</f>
        <v>2.2118740959638785</v>
      </c>
      <c r="E259" s="369"/>
      <c r="F259" s="27"/>
      <c r="G259" s="27"/>
      <c r="H259" s="27"/>
      <c r="I259" s="27"/>
      <c r="J259" s="27"/>
      <c r="K259" s="27"/>
      <c r="L259" s="27"/>
      <c r="M259" s="27"/>
      <c r="N259" s="27"/>
      <c r="O259" s="27"/>
      <c r="P259" s="27"/>
      <c r="Q259" s="27"/>
      <c r="R259" s="27"/>
      <c r="S259" s="27"/>
      <c r="T259" s="27"/>
      <c r="U259" s="27"/>
      <c r="V259" s="27"/>
      <c r="W259" s="27"/>
      <c r="X259" s="27"/>
    </row>
    <row r="260" spans="2:24" x14ac:dyDescent="0.2">
      <c r="B260" s="174">
        <v>293</v>
      </c>
      <c r="C260" s="172" t="s">
        <v>186</v>
      </c>
      <c r="D260" s="173">
        <f>VLOOKUP(C260,Calculations!D$111:P$1318,13,FALSE)</f>
        <v>3.4899253282511968</v>
      </c>
      <c r="E260" s="369"/>
      <c r="F260" s="27"/>
      <c r="G260" s="27"/>
      <c r="H260" s="27"/>
      <c r="I260" s="27"/>
      <c r="J260" s="27"/>
      <c r="K260" s="27"/>
      <c r="L260" s="27"/>
      <c r="M260" s="27"/>
      <c r="N260" s="27"/>
      <c r="O260" s="27"/>
      <c r="P260" s="27"/>
      <c r="Q260" s="27"/>
      <c r="R260" s="27"/>
      <c r="S260" s="27"/>
      <c r="T260" s="27"/>
      <c r="U260" s="27"/>
      <c r="V260" s="27"/>
      <c r="W260" s="27"/>
      <c r="X260" s="27"/>
    </row>
    <row r="261" spans="2:24" x14ac:dyDescent="0.2">
      <c r="B261" s="174">
        <v>295</v>
      </c>
      <c r="C261" s="172" t="s">
        <v>88</v>
      </c>
      <c r="D261" s="173">
        <f>VLOOKUP(C261,Calculations!D$111:P$1318,13,FALSE)</f>
        <v>3.0988133699268099</v>
      </c>
      <c r="E261" s="369"/>
      <c r="F261" s="27"/>
      <c r="G261" s="27"/>
      <c r="H261" s="27"/>
      <c r="I261" s="27"/>
      <c r="J261" s="27"/>
      <c r="K261" s="27"/>
      <c r="L261" s="27"/>
      <c r="M261" s="27"/>
      <c r="N261" s="27"/>
      <c r="O261" s="27"/>
      <c r="P261" s="27"/>
      <c r="Q261" s="27"/>
      <c r="R261" s="27"/>
      <c r="S261" s="27"/>
      <c r="T261" s="27"/>
      <c r="U261" s="27"/>
      <c r="V261" s="27"/>
      <c r="W261" s="27"/>
      <c r="X261" s="27"/>
    </row>
    <row r="262" spans="2:24" x14ac:dyDescent="0.2">
      <c r="B262" s="174">
        <v>296</v>
      </c>
      <c r="C262" s="172" t="s">
        <v>785</v>
      </c>
      <c r="D262" s="304"/>
      <c r="E262" s="370" t="s">
        <v>1217</v>
      </c>
      <c r="F262" s="27"/>
      <c r="G262" s="27"/>
      <c r="H262" s="27"/>
      <c r="I262" s="27"/>
      <c r="J262" s="27"/>
      <c r="K262" s="27"/>
      <c r="L262" s="27"/>
      <c r="M262" s="27"/>
      <c r="N262" s="27"/>
      <c r="O262" s="27"/>
      <c r="P262" s="27"/>
      <c r="Q262" s="27"/>
      <c r="R262" s="27"/>
      <c r="S262" s="27"/>
      <c r="T262" s="27"/>
      <c r="U262" s="27"/>
      <c r="V262" s="27"/>
      <c r="W262" s="27"/>
      <c r="X262" s="27"/>
    </row>
    <row r="263" spans="2:24" x14ac:dyDescent="0.2">
      <c r="B263" s="174">
        <v>297</v>
      </c>
      <c r="C263" s="172" t="s">
        <v>12</v>
      </c>
      <c r="D263" s="173">
        <f>Calculations!P412</f>
        <v>2.0590300693208388</v>
      </c>
      <c r="E263" s="370" t="s">
        <v>1225</v>
      </c>
      <c r="F263" s="27"/>
      <c r="G263" s="27"/>
      <c r="H263" s="27"/>
      <c r="I263" s="27"/>
      <c r="J263" s="27"/>
      <c r="K263" s="27"/>
      <c r="L263" s="27"/>
      <c r="M263" s="27"/>
      <c r="N263" s="27"/>
      <c r="O263" s="27"/>
      <c r="P263" s="27"/>
      <c r="Q263" s="27"/>
      <c r="R263" s="27"/>
      <c r="S263" s="27"/>
      <c r="T263" s="27"/>
      <c r="U263" s="27"/>
      <c r="V263" s="27"/>
      <c r="W263" s="27"/>
      <c r="X263" s="27"/>
    </row>
    <row r="264" spans="2:24" x14ac:dyDescent="0.2">
      <c r="B264" s="174">
        <v>298</v>
      </c>
      <c r="C264" s="172" t="s">
        <v>222</v>
      </c>
      <c r="D264" s="173">
        <f>VLOOKUP(C264,Calculations!D$111:P$1318,13,FALSE)</f>
        <v>0.73039167868480082</v>
      </c>
      <c r="E264" s="369"/>
      <c r="F264" s="27"/>
      <c r="G264" s="27"/>
      <c r="H264" s="27"/>
      <c r="I264" s="27"/>
      <c r="J264" s="27"/>
      <c r="K264" s="27"/>
      <c r="L264" s="27"/>
      <c r="M264" s="27"/>
      <c r="N264" s="27"/>
      <c r="O264" s="27"/>
      <c r="P264" s="27"/>
      <c r="Q264" s="27"/>
      <c r="R264" s="27"/>
      <c r="S264" s="27"/>
      <c r="T264" s="27"/>
      <c r="U264" s="27"/>
      <c r="V264" s="27"/>
      <c r="W264" s="27"/>
      <c r="X264" s="27"/>
    </row>
    <row r="265" spans="2:24" x14ac:dyDescent="0.2">
      <c r="B265" s="174">
        <v>299</v>
      </c>
      <c r="C265" s="172" t="s">
        <v>61</v>
      </c>
      <c r="D265" s="173">
        <f>VLOOKUP(C265,Calculations!D$111:P$1318,13,FALSE)</f>
        <v>0.81077059906708648</v>
      </c>
      <c r="E265" s="369"/>
      <c r="F265" s="27"/>
      <c r="G265" s="27"/>
      <c r="H265" s="27"/>
      <c r="I265" s="27"/>
      <c r="J265" s="27"/>
      <c r="K265" s="27"/>
      <c r="L265" s="27"/>
      <c r="M265" s="27"/>
      <c r="N265" s="27"/>
      <c r="O265" s="27"/>
      <c r="P265" s="27"/>
      <c r="Q265" s="27"/>
      <c r="R265" s="27"/>
      <c r="S265" s="27"/>
      <c r="T265" s="27"/>
      <c r="U265" s="27"/>
      <c r="V265" s="27"/>
      <c r="W265" s="27"/>
      <c r="X265" s="27"/>
    </row>
    <row r="266" spans="2:24" x14ac:dyDescent="0.2">
      <c r="B266" s="174">
        <v>300</v>
      </c>
      <c r="C266" s="172" t="s">
        <v>7</v>
      </c>
      <c r="D266" s="173">
        <f>Calculations!P402</f>
        <v>0.51392318207237209</v>
      </c>
      <c r="E266" s="370" t="s">
        <v>1225</v>
      </c>
      <c r="F266" s="27"/>
      <c r="G266" s="27"/>
      <c r="H266" s="27"/>
      <c r="I266" s="27"/>
      <c r="J266" s="27"/>
      <c r="K266" s="27"/>
      <c r="L266" s="27"/>
      <c r="M266" s="27"/>
      <c r="N266" s="27"/>
      <c r="O266" s="27"/>
      <c r="P266" s="27"/>
      <c r="Q266" s="27"/>
      <c r="R266" s="27"/>
      <c r="S266" s="27"/>
      <c r="T266" s="27"/>
      <c r="U266" s="27"/>
      <c r="V266" s="27"/>
      <c r="W266" s="27"/>
      <c r="X266" s="27"/>
    </row>
    <row r="267" spans="2:24" x14ac:dyDescent="0.2">
      <c r="B267" s="174">
        <v>301</v>
      </c>
      <c r="C267" s="172" t="s">
        <v>279</v>
      </c>
      <c r="D267" s="173">
        <f>VLOOKUP(C267,Calculations!D$111:P$1318,13,FALSE)</f>
        <v>0.92124434564783619</v>
      </c>
      <c r="E267" s="369"/>
      <c r="F267" s="27"/>
      <c r="G267" s="27"/>
      <c r="H267" s="27"/>
      <c r="I267" s="27"/>
      <c r="J267" s="27"/>
      <c r="K267" s="27"/>
      <c r="L267" s="27"/>
      <c r="M267" s="27"/>
      <c r="N267" s="27"/>
      <c r="O267" s="27"/>
      <c r="P267" s="27"/>
      <c r="Q267" s="27"/>
      <c r="R267" s="27"/>
      <c r="S267" s="27"/>
      <c r="T267" s="27"/>
      <c r="U267" s="27"/>
      <c r="V267" s="27"/>
      <c r="W267" s="27"/>
      <c r="X267" s="27"/>
    </row>
    <row r="268" spans="2:24" x14ac:dyDescent="0.2">
      <c r="B268" s="174">
        <v>302</v>
      </c>
      <c r="C268" s="172" t="s">
        <v>195</v>
      </c>
      <c r="D268" s="173">
        <f>VLOOKUP(C268,Calculations!D$111:P$1318,13,FALSE)</f>
        <v>1.6188931486332838</v>
      </c>
      <c r="E268" s="369"/>
      <c r="F268" s="27"/>
      <c r="G268" s="27"/>
      <c r="H268" s="27"/>
      <c r="I268" s="27"/>
      <c r="J268" s="27"/>
      <c r="K268" s="27"/>
      <c r="L268" s="27"/>
      <c r="M268" s="27"/>
      <c r="N268" s="27"/>
      <c r="O268" s="27"/>
      <c r="P268" s="27"/>
      <c r="Q268" s="27"/>
      <c r="R268" s="27"/>
      <c r="S268" s="27"/>
      <c r="T268" s="27"/>
      <c r="U268" s="27"/>
      <c r="V268" s="27"/>
      <c r="W268" s="27"/>
      <c r="X268" s="27"/>
    </row>
    <row r="269" spans="2:24" x14ac:dyDescent="0.2">
      <c r="B269" s="174">
        <v>303</v>
      </c>
      <c r="C269" s="172" t="s">
        <v>194</v>
      </c>
      <c r="D269" s="173">
        <f>VLOOKUP(C269,Calculations!D$111:P$1318,13,FALSE)</f>
        <v>1.4504215956260287</v>
      </c>
      <c r="E269" s="369"/>
      <c r="F269" s="27"/>
      <c r="G269" s="27"/>
      <c r="H269" s="27"/>
      <c r="I269" s="27"/>
      <c r="J269" s="27"/>
      <c r="K269" s="27"/>
      <c r="L269" s="27"/>
      <c r="M269" s="27"/>
      <c r="N269" s="27"/>
      <c r="O269" s="27"/>
      <c r="P269" s="27"/>
      <c r="Q269" s="27"/>
      <c r="R269" s="27"/>
      <c r="S269" s="27"/>
      <c r="T269" s="27"/>
      <c r="U269" s="27"/>
      <c r="V269" s="27"/>
      <c r="W269" s="27"/>
      <c r="X269" s="27"/>
    </row>
    <row r="270" spans="2:24" x14ac:dyDescent="0.2">
      <c r="B270" s="174">
        <v>304</v>
      </c>
      <c r="C270" s="172" t="s">
        <v>234</v>
      </c>
      <c r="D270" s="173">
        <f>VLOOKUP(C270,Calculations!D$111:P$1318,13,FALSE)</f>
        <v>0.43662004896169382</v>
      </c>
      <c r="E270" s="369"/>
      <c r="F270" s="27"/>
      <c r="G270" s="27"/>
      <c r="H270" s="27"/>
      <c r="I270" s="27"/>
      <c r="J270" s="27"/>
      <c r="K270" s="27"/>
      <c r="L270" s="27"/>
      <c r="M270" s="27"/>
      <c r="N270" s="27"/>
      <c r="O270" s="27"/>
      <c r="P270" s="27"/>
      <c r="Q270" s="27"/>
      <c r="R270" s="27"/>
      <c r="S270" s="27"/>
      <c r="T270" s="27"/>
      <c r="U270" s="27"/>
      <c r="V270" s="27"/>
      <c r="W270" s="27"/>
      <c r="X270" s="27"/>
    </row>
    <row r="271" spans="2:24" x14ac:dyDescent="0.2">
      <c r="B271" s="174">
        <v>305</v>
      </c>
      <c r="C271" s="172" t="s">
        <v>179</v>
      </c>
      <c r="D271" s="173">
        <f>VLOOKUP(C271,Calculations!D$111:P$1318,13,FALSE)</f>
        <v>0.41421453417375448</v>
      </c>
      <c r="E271" s="370" t="s">
        <v>1224</v>
      </c>
      <c r="F271" s="27"/>
      <c r="G271" s="27"/>
      <c r="H271" s="27"/>
      <c r="I271" s="27"/>
      <c r="J271" s="27"/>
      <c r="K271" s="27"/>
      <c r="L271" s="27"/>
      <c r="M271" s="27"/>
      <c r="N271" s="27"/>
      <c r="O271" s="27"/>
      <c r="P271" s="27"/>
      <c r="Q271" s="27"/>
      <c r="R271" s="27"/>
      <c r="S271" s="27"/>
      <c r="T271" s="27"/>
      <c r="U271" s="27"/>
      <c r="V271" s="27"/>
      <c r="W271" s="27"/>
      <c r="X271" s="27"/>
    </row>
    <row r="272" spans="2:24" x14ac:dyDescent="0.2">
      <c r="B272" s="174">
        <v>306</v>
      </c>
      <c r="C272" s="172" t="s">
        <v>34</v>
      </c>
      <c r="D272" s="173">
        <f>VLOOKUP(C272,Calculations!D$111:P$1318,13,FALSE)</f>
        <v>0.44572185049173441</v>
      </c>
      <c r="E272" s="369"/>
      <c r="F272" s="27"/>
      <c r="G272" s="27"/>
      <c r="H272" s="27"/>
      <c r="I272" s="27"/>
      <c r="J272" s="27"/>
      <c r="K272" s="27"/>
      <c r="L272" s="27"/>
      <c r="M272" s="27"/>
      <c r="N272" s="27"/>
      <c r="O272" s="27"/>
      <c r="P272" s="27"/>
      <c r="Q272" s="27"/>
      <c r="R272" s="27"/>
      <c r="S272" s="27"/>
      <c r="T272" s="27"/>
      <c r="U272" s="27"/>
      <c r="V272" s="27"/>
      <c r="W272" s="27"/>
      <c r="X272" s="27"/>
    </row>
    <row r="273" spans="2:24" x14ac:dyDescent="0.2">
      <c r="B273" s="174">
        <v>307</v>
      </c>
      <c r="C273" s="172" t="s">
        <v>48</v>
      </c>
      <c r="D273" s="173">
        <f>VLOOKUP(C273,Calculations!D$111:P$1318,13,FALSE)</f>
        <v>0.62171934335354428</v>
      </c>
      <c r="E273" s="369"/>
      <c r="F273" s="27"/>
      <c r="G273" s="27"/>
      <c r="H273" s="27"/>
      <c r="I273" s="27"/>
      <c r="J273" s="27"/>
      <c r="K273" s="27"/>
      <c r="L273" s="27"/>
      <c r="M273" s="27"/>
      <c r="N273" s="27"/>
      <c r="O273" s="27"/>
      <c r="P273" s="27"/>
      <c r="Q273" s="27"/>
      <c r="R273" s="27"/>
      <c r="S273" s="27"/>
      <c r="T273" s="27"/>
      <c r="U273" s="27"/>
      <c r="V273" s="27"/>
      <c r="W273" s="27"/>
      <c r="X273" s="27"/>
    </row>
    <row r="274" spans="2:24" x14ac:dyDescent="0.2">
      <c r="B274" s="174">
        <v>308</v>
      </c>
      <c r="C274" s="172" t="s">
        <v>158</v>
      </c>
      <c r="D274" s="173">
        <f>VLOOKUP(C274,Calculations!D$111:P$1318,13,FALSE)</f>
        <v>0.76629014247330485</v>
      </c>
      <c r="E274" s="369"/>
      <c r="F274" s="27"/>
      <c r="G274" s="27"/>
      <c r="H274" s="27"/>
      <c r="I274" s="27"/>
      <c r="J274" s="27"/>
      <c r="K274" s="27"/>
      <c r="L274" s="27"/>
      <c r="M274" s="27"/>
      <c r="N274" s="27"/>
      <c r="O274" s="27"/>
      <c r="P274" s="27"/>
      <c r="Q274" s="27"/>
      <c r="R274" s="27"/>
      <c r="S274" s="27"/>
      <c r="T274" s="27"/>
      <c r="U274" s="27"/>
      <c r="V274" s="27"/>
      <c r="W274" s="27"/>
      <c r="X274" s="27"/>
    </row>
    <row r="275" spans="2:24" x14ac:dyDescent="0.2">
      <c r="B275" s="174">
        <v>309</v>
      </c>
      <c r="C275" s="172" t="s">
        <v>45</v>
      </c>
      <c r="D275" s="173">
        <f>VLOOKUP(C275,Calculations!D$111:P$1318,13,FALSE)</f>
        <v>0.27954858304034685</v>
      </c>
      <c r="E275" s="369"/>
      <c r="F275" s="27"/>
      <c r="G275" s="27"/>
      <c r="H275" s="27"/>
      <c r="I275" s="27"/>
      <c r="J275" s="27"/>
      <c r="K275" s="27"/>
      <c r="L275" s="27"/>
      <c r="M275" s="27"/>
      <c r="N275" s="27"/>
      <c r="O275" s="27"/>
      <c r="P275" s="27"/>
      <c r="Q275" s="27"/>
      <c r="R275" s="27"/>
      <c r="S275" s="27"/>
      <c r="T275" s="27"/>
      <c r="U275" s="27"/>
      <c r="V275" s="27"/>
      <c r="W275" s="27"/>
      <c r="X275" s="27"/>
    </row>
    <row r="276" spans="2:24" x14ac:dyDescent="0.2">
      <c r="B276" s="174">
        <v>310</v>
      </c>
      <c r="C276" s="172" t="s">
        <v>312</v>
      </c>
      <c r="D276" s="173">
        <f>VLOOKUP(C276,Calculations!D$111:P$1318,13,FALSE)</f>
        <v>0.50055614607504628</v>
      </c>
      <c r="E276" s="369"/>
      <c r="F276" s="27"/>
      <c r="G276" s="27"/>
      <c r="H276" s="27"/>
      <c r="I276" s="27"/>
      <c r="J276" s="27"/>
      <c r="K276" s="27"/>
      <c r="L276" s="27"/>
      <c r="M276" s="27"/>
      <c r="N276" s="27"/>
      <c r="O276" s="27"/>
      <c r="P276" s="27"/>
      <c r="Q276" s="27"/>
      <c r="R276" s="27"/>
      <c r="S276" s="27"/>
      <c r="T276" s="27"/>
      <c r="U276" s="27"/>
      <c r="V276" s="27"/>
      <c r="W276" s="27"/>
      <c r="X276" s="27"/>
    </row>
    <row r="277" spans="2:24" x14ac:dyDescent="0.2">
      <c r="B277" s="174">
        <v>311</v>
      </c>
      <c r="C277" s="172" t="s">
        <v>276</v>
      </c>
      <c r="D277" s="173">
        <f>VLOOKUP(C277,Calculations!D$111:P$1318,13,FALSE)</f>
        <v>0.67082823023894034</v>
      </c>
      <c r="E277" s="369"/>
      <c r="F277" s="27"/>
      <c r="G277" s="27"/>
      <c r="H277" s="27"/>
      <c r="I277" s="27"/>
      <c r="J277" s="27"/>
      <c r="K277" s="27"/>
      <c r="L277" s="27"/>
      <c r="M277" s="27"/>
      <c r="N277" s="27"/>
      <c r="O277" s="27"/>
      <c r="P277" s="27"/>
      <c r="Q277" s="27"/>
      <c r="R277" s="27"/>
      <c r="S277" s="27"/>
      <c r="T277" s="27"/>
      <c r="U277" s="27"/>
      <c r="V277" s="27"/>
      <c r="W277" s="27"/>
      <c r="X277" s="27"/>
    </row>
    <row r="278" spans="2:24" x14ac:dyDescent="0.2">
      <c r="B278" s="174">
        <v>312</v>
      </c>
      <c r="C278" s="172" t="s">
        <v>192</v>
      </c>
      <c r="D278" s="173">
        <f>VLOOKUP(C278,Calculations!D$111:P$1318,13,FALSE)</f>
        <v>0.99713792434042392</v>
      </c>
      <c r="E278" s="369"/>
      <c r="F278" s="27"/>
      <c r="G278" s="27"/>
      <c r="H278" s="27"/>
      <c r="I278" s="27"/>
      <c r="J278" s="27"/>
      <c r="K278" s="27"/>
      <c r="L278" s="27"/>
      <c r="M278" s="27"/>
      <c r="N278" s="27"/>
      <c r="O278" s="27"/>
      <c r="P278" s="27"/>
      <c r="Q278" s="27"/>
      <c r="R278" s="27"/>
      <c r="S278" s="27"/>
      <c r="T278" s="27"/>
      <c r="U278" s="27"/>
      <c r="V278" s="27"/>
      <c r="W278" s="27"/>
      <c r="X278" s="27"/>
    </row>
    <row r="279" spans="2:24" x14ac:dyDescent="0.2">
      <c r="B279" s="174">
        <v>313</v>
      </c>
      <c r="C279" s="172" t="s">
        <v>104</v>
      </c>
      <c r="D279" s="173">
        <f>VLOOKUP(C279,Calculations!D$111:P$1318,13,FALSE)</f>
        <v>1.0653148149184708</v>
      </c>
      <c r="E279" s="369"/>
      <c r="F279" s="27"/>
      <c r="G279" s="27"/>
      <c r="H279" s="27"/>
      <c r="I279" s="27"/>
      <c r="J279" s="27"/>
      <c r="K279" s="27"/>
      <c r="L279" s="27"/>
      <c r="M279" s="27"/>
      <c r="N279" s="27"/>
      <c r="O279" s="27"/>
      <c r="P279" s="27"/>
      <c r="Q279" s="27"/>
      <c r="R279" s="27"/>
      <c r="S279" s="27"/>
      <c r="T279" s="27"/>
      <c r="U279" s="27"/>
      <c r="V279" s="27"/>
      <c r="W279" s="27"/>
      <c r="X279" s="27"/>
    </row>
    <row r="280" spans="2:24" x14ac:dyDescent="0.2">
      <c r="B280" s="174">
        <v>314</v>
      </c>
      <c r="C280" s="172" t="s">
        <v>148</v>
      </c>
      <c r="D280" s="173">
        <f>VLOOKUP(C280,Calculations!D$111:P$1318,13,FALSE)</f>
        <v>0.21066759539465613</v>
      </c>
      <c r="E280" s="369"/>
      <c r="F280" s="27"/>
      <c r="G280" s="27"/>
      <c r="H280" s="27"/>
      <c r="I280" s="27"/>
      <c r="J280" s="27"/>
      <c r="K280" s="27"/>
      <c r="L280" s="27"/>
      <c r="M280" s="27"/>
      <c r="N280" s="27"/>
      <c r="O280" s="27"/>
      <c r="P280" s="27"/>
      <c r="Q280" s="27"/>
      <c r="R280" s="27"/>
      <c r="S280" s="27"/>
      <c r="T280" s="27"/>
      <c r="U280" s="27"/>
      <c r="V280" s="27"/>
      <c r="W280" s="27"/>
      <c r="X280" s="27"/>
    </row>
    <row r="281" spans="2:24" x14ac:dyDescent="0.2">
      <c r="B281" s="174">
        <v>315</v>
      </c>
      <c r="C281" s="172" t="s">
        <v>166</v>
      </c>
      <c r="D281" s="173">
        <f>VLOOKUP(C281,Calculations!D$111:P$1318,13,FALSE)</f>
        <v>4.2444343566285312</v>
      </c>
      <c r="E281" s="369"/>
      <c r="F281" s="27"/>
      <c r="G281" s="27"/>
      <c r="H281" s="27"/>
      <c r="I281" s="27"/>
      <c r="J281" s="27"/>
      <c r="K281" s="27"/>
      <c r="L281" s="27"/>
      <c r="M281" s="27"/>
      <c r="N281" s="27"/>
      <c r="O281" s="27"/>
      <c r="P281" s="27"/>
      <c r="Q281" s="27"/>
      <c r="R281" s="27"/>
      <c r="S281" s="27"/>
      <c r="T281" s="27"/>
      <c r="U281" s="27"/>
      <c r="V281" s="27"/>
      <c r="W281" s="27"/>
      <c r="X281" s="27"/>
    </row>
    <row r="282" spans="2:24" x14ac:dyDescent="0.2">
      <c r="B282" s="174">
        <v>316</v>
      </c>
      <c r="C282" s="172" t="s">
        <v>89</v>
      </c>
      <c r="D282" s="173">
        <f>VLOOKUP(C282,Calculations!D$111:P$1318,13,FALSE)</f>
        <v>1.0699622479730344</v>
      </c>
      <c r="E282" s="369"/>
      <c r="F282" s="27"/>
      <c r="G282" s="27"/>
      <c r="H282" s="27"/>
      <c r="I282" s="27"/>
      <c r="J282" s="27"/>
      <c r="K282" s="27"/>
      <c r="L282" s="27"/>
      <c r="M282" s="27"/>
      <c r="N282" s="27"/>
      <c r="O282" s="27"/>
      <c r="P282" s="27"/>
      <c r="Q282" s="27"/>
      <c r="R282" s="27"/>
      <c r="S282" s="27"/>
      <c r="T282" s="27"/>
      <c r="U282" s="27"/>
      <c r="V282" s="27"/>
      <c r="W282" s="27"/>
      <c r="X282" s="27"/>
    </row>
    <row r="283" spans="2:24" x14ac:dyDescent="0.2">
      <c r="B283" s="174">
        <v>317</v>
      </c>
      <c r="C283" s="172" t="s">
        <v>288</v>
      </c>
      <c r="D283" s="173">
        <f>VLOOKUP(C283,Calculations!D$111:P$1318,13,FALSE)</f>
        <v>0.76178321533653404</v>
      </c>
      <c r="E283" s="369"/>
      <c r="F283" s="27"/>
      <c r="G283" s="27"/>
      <c r="H283" s="27"/>
      <c r="I283" s="27"/>
      <c r="J283" s="27"/>
      <c r="K283" s="27"/>
      <c r="L283" s="27"/>
      <c r="M283" s="27"/>
      <c r="N283" s="27"/>
      <c r="O283" s="27"/>
      <c r="P283" s="27"/>
      <c r="Q283" s="27"/>
      <c r="R283" s="27"/>
      <c r="S283" s="27"/>
      <c r="T283" s="27"/>
      <c r="U283" s="27"/>
      <c r="V283" s="27"/>
      <c r="W283" s="27"/>
      <c r="X283" s="27"/>
    </row>
    <row r="284" spans="2:24" x14ac:dyDescent="0.2">
      <c r="B284" s="174">
        <v>318</v>
      </c>
      <c r="C284" s="172" t="s">
        <v>96</v>
      </c>
      <c r="D284" s="173">
        <f>VLOOKUP(C284,Calculations!D$111:P$1318,13,FALSE)</f>
        <v>1.5528355733853645</v>
      </c>
      <c r="E284" s="369"/>
      <c r="F284" s="27"/>
      <c r="G284" s="27"/>
      <c r="H284" s="27"/>
      <c r="I284" s="27"/>
      <c r="J284" s="27"/>
      <c r="K284" s="27"/>
      <c r="L284" s="27"/>
      <c r="M284" s="27"/>
      <c r="N284" s="27"/>
      <c r="O284" s="27"/>
      <c r="P284" s="27"/>
      <c r="Q284" s="27"/>
      <c r="R284" s="27"/>
      <c r="S284" s="27"/>
      <c r="T284" s="27"/>
      <c r="U284" s="27"/>
      <c r="V284" s="27"/>
      <c r="W284" s="27"/>
      <c r="X284" s="27"/>
    </row>
    <row r="285" spans="2:24" x14ac:dyDescent="0.2">
      <c r="B285" s="174">
        <v>319</v>
      </c>
      <c r="C285" s="172" t="s">
        <v>267</v>
      </c>
      <c r="D285" s="173">
        <f>VLOOKUP(C285,Calculations!D$111:P$1318,13,FALSE)</f>
        <v>0.95569885262251908</v>
      </c>
      <c r="E285" s="369"/>
      <c r="F285" s="27"/>
      <c r="G285" s="27"/>
      <c r="H285" s="27"/>
      <c r="I285" s="27"/>
      <c r="J285" s="27"/>
      <c r="K285" s="27"/>
      <c r="L285" s="27"/>
      <c r="M285" s="27"/>
      <c r="N285" s="27"/>
      <c r="O285" s="27"/>
      <c r="P285" s="27"/>
      <c r="Q285" s="27"/>
      <c r="R285" s="27"/>
      <c r="S285" s="27"/>
      <c r="T285" s="27"/>
      <c r="U285" s="27"/>
      <c r="V285" s="27"/>
      <c r="W285" s="27"/>
      <c r="X285" s="27"/>
    </row>
    <row r="286" spans="2:24" x14ac:dyDescent="0.2">
      <c r="B286" s="174">
        <v>320</v>
      </c>
      <c r="C286" s="172" t="s">
        <v>39</v>
      </c>
      <c r="D286" s="173">
        <f>VLOOKUP(C286,Calculations!D$111:P$1318,13,FALSE)</f>
        <v>1.4231551504706239</v>
      </c>
      <c r="E286" s="369"/>
      <c r="F286" s="27"/>
      <c r="G286" s="27"/>
      <c r="H286" s="27"/>
      <c r="I286" s="27"/>
      <c r="J286" s="27"/>
      <c r="K286" s="27"/>
      <c r="L286" s="27"/>
      <c r="M286" s="27"/>
      <c r="N286" s="27"/>
      <c r="O286" s="27"/>
      <c r="P286" s="27"/>
      <c r="Q286" s="27"/>
      <c r="R286" s="27"/>
      <c r="S286" s="27"/>
      <c r="T286" s="27"/>
      <c r="U286" s="27"/>
      <c r="V286" s="27"/>
      <c r="W286" s="27"/>
      <c r="X286" s="27"/>
    </row>
    <row r="287" spans="2:24" x14ac:dyDescent="0.2">
      <c r="B287" s="174">
        <v>321</v>
      </c>
      <c r="C287" s="172" t="s">
        <v>30</v>
      </c>
      <c r="D287" s="173">
        <f>VLOOKUP(C287,Calculations!D$111:P$1318,13,FALSE)</f>
        <v>2.8779472995352018</v>
      </c>
      <c r="E287" s="369"/>
      <c r="F287" s="27"/>
      <c r="G287" s="27"/>
      <c r="H287" s="27"/>
      <c r="I287" s="27"/>
      <c r="J287" s="27"/>
      <c r="K287" s="27"/>
      <c r="L287" s="27"/>
      <c r="M287" s="27"/>
      <c r="N287" s="27"/>
      <c r="O287" s="27"/>
      <c r="P287" s="27"/>
      <c r="Q287" s="27"/>
      <c r="R287" s="27"/>
      <c r="S287" s="27"/>
      <c r="T287" s="27"/>
      <c r="U287" s="27"/>
      <c r="V287" s="27"/>
      <c r="W287" s="27"/>
      <c r="X287" s="27"/>
    </row>
    <row r="288" spans="2:24" x14ac:dyDescent="0.2">
      <c r="B288" s="174">
        <v>322</v>
      </c>
      <c r="C288" s="172" t="s">
        <v>317</v>
      </c>
      <c r="D288" s="173">
        <f>VLOOKUP(C288,Calculations!D$111:P$1318,13,FALSE)</f>
        <v>1.0036261620610576</v>
      </c>
      <c r="E288" s="369"/>
      <c r="F288" s="27"/>
      <c r="G288" s="27"/>
      <c r="H288" s="27"/>
      <c r="I288" s="27"/>
      <c r="J288" s="27"/>
      <c r="K288" s="27"/>
      <c r="L288" s="27"/>
      <c r="M288" s="27"/>
      <c r="N288" s="27"/>
      <c r="O288" s="27"/>
      <c r="P288" s="27"/>
      <c r="Q288" s="27"/>
      <c r="R288" s="27"/>
      <c r="S288" s="27"/>
      <c r="T288" s="27"/>
      <c r="U288" s="27"/>
      <c r="V288" s="27"/>
      <c r="W288" s="27"/>
      <c r="X288" s="27"/>
    </row>
    <row r="289" spans="2:24" x14ac:dyDescent="0.2">
      <c r="B289" s="174">
        <v>323</v>
      </c>
      <c r="C289" s="172" t="s">
        <v>100</v>
      </c>
      <c r="D289" s="173">
        <f>VLOOKUP(C289,Calculations!D$111:P$1318,13,FALSE)</f>
        <v>3.2783469348053558</v>
      </c>
      <c r="E289" s="369"/>
      <c r="F289" s="27"/>
      <c r="G289" s="27"/>
      <c r="H289" s="27"/>
      <c r="I289" s="27"/>
      <c r="J289" s="27"/>
      <c r="K289" s="27"/>
      <c r="L289" s="27"/>
      <c r="M289" s="27"/>
      <c r="N289" s="27"/>
      <c r="O289" s="27"/>
      <c r="P289" s="27"/>
      <c r="Q289" s="27"/>
      <c r="R289" s="27"/>
      <c r="S289" s="27"/>
      <c r="T289" s="27"/>
      <c r="U289" s="27"/>
      <c r="V289" s="27"/>
      <c r="W289" s="27"/>
      <c r="X289" s="27"/>
    </row>
    <row r="290" spans="2:24" x14ac:dyDescent="0.2">
      <c r="B290" s="174">
        <v>324</v>
      </c>
      <c r="C290" s="172" t="s">
        <v>141</v>
      </c>
      <c r="D290" s="173">
        <f>VLOOKUP(C290,Calculations!D$111:P$1318,13,FALSE)</f>
        <v>5.6273996431864131</v>
      </c>
      <c r="E290" s="369"/>
      <c r="F290" s="27"/>
      <c r="G290" s="27"/>
      <c r="H290" s="27"/>
      <c r="I290" s="27"/>
      <c r="J290" s="27"/>
      <c r="K290" s="27"/>
      <c r="L290" s="27"/>
      <c r="M290" s="27"/>
      <c r="N290" s="27"/>
      <c r="O290" s="27"/>
      <c r="P290" s="27"/>
      <c r="Q290" s="27"/>
      <c r="R290" s="27"/>
      <c r="S290" s="27"/>
      <c r="T290" s="27"/>
      <c r="U290" s="27"/>
      <c r="V290" s="27"/>
      <c r="W290" s="27"/>
      <c r="X290" s="27"/>
    </row>
    <row r="291" spans="2:24" x14ac:dyDescent="0.2">
      <c r="B291" s="174">
        <v>325</v>
      </c>
      <c r="C291" s="172" t="s">
        <v>340</v>
      </c>
      <c r="D291" s="173">
        <f>VLOOKUP(C291,Calculations!D$111:P$1318,13,FALSE)</f>
        <v>3.9056964425794032</v>
      </c>
      <c r="E291" s="369"/>
      <c r="F291" s="27"/>
      <c r="G291" s="27"/>
      <c r="H291" s="27"/>
      <c r="I291" s="27"/>
      <c r="J291" s="27"/>
      <c r="K291" s="27"/>
      <c r="L291" s="27"/>
      <c r="M291" s="27"/>
      <c r="N291" s="27"/>
      <c r="O291" s="27"/>
      <c r="P291" s="27"/>
      <c r="Q291" s="27"/>
      <c r="R291" s="27"/>
      <c r="S291" s="27"/>
      <c r="T291" s="27"/>
      <c r="U291" s="27"/>
      <c r="V291" s="27"/>
      <c r="W291" s="27"/>
      <c r="X291" s="27"/>
    </row>
    <row r="292" spans="2:24" x14ac:dyDescent="0.2">
      <c r="B292" s="174">
        <v>326</v>
      </c>
      <c r="C292" s="172" t="s">
        <v>293</v>
      </c>
      <c r="D292" s="173">
        <f>VLOOKUP(C292,Calculations!D$111:P$1318,13,FALSE)</f>
        <v>2.3997655125096706</v>
      </c>
      <c r="E292" s="369"/>
      <c r="F292" s="27"/>
      <c r="G292" s="27"/>
      <c r="H292" s="27"/>
      <c r="I292" s="27"/>
      <c r="J292" s="27"/>
      <c r="K292" s="27"/>
      <c r="L292" s="27"/>
      <c r="M292" s="27"/>
      <c r="N292" s="27"/>
      <c r="O292" s="27"/>
      <c r="P292" s="27"/>
      <c r="Q292" s="27"/>
      <c r="R292" s="27"/>
      <c r="S292" s="27"/>
      <c r="T292" s="27"/>
      <c r="U292" s="27"/>
      <c r="V292" s="27"/>
      <c r="W292" s="27"/>
      <c r="X292" s="27"/>
    </row>
    <row r="293" spans="2:24" x14ac:dyDescent="0.2">
      <c r="B293" s="174">
        <v>327</v>
      </c>
      <c r="C293" s="172" t="s">
        <v>304</v>
      </c>
      <c r="D293" s="173">
        <f>VLOOKUP(C293,Calculations!D$111:P$1318,13,FALSE)</f>
        <v>4.2925344516630819</v>
      </c>
      <c r="E293" s="369"/>
      <c r="F293" s="27"/>
      <c r="G293" s="27"/>
      <c r="H293" s="27"/>
      <c r="I293" s="27"/>
      <c r="J293" s="27"/>
      <c r="K293" s="27"/>
      <c r="L293" s="27"/>
      <c r="M293" s="27"/>
      <c r="N293" s="27"/>
      <c r="O293" s="27"/>
      <c r="P293" s="27"/>
      <c r="Q293" s="27"/>
      <c r="R293" s="27"/>
      <c r="S293" s="27"/>
      <c r="T293" s="27"/>
      <c r="U293" s="27"/>
      <c r="V293" s="27"/>
      <c r="W293" s="27"/>
      <c r="X293" s="27"/>
    </row>
    <row r="294" spans="2:24" x14ac:dyDescent="0.2">
      <c r="B294" s="174">
        <v>328</v>
      </c>
      <c r="C294" s="172" t="s">
        <v>33</v>
      </c>
      <c r="D294" s="173">
        <f>VLOOKUP(C294,Calculations!D$111:P$1318,13,FALSE)</f>
        <v>1.3764743314048529</v>
      </c>
      <c r="E294" s="369"/>
      <c r="F294" s="27"/>
      <c r="G294" s="27"/>
      <c r="H294" s="27"/>
      <c r="I294" s="27"/>
      <c r="J294" s="27"/>
      <c r="K294" s="27"/>
      <c r="L294" s="27"/>
      <c r="M294" s="27"/>
      <c r="N294" s="27"/>
      <c r="O294" s="27"/>
      <c r="P294" s="27"/>
      <c r="Q294" s="27"/>
      <c r="R294" s="27"/>
      <c r="S294" s="27"/>
      <c r="T294" s="27"/>
      <c r="U294" s="27"/>
      <c r="V294" s="27"/>
      <c r="W294" s="27"/>
      <c r="X294" s="27"/>
    </row>
    <row r="295" spans="2:24" x14ac:dyDescent="0.2">
      <c r="B295" s="174">
        <v>329</v>
      </c>
      <c r="C295" s="172" t="s">
        <v>795</v>
      </c>
      <c r="D295" s="304"/>
      <c r="E295" s="370" t="s">
        <v>1217</v>
      </c>
      <c r="F295" s="27"/>
      <c r="G295" s="27"/>
      <c r="H295" s="27"/>
      <c r="I295" s="27"/>
      <c r="J295" s="27"/>
      <c r="K295" s="27"/>
      <c r="L295" s="27"/>
      <c r="M295" s="27"/>
      <c r="N295" s="27"/>
      <c r="O295" s="27"/>
      <c r="P295" s="27"/>
      <c r="Q295" s="27"/>
      <c r="R295" s="27"/>
      <c r="S295" s="27"/>
      <c r="T295" s="27"/>
      <c r="U295" s="27"/>
      <c r="V295" s="27"/>
      <c r="W295" s="27"/>
      <c r="X295" s="27"/>
    </row>
    <row r="296" spans="2:24" x14ac:dyDescent="0.2">
      <c r="B296" s="174">
        <v>330</v>
      </c>
      <c r="C296" s="172" t="s">
        <v>9</v>
      </c>
      <c r="D296" s="173">
        <f>Calculations!P406</f>
        <v>1.7919547504328002</v>
      </c>
      <c r="E296" s="370" t="s">
        <v>1225</v>
      </c>
      <c r="F296" s="27"/>
      <c r="G296" s="27"/>
      <c r="H296" s="27"/>
      <c r="I296" s="27"/>
      <c r="J296" s="27"/>
      <c r="K296" s="27"/>
      <c r="L296" s="27"/>
      <c r="M296" s="27"/>
      <c r="N296" s="27"/>
      <c r="O296" s="27"/>
      <c r="P296" s="27"/>
      <c r="Q296" s="27"/>
      <c r="R296" s="27"/>
      <c r="S296" s="27"/>
      <c r="T296" s="27"/>
      <c r="U296" s="27"/>
      <c r="V296" s="27"/>
      <c r="W296" s="27"/>
      <c r="X296" s="27"/>
    </row>
    <row r="297" spans="2:24" x14ac:dyDescent="0.2">
      <c r="B297" s="174">
        <v>331</v>
      </c>
      <c r="C297" s="172" t="s">
        <v>281</v>
      </c>
      <c r="D297" s="173">
        <f>VLOOKUP(C297,Calculations!D$111:P$1318,13,FALSE)</f>
        <v>0.51253108335823216</v>
      </c>
      <c r="E297" s="369"/>
      <c r="F297" s="27"/>
      <c r="G297" s="27"/>
      <c r="H297" s="27"/>
      <c r="I297" s="27"/>
      <c r="J297" s="27"/>
      <c r="K297" s="27"/>
      <c r="L297" s="27"/>
      <c r="M297" s="27"/>
      <c r="N297" s="27"/>
      <c r="O297" s="27"/>
      <c r="P297" s="27"/>
      <c r="Q297" s="27"/>
      <c r="R297" s="27"/>
      <c r="S297" s="27"/>
      <c r="T297" s="27"/>
      <c r="U297" s="27"/>
      <c r="V297" s="27"/>
      <c r="W297" s="27"/>
      <c r="X297" s="27"/>
    </row>
    <row r="298" spans="2:24" x14ac:dyDescent="0.2">
      <c r="B298" s="174">
        <v>333</v>
      </c>
      <c r="C298" s="172" t="s">
        <v>116</v>
      </c>
      <c r="D298" s="173">
        <f>VLOOKUP(C298,Calculations!D$111:P$1318,13,FALSE)</f>
        <v>0.39724589652156755</v>
      </c>
      <c r="E298" s="369"/>
      <c r="F298" s="27"/>
      <c r="G298" s="27"/>
      <c r="H298" s="27"/>
      <c r="I298" s="27"/>
      <c r="J298" s="27"/>
      <c r="K298" s="27"/>
      <c r="L298" s="27"/>
      <c r="M298" s="27"/>
      <c r="N298" s="27"/>
      <c r="O298" s="27"/>
      <c r="P298" s="27"/>
      <c r="Q298" s="27"/>
      <c r="R298" s="27"/>
      <c r="S298" s="27"/>
      <c r="T298" s="27"/>
      <c r="U298" s="27"/>
      <c r="V298" s="27"/>
      <c r="W298" s="27"/>
      <c r="X298" s="27"/>
    </row>
    <row r="299" spans="2:24" x14ac:dyDescent="0.2">
      <c r="B299" s="174">
        <v>334</v>
      </c>
      <c r="C299" s="172" t="s">
        <v>265</v>
      </c>
      <c r="D299" s="173">
        <f>VLOOKUP(C299,Calculations!D$111:P$1318,13,FALSE)</f>
        <v>3.6426384092171791</v>
      </c>
      <c r="E299" s="369"/>
      <c r="F299" s="27"/>
      <c r="G299" s="27"/>
      <c r="H299" s="27"/>
      <c r="I299" s="27"/>
      <c r="J299" s="27"/>
      <c r="K299" s="27"/>
      <c r="L299" s="27"/>
      <c r="M299" s="27"/>
      <c r="N299" s="27"/>
      <c r="O299" s="27"/>
      <c r="P299" s="27"/>
      <c r="Q299" s="27"/>
      <c r="R299" s="27"/>
      <c r="S299" s="27"/>
      <c r="T299" s="27"/>
      <c r="U299" s="27"/>
      <c r="V299" s="27"/>
      <c r="W299" s="27"/>
      <c r="X299" s="27"/>
    </row>
    <row r="300" spans="2:24" x14ac:dyDescent="0.2">
      <c r="B300" s="174">
        <v>335</v>
      </c>
      <c r="C300" s="172" t="s">
        <v>327</v>
      </c>
      <c r="D300" s="173">
        <f>VLOOKUP(C300,Calculations!D$111:P$1318,13,FALSE)</f>
        <v>1.3702645090533143</v>
      </c>
      <c r="E300" s="369"/>
      <c r="F300" s="27"/>
      <c r="G300" s="27"/>
      <c r="H300" s="27"/>
      <c r="I300" s="27"/>
      <c r="J300" s="27"/>
      <c r="K300" s="27"/>
      <c r="L300" s="27"/>
      <c r="M300" s="27"/>
      <c r="N300" s="27"/>
      <c r="O300" s="27"/>
      <c r="P300" s="27"/>
      <c r="Q300" s="27"/>
      <c r="R300" s="27"/>
      <c r="S300" s="27"/>
      <c r="T300" s="27"/>
      <c r="U300" s="27"/>
      <c r="V300" s="27"/>
      <c r="W300" s="27"/>
      <c r="X300" s="27"/>
    </row>
    <row r="301" spans="2:24" x14ac:dyDescent="0.2">
      <c r="B301" s="174">
        <v>336</v>
      </c>
      <c r="C301" s="172" t="s">
        <v>159</v>
      </c>
      <c r="D301" s="173">
        <f>VLOOKUP(C301,Calculations!D$111:P$1318,13,FALSE)</f>
        <v>1.6406897703131613</v>
      </c>
      <c r="E301" s="369"/>
      <c r="F301" s="27"/>
      <c r="G301" s="27"/>
      <c r="H301" s="27"/>
      <c r="I301" s="27"/>
      <c r="J301" s="27"/>
      <c r="K301" s="27"/>
      <c r="L301" s="27"/>
      <c r="M301" s="27"/>
      <c r="N301" s="27"/>
      <c r="O301" s="27"/>
      <c r="P301" s="27"/>
      <c r="Q301" s="27"/>
      <c r="R301" s="27"/>
      <c r="S301" s="27"/>
      <c r="T301" s="27"/>
      <c r="U301" s="27"/>
      <c r="V301" s="27"/>
      <c r="W301" s="27"/>
      <c r="X301" s="27"/>
    </row>
    <row r="302" spans="2:24" x14ac:dyDescent="0.2">
      <c r="B302" s="174">
        <v>337</v>
      </c>
      <c r="C302" s="172" t="s">
        <v>190</v>
      </c>
      <c r="D302" s="173">
        <f>VLOOKUP(C302,Calculations!D$111:P$1318,13,FALSE)</f>
        <v>2.4293129756605154</v>
      </c>
      <c r="E302" s="369"/>
      <c r="F302" s="27"/>
      <c r="G302" s="27"/>
      <c r="H302" s="27"/>
      <c r="I302" s="27"/>
      <c r="J302" s="27"/>
      <c r="K302" s="27"/>
      <c r="L302" s="27"/>
      <c r="M302" s="27"/>
      <c r="N302" s="27"/>
      <c r="O302" s="27"/>
      <c r="P302" s="27"/>
      <c r="Q302" s="27"/>
      <c r="R302" s="27"/>
      <c r="S302" s="27"/>
      <c r="T302" s="27"/>
      <c r="U302" s="27"/>
      <c r="V302" s="27"/>
      <c r="W302" s="27"/>
      <c r="X302" s="27"/>
    </row>
    <row r="303" spans="2:24" x14ac:dyDescent="0.2">
      <c r="B303" s="174">
        <v>338</v>
      </c>
      <c r="C303" s="172" t="s">
        <v>241</v>
      </c>
      <c r="D303" s="173">
        <f>VLOOKUP(C303,Calculations!D$111:P$1318,13,FALSE)</f>
        <v>0.55294559109350794</v>
      </c>
      <c r="E303" s="369"/>
      <c r="F303" s="27"/>
      <c r="G303" s="27"/>
      <c r="H303" s="27"/>
      <c r="I303" s="27"/>
      <c r="J303" s="27"/>
      <c r="K303" s="27"/>
      <c r="L303" s="27"/>
      <c r="M303" s="27"/>
      <c r="N303" s="27"/>
      <c r="O303" s="27"/>
      <c r="P303" s="27"/>
      <c r="Q303" s="27"/>
      <c r="R303" s="27"/>
      <c r="S303" s="27"/>
      <c r="T303" s="27"/>
      <c r="U303" s="27"/>
      <c r="V303" s="27"/>
      <c r="W303" s="27"/>
      <c r="X303" s="27"/>
    </row>
    <row r="304" spans="2:24" x14ac:dyDescent="0.2">
      <c r="B304" s="174">
        <v>339</v>
      </c>
      <c r="C304" s="172" t="s">
        <v>44</v>
      </c>
      <c r="D304" s="173">
        <f>VLOOKUP(C304,Calculations!D$111:P$1318,13,FALSE)</f>
        <v>0.64273286792694218</v>
      </c>
      <c r="E304" s="369"/>
      <c r="F304" s="27"/>
      <c r="G304" s="27"/>
      <c r="H304" s="27"/>
      <c r="I304" s="27"/>
      <c r="J304" s="27"/>
      <c r="K304" s="27"/>
      <c r="L304" s="27"/>
      <c r="M304" s="27"/>
      <c r="N304" s="27"/>
      <c r="O304" s="27"/>
      <c r="P304" s="27"/>
      <c r="Q304" s="27"/>
      <c r="R304" s="27"/>
      <c r="S304" s="27"/>
      <c r="T304" s="27"/>
      <c r="U304" s="27"/>
      <c r="V304" s="27"/>
      <c r="W304" s="27"/>
      <c r="X304" s="27"/>
    </row>
    <row r="305" spans="2:24" x14ac:dyDescent="0.2">
      <c r="B305" s="174">
        <v>340</v>
      </c>
      <c r="C305" s="172" t="s">
        <v>54</v>
      </c>
      <c r="D305" s="173">
        <f>Calculations!P447</f>
        <v>2.3073377734126685</v>
      </c>
      <c r="E305" s="370" t="s">
        <v>1220</v>
      </c>
      <c r="F305" s="27"/>
      <c r="G305" s="27"/>
      <c r="H305" s="27"/>
      <c r="I305" s="27"/>
      <c r="J305" s="27"/>
      <c r="K305" s="27"/>
      <c r="L305" s="27"/>
      <c r="M305" s="27"/>
      <c r="N305" s="27"/>
      <c r="O305" s="27"/>
      <c r="P305" s="27"/>
      <c r="Q305" s="27"/>
      <c r="R305" s="27"/>
      <c r="S305" s="27"/>
      <c r="T305" s="27"/>
      <c r="U305" s="27"/>
      <c r="V305" s="27"/>
      <c r="W305" s="27"/>
      <c r="X305" s="27"/>
    </row>
    <row r="306" spans="2:24" x14ac:dyDescent="0.2">
      <c r="B306" s="174">
        <v>342</v>
      </c>
      <c r="C306" s="172" t="s">
        <v>63</v>
      </c>
      <c r="D306" s="173">
        <f>VLOOKUP(C306,Calculations!D$111:P$1318,13,FALSE)</f>
        <v>1.3601774299189662</v>
      </c>
      <c r="E306" s="369"/>
      <c r="F306" s="27"/>
      <c r="G306" s="27"/>
      <c r="H306" s="27"/>
      <c r="I306" s="27"/>
      <c r="J306" s="27"/>
      <c r="K306" s="27"/>
      <c r="L306" s="27"/>
      <c r="M306" s="27"/>
      <c r="N306" s="27"/>
      <c r="O306" s="27"/>
      <c r="P306" s="27"/>
      <c r="Q306" s="27"/>
      <c r="R306" s="27"/>
      <c r="S306" s="27"/>
      <c r="T306" s="27"/>
      <c r="U306" s="27"/>
      <c r="V306" s="27"/>
      <c r="W306" s="27"/>
      <c r="X306" s="27"/>
    </row>
    <row r="307" spans="2:24" x14ac:dyDescent="0.2">
      <c r="B307" s="174">
        <v>343</v>
      </c>
      <c r="C307" s="172" t="s">
        <v>123</v>
      </c>
      <c r="D307" s="173">
        <f>VLOOKUP(C307,Calculations!D$111:P$1318,13,FALSE)</f>
        <v>1.1826038422128191</v>
      </c>
      <c r="E307" s="369"/>
      <c r="F307" s="27"/>
      <c r="G307" s="27"/>
      <c r="H307" s="27"/>
      <c r="I307" s="27"/>
      <c r="J307" s="27"/>
      <c r="K307" s="27"/>
      <c r="L307" s="27"/>
      <c r="M307" s="27"/>
      <c r="N307" s="27"/>
      <c r="O307" s="27"/>
      <c r="P307" s="27"/>
      <c r="Q307" s="27"/>
      <c r="R307" s="27"/>
      <c r="S307" s="27"/>
      <c r="T307" s="27"/>
      <c r="U307" s="27"/>
      <c r="V307" s="27"/>
      <c r="W307" s="27"/>
      <c r="X307" s="27"/>
    </row>
    <row r="308" spans="2:24" x14ac:dyDescent="0.2">
      <c r="B308" s="174">
        <v>344</v>
      </c>
      <c r="C308" s="172" t="s">
        <v>51</v>
      </c>
      <c r="D308" s="173">
        <f>VLOOKUP(C308,Calculations!D$111:P$1318,13,FALSE)</f>
        <v>3.2414999496090733</v>
      </c>
      <c r="E308" s="369"/>
      <c r="F308" s="27"/>
      <c r="G308" s="27"/>
      <c r="H308" s="27"/>
      <c r="I308" s="27"/>
      <c r="J308" s="27"/>
      <c r="K308" s="27"/>
      <c r="L308" s="27"/>
      <c r="M308" s="27"/>
      <c r="N308" s="27"/>
      <c r="O308" s="27"/>
      <c r="P308" s="27"/>
      <c r="Q308" s="27"/>
      <c r="R308" s="27"/>
      <c r="S308" s="27"/>
      <c r="T308" s="27"/>
      <c r="U308" s="27"/>
      <c r="V308" s="27"/>
      <c r="W308" s="27"/>
      <c r="X308" s="27"/>
    </row>
    <row r="309" spans="2:24" x14ac:dyDescent="0.2">
      <c r="B309" s="174">
        <v>346</v>
      </c>
      <c r="C309" s="172" t="s">
        <v>79</v>
      </c>
      <c r="D309" s="173">
        <f>VLOOKUP(C309,Calculations!D$111:P$1318,13,FALSE)</f>
        <v>1.3706521563453911</v>
      </c>
      <c r="E309" s="369"/>
      <c r="F309" s="27"/>
      <c r="G309" s="27"/>
      <c r="H309" s="27"/>
      <c r="I309" s="27"/>
      <c r="J309" s="27"/>
      <c r="K309" s="27"/>
      <c r="L309" s="27"/>
      <c r="M309" s="27"/>
      <c r="N309" s="27"/>
      <c r="O309" s="27"/>
      <c r="P309" s="27"/>
      <c r="Q309" s="27"/>
      <c r="R309" s="27"/>
      <c r="S309" s="27"/>
      <c r="T309" s="27"/>
      <c r="U309" s="27"/>
      <c r="V309" s="27"/>
      <c r="W309" s="27"/>
      <c r="X309" s="27"/>
    </row>
    <row r="310" spans="2:24" x14ac:dyDescent="0.2">
      <c r="B310" s="174">
        <v>347</v>
      </c>
      <c r="C310" s="172" t="s">
        <v>258</v>
      </c>
      <c r="D310" s="173">
        <f>VLOOKUP(C310,Calculations!D$111:P$1318,13,FALSE)</f>
        <v>2.4205663421646664</v>
      </c>
      <c r="E310" s="369"/>
      <c r="F310" s="27"/>
      <c r="G310" s="27"/>
      <c r="H310" s="27"/>
      <c r="I310" s="27"/>
      <c r="J310" s="27"/>
      <c r="K310" s="27"/>
      <c r="L310" s="27"/>
      <c r="M310" s="27"/>
      <c r="N310" s="27"/>
      <c r="O310" s="27"/>
      <c r="P310" s="27"/>
      <c r="Q310" s="27"/>
      <c r="R310" s="27"/>
      <c r="S310" s="27"/>
      <c r="T310" s="27"/>
      <c r="U310" s="27"/>
      <c r="V310" s="27"/>
      <c r="W310" s="27"/>
      <c r="X310" s="27"/>
    </row>
    <row r="311" spans="2:24" x14ac:dyDescent="0.2">
      <c r="B311" s="174">
        <v>348</v>
      </c>
      <c r="C311" s="172" t="s">
        <v>225</v>
      </c>
      <c r="D311" s="173">
        <f>VLOOKUP(C311,Calculations!D$111:P$1318,13,FALSE)</f>
        <v>2.2465631642896815</v>
      </c>
      <c r="E311" s="369"/>
      <c r="F311" s="27"/>
      <c r="G311" s="27"/>
      <c r="H311" s="27"/>
      <c r="I311" s="27"/>
      <c r="J311" s="27"/>
      <c r="K311" s="27"/>
      <c r="L311" s="27"/>
      <c r="M311" s="27"/>
      <c r="N311" s="27"/>
      <c r="O311" s="27"/>
      <c r="P311" s="27"/>
      <c r="Q311" s="27"/>
      <c r="R311" s="27"/>
      <c r="S311" s="27"/>
      <c r="T311" s="27"/>
      <c r="U311" s="27"/>
      <c r="V311" s="27"/>
      <c r="W311" s="27"/>
      <c r="X311" s="27"/>
    </row>
    <row r="312" spans="2:24" x14ac:dyDescent="0.2">
      <c r="B312" s="174">
        <v>349</v>
      </c>
      <c r="C312" s="172" t="s">
        <v>130</v>
      </c>
      <c r="D312" s="173">
        <f>VLOOKUP(C312,Calculations!D$111:P$1318,13,FALSE)</f>
        <v>4.4099085711925756</v>
      </c>
      <c r="E312" s="369"/>
      <c r="F312" s="27"/>
      <c r="G312" s="27"/>
      <c r="H312" s="27"/>
      <c r="I312" s="27"/>
      <c r="J312" s="27"/>
      <c r="K312" s="27"/>
      <c r="L312" s="27"/>
      <c r="M312" s="27"/>
      <c r="N312" s="27"/>
      <c r="O312" s="27"/>
      <c r="P312" s="27"/>
      <c r="Q312" s="27"/>
      <c r="R312" s="27"/>
      <c r="S312" s="27"/>
      <c r="T312" s="27"/>
      <c r="U312" s="27"/>
      <c r="V312" s="27"/>
      <c r="W312" s="27"/>
      <c r="X312" s="27"/>
    </row>
    <row r="313" spans="2:24" x14ac:dyDescent="0.2">
      <c r="B313" s="174">
        <v>350</v>
      </c>
      <c r="C313" s="172" t="s">
        <v>209</v>
      </c>
      <c r="D313" s="173">
        <f>VLOOKUP(C313,Calculations!D$111:P$1318,13,FALSE)</f>
        <v>1.4926246335594595</v>
      </c>
      <c r="E313" s="369"/>
      <c r="F313" s="27"/>
      <c r="G313" s="27"/>
      <c r="H313" s="27"/>
      <c r="I313" s="27"/>
      <c r="J313" s="27"/>
      <c r="K313" s="27"/>
      <c r="L313" s="27"/>
      <c r="M313" s="27"/>
      <c r="N313" s="27"/>
      <c r="O313" s="27"/>
      <c r="P313" s="27"/>
      <c r="Q313" s="27"/>
      <c r="R313" s="27"/>
      <c r="S313" s="27"/>
      <c r="T313" s="27"/>
      <c r="U313" s="27"/>
      <c r="V313" s="27"/>
      <c r="W313" s="27"/>
      <c r="X313" s="27"/>
    </row>
    <row r="314" spans="2:24" x14ac:dyDescent="0.2">
      <c r="B314" s="174">
        <v>351</v>
      </c>
      <c r="C314" s="172" t="s">
        <v>176</v>
      </c>
      <c r="D314" s="173"/>
      <c r="E314" s="370" t="s">
        <v>1230</v>
      </c>
      <c r="F314" s="362"/>
      <c r="G314" s="27"/>
      <c r="H314" s="27"/>
      <c r="I314" s="27"/>
      <c r="J314" s="27"/>
      <c r="K314" s="27"/>
      <c r="L314" s="27"/>
      <c r="M314" s="27"/>
      <c r="N314" s="27"/>
      <c r="O314" s="27"/>
      <c r="P314" s="27"/>
      <c r="Q314" s="27"/>
      <c r="R314" s="27"/>
      <c r="S314" s="27"/>
      <c r="T314" s="27"/>
      <c r="U314" s="27"/>
      <c r="V314" s="27"/>
      <c r="W314" s="27"/>
      <c r="X314" s="27"/>
    </row>
    <row r="315" spans="2:24" x14ac:dyDescent="0.2">
      <c r="B315" s="174">
        <v>353</v>
      </c>
      <c r="C315" s="172" t="s">
        <v>77</v>
      </c>
      <c r="D315" s="173">
        <f>VLOOKUP(C315,Calculations!D$111:P$1318,13,FALSE)</f>
        <v>1.5763888144392331</v>
      </c>
      <c r="E315" s="369"/>
      <c r="F315" s="27"/>
      <c r="G315" s="27"/>
      <c r="H315" s="27"/>
      <c r="I315" s="27"/>
      <c r="J315" s="27"/>
      <c r="K315" s="27"/>
      <c r="L315" s="27"/>
      <c r="M315" s="27"/>
      <c r="N315" s="27"/>
      <c r="O315" s="27"/>
      <c r="P315" s="27"/>
      <c r="Q315" s="27"/>
      <c r="R315" s="27"/>
      <c r="S315" s="27"/>
      <c r="T315" s="27"/>
      <c r="U315" s="27"/>
      <c r="V315" s="27"/>
      <c r="W315" s="27"/>
      <c r="X315" s="27"/>
    </row>
    <row r="316" spans="2:24" x14ac:dyDescent="0.2">
      <c r="B316" s="174">
        <v>354</v>
      </c>
      <c r="C316" s="172" t="s">
        <v>152</v>
      </c>
      <c r="D316" s="173">
        <f>VLOOKUP(C316,Calculations!D$111:P$1318,13,FALSE)</f>
        <v>0.90450291178472064</v>
      </c>
      <c r="E316" s="369"/>
      <c r="F316" s="27"/>
      <c r="G316" s="27"/>
      <c r="H316" s="27"/>
      <c r="I316" s="27"/>
      <c r="J316" s="27"/>
      <c r="K316" s="27"/>
      <c r="L316" s="27"/>
      <c r="M316" s="27"/>
      <c r="N316" s="27"/>
      <c r="O316" s="27"/>
      <c r="P316" s="27"/>
      <c r="Q316" s="27"/>
      <c r="R316" s="27"/>
      <c r="S316" s="27"/>
      <c r="T316" s="27"/>
      <c r="U316" s="27"/>
      <c r="V316" s="27"/>
      <c r="W316" s="27"/>
      <c r="X316" s="27"/>
    </row>
    <row r="317" spans="2:24" x14ac:dyDescent="0.2">
      <c r="B317" s="174">
        <v>356</v>
      </c>
      <c r="C317" s="172" t="s">
        <v>106</v>
      </c>
      <c r="D317" s="173">
        <f>VLOOKUP(C317,Calculations!D$111:P$1318,13,FALSE)</f>
        <v>2.5819172254033838</v>
      </c>
      <c r="E317" s="369"/>
      <c r="F317" s="27"/>
      <c r="G317" s="27"/>
      <c r="H317" s="27"/>
      <c r="I317" s="27"/>
      <c r="J317" s="27"/>
      <c r="K317" s="27"/>
      <c r="L317" s="27"/>
      <c r="M317" s="27"/>
      <c r="N317" s="27"/>
      <c r="O317" s="27"/>
      <c r="P317" s="27"/>
      <c r="Q317" s="27"/>
      <c r="R317" s="27"/>
      <c r="S317" s="27"/>
      <c r="T317" s="27"/>
      <c r="U317" s="27"/>
      <c r="V317" s="27"/>
      <c r="W317" s="27"/>
      <c r="X317" s="27"/>
    </row>
    <row r="318" spans="2:24" x14ac:dyDescent="0.2">
      <c r="B318" s="174">
        <v>357</v>
      </c>
      <c r="C318" s="172" t="s">
        <v>215</v>
      </c>
      <c r="D318" s="173">
        <f>VLOOKUP(C318,Calculations!D$111:P$1318,13,FALSE)</f>
        <v>1.3859480998161477</v>
      </c>
      <c r="E318" s="369"/>
      <c r="F318" s="27"/>
      <c r="G318" s="27"/>
      <c r="H318" s="27"/>
      <c r="I318" s="27"/>
      <c r="J318" s="27"/>
      <c r="K318" s="27"/>
      <c r="L318" s="27"/>
      <c r="M318" s="27"/>
      <c r="N318" s="27"/>
      <c r="O318" s="27"/>
      <c r="P318" s="27"/>
      <c r="Q318" s="27"/>
      <c r="R318" s="27"/>
      <c r="S318" s="27"/>
      <c r="T318" s="27"/>
      <c r="U318" s="27"/>
      <c r="V318" s="27"/>
      <c r="W318" s="27"/>
      <c r="X318" s="27"/>
    </row>
    <row r="319" spans="2:24" x14ac:dyDescent="0.2">
      <c r="B319" s="174">
        <v>358</v>
      </c>
      <c r="C319" s="172" t="s">
        <v>180</v>
      </c>
      <c r="D319" s="173">
        <f>VLOOKUP(C319,Calculations!D$111:P$1318,13,FALSE)</f>
        <v>1.6830938461795935</v>
      </c>
      <c r="E319" s="370" t="s">
        <v>1224</v>
      </c>
      <c r="F319" s="27"/>
      <c r="G319" s="27"/>
      <c r="H319" s="27"/>
      <c r="I319" s="27"/>
      <c r="J319" s="27"/>
      <c r="K319" s="27"/>
      <c r="L319" s="27"/>
      <c r="M319" s="27"/>
      <c r="N319" s="27"/>
      <c r="O319" s="27"/>
      <c r="P319" s="27"/>
      <c r="Q319" s="27"/>
      <c r="R319" s="27"/>
      <c r="S319" s="27"/>
      <c r="T319" s="27"/>
      <c r="U319" s="27"/>
      <c r="V319" s="27"/>
      <c r="W319" s="27"/>
      <c r="X319" s="27"/>
    </row>
    <row r="320" spans="2:24" x14ac:dyDescent="0.2">
      <c r="B320" s="174">
        <v>359</v>
      </c>
      <c r="C320" s="172" t="s">
        <v>249</v>
      </c>
      <c r="D320" s="173">
        <f>VLOOKUP(C320,Calculations!D$111:P$1318,13,FALSE)</f>
        <v>1.4619285285863084</v>
      </c>
      <c r="E320" s="369"/>
      <c r="F320" s="27"/>
      <c r="G320" s="27"/>
      <c r="H320" s="27"/>
      <c r="I320" s="27"/>
      <c r="J320" s="27"/>
      <c r="K320" s="27"/>
      <c r="L320" s="27"/>
      <c r="M320" s="27"/>
      <c r="N320" s="27"/>
      <c r="O320" s="27"/>
      <c r="P320" s="27"/>
      <c r="Q320" s="27"/>
      <c r="R320" s="27"/>
      <c r="S320" s="27"/>
      <c r="T320" s="27"/>
      <c r="U320" s="27"/>
      <c r="V320" s="27"/>
      <c r="W320" s="27"/>
      <c r="X320" s="27"/>
    </row>
    <row r="321" spans="2:24" x14ac:dyDescent="0.2">
      <c r="B321" s="174">
        <v>360</v>
      </c>
      <c r="C321" s="172" t="s">
        <v>238</v>
      </c>
      <c r="D321" s="173">
        <f>VLOOKUP(C321,Calculations!D$111:P$1318,13,FALSE)</f>
        <v>1.3031087195831659</v>
      </c>
      <c r="E321" s="369"/>
      <c r="F321" s="27"/>
      <c r="G321" s="27"/>
      <c r="H321" s="27"/>
      <c r="I321" s="27"/>
      <c r="J321" s="27"/>
      <c r="K321" s="27"/>
      <c r="L321" s="27"/>
      <c r="M321" s="27"/>
      <c r="N321" s="27"/>
      <c r="O321" s="27"/>
      <c r="P321" s="27"/>
      <c r="Q321" s="27"/>
      <c r="R321" s="27"/>
      <c r="S321" s="27"/>
      <c r="T321" s="27"/>
      <c r="U321" s="27"/>
      <c r="V321" s="27"/>
      <c r="W321" s="27"/>
      <c r="X321" s="27"/>
    </row>
    <row r="322" spans="2:24" x14ac:dyDescent="0.2">
      <c r="B322" s="174">
        <v>361</v>
      </c>
      <c r="C322" s="172" t="s">
        <v>144</v>
      </c>
      <c r="D322" s="173">
        <f>VLOOKUP(C322,Calculations!D$111:P$1318,13,FALSE)</f>
        <v>0.61369043170467386</v>
      </c>
      <c r="E322" s="369"/>
      <c r="F322" s="27"/>
      <c r="G322" s="27"/>
      <c r="H322" s="27"/>
      <c r="I322" s="27"/>
      <c r="J322" s="27"/>
      <c r="K322" s="27"/>
      <c r="L322" s="27"/>
      <c r="M322" s="27"/>
      <c r="N322" s="27"/>
      <c r="O322" s="27"/>
      <c r="P322" s="27"/>
      <c r="Q322" s="27"/>
      <c r="R322" s="27"/>
      <c r="S322" s="27"/>
      <c r="T322" s="27"/>
      <c r="U322" s="27"/>
      <c r="V322" s="27"/>
      <c r="W322" s="27"/>
      <c r="X322" s="27"/>
    </row>
    <row r="323" spans="2:24" x14ac:dyDescent="0.2">
      <c r="B323" s="174">
        <v>362</v>
      </c>
      <c r="C323" s="172" t="s">
        <v>169</v>
      </c>
      <c r="D323" s="173">
        <f>VLOOKUP(C323,Calculations!D$111:P$1318,13,FALSE)</f>
        <v>1.153877123456504</v>
      </c>
      <c r="E323" s="369"/>
      <c r="F323" s="27"/>
      <c r="G323" s="27"/>
      <c r="H323" s="27"/>
      <c r="I323" s="27"/>
      <c r="J323" s="27"/>
      <c r="K323" s="27"/>
      <c r="L323" s="27"/>
      <c r="M323" s="27"/>
      <c r="N323" s="27"/>
      <c r="O323" s="27"/>
      <c r="P323" s="27"/>
      <c r="Q323" s="27"/>
      <c r="R323" s="27"/>
      <c r="S323" s="27"/>
      <c r="T323" s="27"/>
      <c r="U323" s="27"/>
      <c r="V323" s="27"/>
      <c r="W323" s="27"/>
      <c r="X323" s="27"/>
    </row>
    <row r="324" spans="2:24" x14ac:dyDescent="0.2">
      <c r="B324" s="174">
        <v>363</v>
      </c>
      <c r="C324" s="172" t="s">
        <v>114</v>
      </c>
      <c r="D324" s="173">
        <f>VLOOKUP(C324,Calculations!D$111:P$1318,13,FALSE)</f>
        <v>1.3239112683317003</v>
      </c>
      <c r="E324" s="369"/>
      <c r="F324" s="27"/>
      <c r="G324" s="27"/>
      <c r="H324" s="27"/>
      <c r="I324" s="27"/>
      <c r="J324" s="27"/>
      <c r="K324" s="27"/>
      <c r="L324" s="27"/>
      <c r="M324" s="27"/>
      <c r="N324" s="27"/>
      <c r="O324" s="27"/>
      <c r="P324" s="27"/>
      <c r="Q324" s="27"/>
      <c r="R324" s="27"/>
      <c r="S324" s="27"/>
      <c r="T324" s="27"/>
      <c r="U324" s="27"/>
      <c r="V324" s="27"/>
      <c r="W324" s="27"/>
      <c r="X324" s="27"/>
    </row>
    <row r="325" spans="2:24" x14ac:dyDescent="0.2">
      <c r="B325" s="174">
        <v>364</v>
      </c>
      <c r="C325" s="172" t="s">
        <v>80</v>
      </c>
      <c r="D325" s="173">
        <f>VLOOKUP(C325,Calculations!D$111:P$1318,13,FALSE)</f>
        <v>1.4525536600383648</v>
      </c>
      <c r="E325" s="369"/>
      <c r="F325" s="27"/>
      <c r="G325" s="27"/>
      <c r="H325" s="27"/>
      <c r="I325" s="27"/>
      <c r="J325" s="27"/>
      <c r="K325" s="27"/>
      <c r="L325" s="27"/>
      <c r="M325" s="27"/>
      <c r="N325" s="27"/>
      <c r="O325" s="27"/>
      <c r="P325" s="27"/>
      <c r="Q325" s="27"/>
      <c r="R325" s="27"/>
      <c r="S325" s="27"/>
      <c r="T325" s="27"/>
      <c r="U325" s="27"/>
      <c r="V325" s="27"/>
      <c r="W325" s="27"/>
      <c r="X325" s="27"/>
    </row>
    <row r="326" spans="2:24" x14ac:dyDescent="0.2">
      <c r="B326" s="174">
        <v>365</v>
      </c>
      <c r="C326" s="172" t="s">
        <v>117</v>
      </c>
      <c r="D326" s="173">
        <f>VLOOKUP(C326,Calculations!D$111:P$1318,13,FALSE)</f>
        <v>0.95605741119857568</v>
      </c>
      <c r="E326" s="369"/>
      <c r="F326" s="27"/>
      <c r="G326" s="27"/>
      <c r="H326" s="27"/>
      <c r="I326" s="27"/>
      <c r="J326" s="27"/>
      <c r="K326" s="27"/>
      <c r="L326" s="27"/>
      <c r="M326" s="27"/>
      <c r="N326" s="27"/>
      <c r="O326" s="27"/>
      <c r="P326" s="27"/>
      <c r="Q326" s="27"/>
      <c r="R326" s="27"/>
      <c r="S326" s="27"/>
      <c r="T326" s="27"/>
      <c r="U326" s="27"/>
      <c r="V326" s="27"/>
      <c r="W326" s="27"/>
      <c r="X326" s="27"/>
    </row>
    <row r="327" spans="2:24" x14ac:dyDescent="0.2">
      <c r="B327" s="174">
        <v>366</v>
      </c>
      <c r="C327" s="172" t="s">
        <v>185</v>
      </c>
      <c r="D327" s="173">
        <f>VLOOKUP(C327,Calculations!D$111:P$1318,13,FALSE)</f>
        <v>0.5819100663180975</v>
      </c>
      <c r="E327" s="370" t="s">
        <v>1224</v>
      </c>
      <c r="F327" s="27"/>
      <c r="G327" s="27"/>
      <c r="H327" s="27"/>
      <c r="I327" s="27"/>
      <c r="J327" s="27"/>
      <c r="K327" s="27"/>
      <c r="L327" s="27"/>
      <c r="M327" s="27"/>
      <c r="N327" s="27"/>
      <c r="O327" s="27"/>
      <c r="P327" s="27"/>
      <c r="Q327" s="27"/>
      <c r="R327" s="27"/>
      <c r="S327" s="27"/>
      <c r="T327" s="27"/>
      <c r="U327" s="27"/>
      <c r="V327" s="27"/>
      <c r="W327" s="27"/>
      <c r="X327" s="27"/>
    </row>
    <row r="328" spans="2:24" x14ac:dyDescent="0.2">
      <c r="B328" s="174">
        <v>367</v>
      </c>
      <c r="C328" s="172" t="s">
        <v>135</v>
      </c>
      <c r="D328" s="173">
        <f>VLOOKUP(C328,Calculations!D$111:P$1318,13,FALSE)</f>
        <v>1.0512738145548775</v>
      </c>
      <c r="E328" s="369"/>
      <c r="F328" s="27"/>
      <c r="G328" s="27"/>
      <c r="H328" s="27"/>
      <c r="I328" s="27"/>
      <c r="J328" s="27"/>
      <c r="K328" s="27"/>
      <c r="L328" s="27"/>
      <c r="M328" s="27"/>
      <c r="N328" s="27"/>
      <c r="O328" s="27"/>
      <c r="P328" s="27"/>
      <c r="Q328" s="27"/>
      <c r="R328" s="27"/>
      <c r="S328" s="27"/>
      <c r="T328" s="27"/>
      <c r="U328" s="27"/>
      <c r="V328" s="27"/>
      <c r="W328" s="27"/>
      <c r="X328" s="27"/>
    </row>
    <row r="329" spans="2:24" x14ac:dyDescent="0.2">
      <c r="B329" s="174">
        <v>368</v>
      </c>
      <c r="C329" s="172" t="s">
        <v>191</v>
      </c>
      <c r="D329" s="173">
        <f>VLOOKUP(C329,Calculations!D$111:P$1318,13,FALSE)</f>
        <v>1.556192652678515</v>
      </c>
      <c r="E329" s="369"/>
      <c r="F329" s="27"/>
      <c r="G329" s="27"/>
      <c r="H329" s="27"/>
      <c r="I329" s="27"/>
      <c r="J329" s="27"/>
      <c r="K329" s="27"/>
      <c r="L329" s="27"/>
      <c r="M329" s="27"/>
      <c r="N329" s="27"/>
      <c r="O329" s="27"/>
      <c r="P329" s="27"/>
      <c r="Q329" s="27"/>
      <c r="R329" s="27"/>
      <c r="S329" s="27"/>
      <c r="T329" s="27"/>
      <c r="U329" s="27"/>
      <c r="V329" s="27"/>
      <c r="W329" s="27"/>
      <c r="X329" s="27"/>
    </row>
    <row r="330" spans="2:24" x14ac:dyDescent="0.2">
      <c r="B330" s="174">
        <v>369</v>
      </c>
      <c r="C330" s="172" t="s">
        <v>315</v>
      </c>
      <c r="D330" s="173">
        <f>VLOOKUP(C330,Calculations!D$111:P$1318,13,FALSE)</f>
        <v>3.3779205535806245</v>
      </c>
      <c r="E330" s="369"/>
      <c r="F330" s="27"/>
      <c r="G330" s="27"/>
      <c r="H330" s="27"/>
      <c r="I330" s="27"/>
      <c r="J330" s="27"/>
      <c r="K330" s="27"/>
      <c r="L330" s="27"/>
      <c r="M330" s="27"/>
      <c r="N330" s="27"/>
      <c r="O330" s="27"/>
      <c r="P330" s="27"/>
      <c r="Q330" s="27"/>
      <c r="R330" s="27"/>
      <c r="S330" s="27"/>
      <c r="T330" s="27"/>
      <c r="U330" s="27"/>
      <c r="V330" s="27"/>
      <c r="W330" s="27"/>
      <c r="X330" s="27"/>
    </row>
    <row r="331" spans="2:24" x14ac:dyDescent="0.2">
      <c r="B331" s="174">
        <v>370</v>
      </c>
      <c r="C331" s="172" t="s">
        <v>231</v>
      </c>
      <c r="D331" s="173">
        <f>VLOOKUP(C331,Calculations!D$111:P$1318,13,FALSE)</f>
        <v>3.0896578696846211</v>
      </c>
      <c r="E331" s="369"/>
      <c r="F331" s="27"/>
      <c r="G331" s="27"/>
      <c r="H331" s="27"/>
      <c r="I331" s="27"/>
      <c r="J331" s="27"/>
      <c r="K331" s="27"/>
      <c r="L331" s="27"/>
      <c r="M331" s="27"/>
      <c r="N331" s="27"/>
      <c r="O331" s="27"/>
      <c r="P331" s="27"/>
      <c r="Q331" s="27"/>
      <c r="R331" s="27"/>
      <c r="S331" s="27"/>
      <c r="T331" s="27"/>
      <c r="U331" s="27"/>
      <c r="V331" s="27"/>
      <c r="W331" s="27"/>
      <c r="X331" s="27"/>
    </row>
    <row r="332" spans="2:24" x14ac:dyDescent="0.2">
      <c r="B332" s="174">
        <v>372</v>
      </c>
      <c r="C332" s="172" t="s">
        <v>122</v>
      </c>
      <c r="D332" s="173">
        <f>VLOOKUP(C332,Calculations!D$111:P$1318,13,FALSE)</f>
        <v>1.4144489032048284</v>
      </c>
      <c r="E332" s="369"/>
      <c r="F332" s="27"/>
      <c r="G332" s="27"/>
      <c r="H332" s="27"/>
      <c r="I332" s="27"/>
      <c r="J332" s="27"/>
      <c r="K332" s="27"/>
      <c r="L332" s="27"/>
      <c r="M332" s="27"/>
      <c r="N332" s="27"/>
      <c r="O332" s="27"/>
      <c r="P332" s="27"/>
      <c r="Q332" s="27"/>
      <c r="R332" s="27"/>
      <c r="S332" s="27"/>
      <c r="T332" s="27"/>
      <c r="U332" s="27"/>
      <c r="V332" s="27"/>
      <c r="W332" s="27"/>
      <c r="X332" s="27"/>
    </row>
    <row r="333" spans="2:24" x14ac:dyDescent="0.2">
      <c r="B333" s="174">
        <v>373</v>
      </c>
      <c r="C333" s="172" t="s">
        <v>82</v>
      </c>
      <c r="D333" s="173">
        <f>VLOOKUP(C333,Calculations!D$111:P$1318,13,FALSE)</f>
        <v>2.2988436464629651</v>
      </c>
      <c r="E333" s="369"/>
      <c r="F333" s="27"/>
      <c r="G333" s="27"/>
      <c r="H333" s="27"/>
      <c r="I333" s="27"/>
      <c r="J333" s="27"/>
      <c r="K333" s="27"/>
      <c r="L333" s="27"/>
      <c r="M333" s="27"/>
      <c r="N333" s="27"/>
      <c r="O333" s="27"/>
      <c r="P333" s="27"/>
      <c r="Q333" s="27"/>
      <c r="R333" s="27"/>
      <c r="S333" s="27"/>
      <c r="T333" s="27"/>
      <c r="U333" s="27"/>
      <c r="V333" s="27"/>
      <c r="W333" s="27"/>
      <c r="X333" s="27"/>
    </row>
    <row r="334" spans="2:24" x14ac:dyDescent="0.2">
      <c r="B334" s="174">
        <v>374</v>
      </c>
      <c r="C334" s="172" t="s">
        <v>301</v>
      </c>
      <c r="D334" s="173">
        <f>VLOOKUP(C334,Calculations!D$111:P$1318,13,FALSE)</f>
        <v>3.2613596903686464</v>
      </c>
      <c r="E334" s="369"/>
      <c r="F334" s="27"/>
      <c r="G334" s="27"/>
      <c r="H334" s="27"/>
      <c r="I334" s="27"/>
      <c r="J334" s="27"/>
      <c r="K334" s="27"/>
      <c r="L334" s="27"/>
      <c r="M334" s="27"/>
      <c r="N334" s="27"/>
      <c r="O334" s="27"/>
      <c r="P334" s="27"/>
      <c r="Q334" s="27"/>
      <c r="R334" s="27"/>
      <c r="S334" s="27"/>
      <c r="T334" s="27"/>
      <c r="U334" s="27"/>
      <c r="V334" s="27"/>
      <c r="W334" s="27"/>
      <c r="X334" s="27"/>
    </row>
    <row r="335" spans="2:24" x14ac:dyDescent="0.2">
      <c r="B335" s="174">
        <v>375</v>
      </c>
      <c r="C335" s="172" t="s">
        <v>817</v>
      </c>
      <c r="D335" s="304"/>
      <c r="E335" s="369"/>
      <c r="F335" s="27"/>
      <c r="G335" s="27"/>
      <c r="H335" s="27"/>
      <c r="I335" s="27"/>
      <c r="J335" s="27"/>
      <c r="K335" s="27"/>
      <c r="L335" s="27"/>
      <c r="M335" s="27"/>
      <c r="N335" s="27"/>
      <c r="O335" s="27"/>
      <c r="P335" s="27"/>
      <c r="Q335" s="27"/>
      <c r="R335" s="27"/>
      <c r="S335" s="27"/>
      <c r="T335" s="27"/>
      <c r="U335" s="27"/>
      <c r="V335" s="27"/>
      <c r="W335" s="27"/>
      <c r="X335" s="27"/>
    </row>
    <row r="336" spans="2:24" x14ac:dyDescent="0.2">
      <c r="B336" s="174">
        <v>376</v>
      </c>
      <c r="C336" s="172" t="s">
        <v>46</v>
      </c>
      <c r="D336" s="173">
        <f>VLOOKUP(C336,Calculations!D$111:P$1318,13,FALSE)</f>
        <v>0.49846493811838799</v>
      </c>
      <c r="E336" s="369"/>
      <c r="F336" s="27"/>
      <c r="G336" s="27"/>
      <c r="H336" s="27"/>
      <c r="I336" s="27"/>
      <c r="J336" s="27"/>
      <c r="K336" s="27"/>
      <c r="L336" s="27"/>
      <c r="M336" s="27"/>
      <c r="N336" s="27"/>
      <c r="O336" s="27"/>
      <c r="P336" s="27"/>
      <c r="Q336" s="27"/>
      <c r="R336" s="27"/>
      <c r="S336" s="27"/>
      <c r="T336" s="27"/>
      <c r="U336" s="27"/>
      <c r="V336" s="27"/>
      <c r="W336" s="27"/>
      <c r="X336" s="27"/>
    </row>
    <row r="337" spans="2:24" x14ac:dyDescent="0.2">
      <c r="B337" s="174">
        <v>378</v>
      </c>
      <c r="C337" s="172" t="s">
        <v>36</v>
      </c>
      <c r="D337" s="173">
        <f>VLOOKUP(C337,Calculations!D$111:P$1318,13,FALSE)</f>
        <v>0.93365608211227369</v>
      </c>
      <c r="E337" s="369"/>
      <c r="F337" s="27"/>
      <c r="G337" s="27"/>
      <c r="H337" s="27"/>
      <c r="I337" s="27"/>
      <c r="J337" s="27"/>
      <c r="K337" s="27"/>
      <c r="L337" s="27"/>
      <c r="M337" s="27"/>
      <c r="N337" s="27"/>
      <c r="O337" s="27"/>
      <c r="P337" s="27"/>
      <c r="Q337" s="27"/>
      <c r="R337" s="27"/>
      <c r="S337" s="27"/>
      <c r="T337" s="27"/>
      <c r="U337" s="27"/>
      <c r="V337" s="27"/>
      <c r="W337" s="27"/>
      <c r="X337" s="27"/>
    </row>
    <row r="338" spans="2:24" x14ac:dyDescent="0.2">
      <c r="B338" s="174">
        <v>379</v>
      </c>
      <c r="C338" s="172" t="s">
        <v>47</v>
      </c>
      <c r="D338" s="173">
        <f>VLOOKUP(C338,Calculations!D$111:P$1318,13,FALSE)</f>
        <v>1.2202713425997593</v>
      </c>
      <c r="E338" s="369"/>
      <c r="F338" s="27"/>
      <c r="G338" s="27"/>
      <c r="H338" s="27"/>
      <c r="I338" s="27"/>
      <c r="J338" s="27"/>
      <c r="K338" s="27"/>
      <c r="L338" s="27"/>
      <c r="M338" s="27"/>
      <c r="N338" s="27"/>
      <c r="O338" s="27"/>
      <c r="P338" s="27"/>
      <c r="Q338" s="27"/>
      <c r="R338" s="27"/>
      <c r="S338" s="27"/>
      <c r="T338" s="27"/>
      <c r="U338" s="27"/>
      <c r="V338" s="27"/>
      <c r="W338" s="27"/>
      <c r="X338" s="27"/>
    </row>
    <row r="339" spans="2:24" x14ac:dyDescent="0.2">
      <c r="B339" s="174">
        <v>380</v>
      </c>
      <c r="C339" s="172" t="s">
        <v>140</v>
      </c>
      <c r="D339" s="173">
        <f>VLOOKUP(C339,Calculations!D$111:P$1318,13,FALSE)</f>
        <v>1.50674880973318</v>
      </c>
      <c r="E339" s="369"/>
      <c r="F339" s="27"/>
      <c r="G339" s="27"/>
      <c r="H339" s="27"/>
      <c r="I339" s="27"/>
      <c r="J339" s="27"/>
      <c r="K339" s="27"/>
      <c r="L339" s="27"/>
      <c r="M339" s="27"/>
      <c r="N339" s="27"/>
      <c r="O339" s="27"/>
      <c r="P339" s="27"/>
      <c r="Q339" s="27"/>
      <c r="R339" s="27"/>
      <c r="S339" s="27"/>
      <c r="T339" s="27"/>
      <c r="U339" s="27"/>
      <c r="V339" s="27"/>
      <c r="W339" s="27"/>
      <c r="X339" s="27"/>
    </row>
    <row r="340" spans="2:24" x14ac:dyDescent="0.2">
      <c r="B340" s="174">
        <v>381</v>
      </c>
      <c r="C340" s="172" t="s">
        <v>20</v>
      </c>
      <c r="D340" s="173">
        <f>Calculations!P1315</f>
        <v>2.9993013003918683</v>
      </c>
      <c r="E340" s="370" t="s">
        <v>1218</v>
      </c>
      <c r="F340" s="27"/>
      <c r="G340" s="27"/>
      <c r="H340" s="27"/>
      <c r="I340" s="27"/>
      <c r="J340" s="27"/>
      <c r="K340" s="27"/>
      <c r="L340" s="27"/>
      <c r="M340" s="27"/>
      <c r="N340" s="27"/>
      <c r="O340" s="27"/>
      <c r="P340" s="27"/>
      <c r="Q340" s="27"/>
      <c r="R340" s="27"/>
      <c r="S340" s="27"/>
      <c r="T340" s="27"/>
      <c r="U340" s="27"/>
      <c r="V340" s="27"/>
      <c r="W340" s="27"/>
      <c r="X340" s="27"/>
    </row>
    <row r="341" spans="2:24" x14ac:dyDescent="0.2">
      <c r="B341" s="174">
        <v>378</v>
      </c>
      <c r="C341" s="172" t="s">
        <v>750</v>
      </c>
      <c r="D341" s="304"/>
      <c r="E341" s="370" t="s">
        <v>1217</v>
      </c>
      <c r="F341" s="27"/>
      <c r="G341" s="27"/>
      <c r="H341" s="27"/>
      <c r="I341" s="27"/>
      <c r="J341" s="27"/>
      <c r="K341" s="27"/>
      <c r="L341" s="27"/>
      <c r="M341" s="27"/>
      <c r="N341" s="27"/>
      <c r="O341" s="27"/>
      <c r="P341" s="27"/>
      <c r="Q341" s="27"/>
      <c r="R341" s="27"/>
      <c r="S341" s="27"/>
      <c r="T341" s="27"/>
      <c r="U341" s="27"/>
      <c r="V341" s="27"/>
      <c r="W341" s="27"/>
      <c r="X341" s="27"/>
    </row>
    <row r="342" spans="2:24" x14ac:dyDescent="0.2">
      <c r="B342" s="174">
        <v>384</v>
      </c>
      <c r="C342" s="172" t="s">
        <v>17</v>
      </c>
      <c r="D342" s="173">
        <f>Calculations!P1210</f>
        <v>2.3319892412179497</v>
      </c>
      <c r="E342" s="370" t="s">
        <v>1227</v>
      </c>
      <c r="F342" s="27"/>
      <c r="G342" s="27"/>
      <c r="H342" s="27"/>
      <c r="I342" s="27"/>
      <c r="J342" s="27"/>
      <c r="K342" s="27"/>
      <c r="L342" s="27"/>
      <c r="M342" s="27"/>
      <c r="N342" s="27"/>
      <c r="O342" s="27"/>
      <c r="P342" s="27"/>
      <c r="Q342" s="27"/>
      <c r="R342" s="27"/>
      <c r="S342" s="27"/>
      <c r="T342" s="27"/>
      <c r="U342" s="27"/>
      <c r="V342" s="27"/>
      <c r="W342" s="27"/>
      <c r="X342" s="27"/>
    </row>
    <row r="343" spans="2:24" ht="16" thickBot="1" x14ac:dyDescent="0.25">
      <c r="B343" s="176">
        <v>385</v>
      </c>
      <c r="C343" s="178" t="s">
        <v>37</v>
      </c>
      <c r="D343" s="373">
        <f>VLOOKUP(C343,Calculations!D$111:P$1318,13,FALSE)</f>
        <v>1.3396813455225534</v>
      </c>
      <c r="E343" s="374"/>
      <c r="F343" s="27"/>
      <c r="G343" s="27"/>
      <c r="H343" s="27"/>
      <c r="I343" s="27"/>
      <c r="J343" s="27"/>
      <c r="K343" s="27"/>
      <c r="L343" s="27"/>
      <c r="M343" s="27"/>
      <c r="N343" s="27"/>
      <c r="O343" s="27"/>
      <c r="P343" s="27"/>
      <c r="Q343" s="27"/>
      <c r="R343" s="27"/>
      <c r="S343" s="27"/>
      <c r="T343" s="27"/>
      <c r="U343" s="27"/>
      <c r="V343" s="27"/>
      <c r="W343" s="27"/>
      <c r="X343" s="27"/>
    </row>
    <row r="344" spans="2:24" x14ac:dyDescent="0.2">
      <c r="B344" s="68"/>
      <c r="C344" s="68"/>
      <c r="D344" s="27"/>
      <c r="E344" s="363"/>
      <c r="F344" s="27"/>
      <c r="G344" s="27"/>
      <c r="H344" s="27"/>
      <c r="I344" s="27"/>
      <c r="J344" s="27"/>
      <c r="K344" s="27"/>
      <c r="L344" s="27"/>
      <c r="M344" s="27"/>
      <c r="N344" s="27"/>
      <c r="O344" s="27"/>
      <c r="P344" s="27"/>
      <c r="Q344" s="27"/>
      <c r="R344" s="27"/>
      <c r="S344" s="27"/>
      <c r="T344" s="27"/>
      <c r="U344" s="27"/>
      <c r="V344" s="27"/>
      <c r="W344" s="27"/>
      <c r="X344" s="27"/>
    </row>
    <row r="345" spans="2:24" s="163" customFormat="1" x14ac:dyDescent="0.2">
      <c r="B345" s="68"/>
      <c r="C345" s="365" t="s">
        <v>1236</v>
      </c>
      <c r="D345" s="27"/>
      <c r="E345" s="363"/>
      <c r="F345" s="27"/>
      <c r="G345" s="27"/>
      <c r="H345" s="27"/>
      <c r="I345" s="27"/>
      <c r="J345" s="27"/>
      <c r="K345" s="27"/>
      <c r="L345" s="27"/>
      <c r="M345" s="27"/>
      <c r="N345" s="27"/>
      <c r="O345" s="27"/>
      <c r="P345" s="27"/>
      <c r="Q345" s="27"/>
      <c r="R345" s="27"/>
      <c r="S345" s="27"/>
      <c r="T345" s="27"/>
      <c r="U345" s="27"/>
      <c r="V345" s="27"/>
      <c r="W345" s="27"/>
      <c r="X345" s="27"/>
    </row>
    <row r="346" spans="2:24" s="163" customFormat="1" x14ac:dyDescent="0.2">
      <c r="B346" s="68"/>
      <c r="C346" s="68"/>
      <c r="D346" s="27"/>
      <c r="E346" s="363"/>
      <c r="F346" s="27"/>
      <c r="G346" s="27"/>
      <c r="H346" s="27"/>
      <c r="I346" s="27"/>
      <c r="J346" s="27"/>
      <c r="K346" s="27"/>
      <c r="L346" s="27"/>
      <c r="M346" s="27"/>
      <c r="N346" s="27"/>
      <c r="O346" s="27"/>
      <c r="P346" s="27"/>
      <c r="Q346" s="27"/>
      <c r="R346" s="27"/>
      <c r="S346" s="27"/>
      <c r="T346" s="27"/>
      <c r="U346" s="27"/>
      <c r="V346" s="27"/>
      <c r="W346" s="27"/>
      <c r="X346" s="27"/>
    </row>
    <row r="347" spans="2:24" x14ac:dyDescent="0.2">
      <c r="B347" s="68"/>
      <c r="C347" s="361" t="s">
        <v>1211</v>
      </c>
      <c r="D347" s="2">
        <f>AVERAGE(D4:D343)</f>
        <v>1.6941914017797544</v>
      </c>
      <c r="E347" s="363"/>
      <c r="F347" s="27"/>
      <c r="G347" s="27"/>
      <c r="H347" s="27"/>
      <c r="I347" s="27"/>
      <c r="J347" s="27"/>
      <c r="K347" s="27"/>
      <c r="L347" s="27"/>
      <c r="M347" s="27"/>
      <c r="N347" s="27"/>
      <c r="O347" s="27"/>
      <c r="P347" s="27"/>
      <c r="Q347" s="27"/>
      <c r="R347" s="27"/>
      <c r="S347" s="27"/>
      <c r="T347" s="27"/>
      <c r="U347" s="27"/>
      <c r="V347" s="27"/>
      <c r="W347" s="27"/>
      <c r="X347" s="27"/>
    </row>
    <row r="348" spans="2:24" s="163" customFormat="1" x14ac:dyDescent="0.2">
      <c r="B348" s="68"/>
      <c r="C348" s="361" t="s">
        <v>1233</v>
      </c>
      <c r="D348" s="2">
        <f>STDEV(D4:D343)</f>
        <v>1.2403919697756258</v>
      </c>
      <c r="E348" s="363"/>
      <c r="F348" s="27"/>
      <c r="G348" s="27"/>
      <c r="H348" s="27"/>
      <c r="I348" s="27"/>
      <c r="J348" s="27"/>
      <c r="K348" s="27"/>
      <c r="L348" s="27"/>
      <c r="M348" s="27"/>
      <c r="N348" s="27"/>
      <c r="O348" s="27"/>
      <c r="P348" s="27"/>
      <c r="Q348" s="27"/>
      <c r="R348" s="27"/>
      <c r="S348" s="27"/>
      <c r="T348" s="27"/>
      <c r="U348" s="27"/>
      <c r="V348" s="27"/>
      <c r="W348" s="27"/>
      <c r="X348" s="27"/>
    </row>
    <row r="349" spans="2:24" s="163" customFormat="1" x14ac:dyDescent="0.2">
      <c r="B349" s="68"/>
      <c r="C349" s="361" t="s">
        <v>1234</v>
      </c>
      <c r="D349" s="2">
        <f>MAX(D4:D343)</f>
        <v>9.0841099887798755</v>
      </c>
      <c r="E349" s="362" t="s">
        <v>1239</v>
      </c>
      <c r="F349" s="27"/>
      <c r="G349" s="27"/>
      <c r="H349" s="27"/>
      <c r="I349" s="27"/>
      <c r="J349" s="27"/>
      <c r="K349" s="27"/>
      <c r="L349" s="27"/>
      <c r="M349" s="27"/>
      <c r="N349" s="27"/>
      <c r="O349" s="27"/>
      <c r="P349" s="27"/>
      <c r="Q349" s="27"/>
      <c r="R349" s="27"/>
      <c r="S349" s="27"/>
      <c r="T349" s="27"/>
      <c r="U349" s="27"/>
      <c r="V349" s="27"/>
      <c r="W349" s="27"/>
      <c r="X349" s="27"/>
    </row>
    <row r="350" spans="2:24" s="163" customFormat="1" x14ac:dyDescent="0.2">
      <c r="B350" s="68"/>
      <c r="C350" s="361" t="s">
        <v>1235</v>
      </c>
      <c r="D350" s="2">
        <f>MIN(D4:D343)</f>
        <v>0.19895395715150518</v>
      </c>
      <c r="E350" s="362" t="s">
        <v>1240</v>
      </c>
      <c r="F350" s="27"/>
      <c r="G350" s="27"/>
      <c r="H350" s="27"/>
      <c r="I350" s="27"/>
      <c r="J350" s="27"/>
      <c r="K350" s="27"/>
      <c r="L350" s="27"/>
      <c r="M350" s="27"/>
      <c r="N350" s="27"/>
      <c r="O350" s="27"/>
      <c r="P350" s="27"/>
      <c r="Q350" s="27"/>
      <c r="R350" s="27"/>
      <c r="S350" s="27"/>
      <c r="T350" s="27"/>
      <c r="U350" s="27"/>
      <c r="V350" s="27"/>
      <c r="W350" s="27"/>
      <c r="X350" s="27"/>
    </row>
    <row r="351" spans="2:24" s="163" customFormat="1" x14ac:dyDescent="0.2">
      <c r="B351" s="68"/>
      <c r="C351" s="361" t="s">
        <v>1241</v>
      </c>
      <c r="D351" s="378">
        <f>D349/D350</f>
        <v>45.65935816929867</v>
      </c>
      <c r="E351" s="362"/>
      <c r="F351" s="27"/>
      <c r="G351" s="27"/>
      <c r="H351" s="27"/>
      <c r="I351" s="27"/>
      <c r="J351" s="27"/>
      <c r="K351" s="27"/>
      <c r="L351" s="27"/>
      <c r="M351" s="27"/>
      <c r="N351" s="27"/>
      <c r="O351" s="27"/>
      <c r="P351" s="27"/>
      <c r="Q351" s="27"/>
      <c r="R351" s="27"/>
      <c r="S351" s="27"/>
      <c r="T351" s="27"/>
      <c r="U351" s="27"/>
      <c r="V351" s="27"/>
      <c r="W351" s="27"/>
      <c r="X351" s="27"/>
    </row>
    <row r="352" spans="2:24" x14ac:dyDescent="0.2">
      <c r="B352" s="68"/>
      <c r="C352" s="361" t="s">
        <v>1229</v>
      </c>
      <c r="D352" s="27">
        <f>COUNT(D4:D343)</f>
        <v>316</v>
      </c>
      <c r="E352" s="363"/>
      <c r="F352" s="27"/>
      <c r="G352" s="27"/>
      <c r="H352" s="27"/>
      <c r="I352" s="27"/>
      <c r="J352" s="27"/>
      <c r="K352" s="27"/>
      <c r="L352" s="27"/>
      <c r="M352" s="27"/>
      <c r="N352" s="27"/>
      <c r="O352" s="27"/>
      <c r="P352" s="27"/>
      <c r="Q352" s="27"/>
      <c r="R352" s="27"/>
      <c r="S352" s="27"/>
      <c r="T352" s="27"/>
      <c r="U352" s="27"/>
      <c r="V352" s="27"/>
      <c r="W352" s="27"/>
      <c r="X352" s="27"/>
    </row>
    <row r="353" spans="2:24" x14ac:dyDescent="0.2">
      <c r="B353" s="68"/>
      <c r="C353" s="68"/>
      <c r="D353" s="27"/>
      <c r="E353" s="363"/>
      <c r="F353" s="27"/>
      <c r="G353" s="27"/>
      <c r="H353" s="27"/>
      <c r="I353" s="27"/>
      <c r="J353" s="27"/>
      <c r="K353" s="27"/>
      <c r="L353" s="27"/>
      <c r="M353" s="27"/>
      <c r="N353" s="27"/>
      <c r="O353" s="27"/>
      <c r="P353" s="27"/>
      <c r="Q353" s="27"/>
      <c r="R353" s="27"/>
      <c r="S353" s="27"/>
      <c r="T353" s="27"/>
      <c r="U353" s="27"/>
      <c r="V353" s="27"/>
      <c r="W353" s="27"/>
      <c r="X353" s="27"/>
    </row>
    <row r="354" spans="2:24" x14ac:dyDescent="0.2">
      <c r="B354" s="68"/>
      <c r="C354" s="364" t="s">
        <v>1231</v>
      </c>
      <c r="D354" s="362" t="s">
        <v>1237</v>
      </c>
      <c r="E354" s="363"/>
      <c r="F354" s="27"/>
      <c r="G354" s="27"/>
      <c r="H354" s="27"/>
      <c r="I354" s="27"/>
      <c r="J354" s="27"/>
      <c r="K354" s="27"/>
      <c r="L354" s="27"/>
      <c r="M354" s="27"/>
      <c r="N354" s="27"/>
      <c r="O354" s="27"/>
      <c r="P354" s="27"/>
      <c r="Q354" s="27"/>
      <c r="R354" s="27"/>
      <c r="S354" s="27"/>
      <c r="T354" s="27"/>
      <c r="U354" s="27"/>
      <c r="V354" s="27"/>
      <c r="W354" s="27"/>
      <c r="X354" s="27"/>
    </row>
    <row r="355" spans="2:24" x14ac:dyDescent="0.2">
      <c r="B355" s="68"/>
      <c r="C355" s="68"/>
      <c r="D355" s="362" t="s">
        <v>1238</v>
      </c>
      <c r="E355" s="363"/>
      <c r="F355" s="27"/>
      <c r="G355" s="27"/>
      <c r="H355" s="27"/>
      <c r="I355" s="27"/>
      <c r="J355" s="27"/>
      <c r="K355" s="27"/>
      <c r="L355" s="27"/>
      <c r="M355" s="27"/>
      <c r="N355" s="27"/>
      <c r="O355" s="27"/>
      <c r="P355" s="27"/>
      <c r="Q355" s="27"/>
      <c r="R355" s="27"/>
      <c r="S355" s="27"/>
      <c r="T355" s="27"/>
      <c r="U355" s="27"/>
      <c r="V355" s="27"/>
      <c r="W355" s="27"/>
      <c r="X355" s="27"/>
    </row>
    <row r="356" spans="2:24" x14ac:dyDescent="0.2">
      <c r="B356" s="68"/>
      <c r="C356" s="68"/>
      <c r="D356" s="27"/>
      <c r="E356" s="363"/>
      <c r="F356" s="27"/>
      <c r="G356" s="27"/>
      <c r="H356" s="27"/>
      <c r="I356" s="27"/>
      <c r="J356" s="27"/>
      <c r="K356" s="27"/>
      <c r="L356" s="27"/>
      <c r="M356" s="27"/>
      <c r="N356" s="27"/>
      <c r="O356" s="27"/>
      <c r="P356" s="27"/>
      <c r="Q356" s="27"/>
      <c r="R356" s="27"/>
      <c r="S356" s="27"/>
      <c r="T356" s="27"/>
      <c r="U356" s="27"/>
      <c r="V356" s="27"/>
      <c r="W356" s="27"/>
      <c r="X356" s="27"/>
    </row>
    <row r="357" spans="2:24" x14ac:dyDescent="0.2">
      <c r="B357" s="68"/>
      <c r="C357" s="68"/>
      <c r="D357" s="27"/>
      <c r="E357" s="363"/>
      <c r="F357" s="27"/>
      <c r="G357" s="27"/>
      <c r="H357" s="27"/>
      <c r="I357" s="27"/>
      <c r="J357" s="27"/>
      <c r="K357" s="27"/>
      <c r="L357" s="27"/>
      <c r="M357" s="27"/>
      <c r="N357" s="27"/>
      <c r="O357" s="27"/>
      <c r="P357" s="27"/>
      <c r="Q357" s="27"/>
      <c r="R357" s="27"/>
      <c r="S357" s="27"/>
      <c r="T357" s="27"/>
      <c r="U357" s="27"/>
      <c r="V357" s="27"/>
      <c r="W357" s="27"/>
      <c r="X357" s="27"/>
    </row>
    <row r="358" spans="2:24" x14ac:dyDescent="0.2">
      <c r="B358" s="68"/>
      <c r="C358" s="68"/>
      <c r="D358" s="27"/>
      <c r="E358" s="363"/>
      <c r="F358" s="27"/>
      <c r="G358" s="27"/>
      <c r="H358" s="27"/>
      <c r="I358" s="27"/>
      <c r="J358" s="27"/>
      <c r="K358" s="27"/>
      <c r="L358" s="27"/>
      <c r="M358" s="27"/>
      <c r="N358" s="27"/>
      <c r="O358" s="27"/>
      <c r="P358" s="27"/>
      <c r="Q358" s="27"/>
      <c r="R358" s="27"/>
      <c r="S358" s="27"/>
      <c r="T358" s="27"/>
      <c r="U358" s="27"/>
      <c r="V358" s="27"/>
      <c r="W358" s="27"/>
      <c r="X358" s="27"/>
    </row>
    <row r="359" spans="2:24" x14ac:dyDescent="0.2">
      <c r="B359" s="68"/>
      <c r="C359" s="68"/>
      <c r="D359" s="27"/>
      <c r="E359" s="363"/>
      <c r="F359" s="27"/>
      <c r="G359" s="27"/>
      <c r="H359" s="27"/>
      <c r="I359" s="27"/>
      <c r="J359" s="27"/>
      <c r="K359" s="27"/>
      <c r="L359" s="27"/>
      <c r="M359" s="27"/>
      <c r="N359" s="27"/>
      <c r="O359" s="27"/>
      <c r="P359" s="27"/>
      <c r="Q359" s="27"/>
      <c r="R359" s="27"/>
      <c r="S359" s="27"/>
      <c r="T359" s="27"/>
      <c r="U359" s="27"/>
      <c r="V359" s="27"/>
      <c r="W359" s="27"/>
      <c r="X359" s="27"/>
    </row>
    <row r="360" spans="2:24" x14ac:dyDescent="0.2">
      <c r="B360" s="68"/>
      <c r="C360" s="68"/>
      <c r="D360" s="27"/>
      <c r="E360" s="363"/>
      <c r="F360" s="27"/>
      <c r="G360" s="27"/>
      <c r="H360" s="27"/>
      <c r="I360" s="27"/>
      <c r="J360" s="27"/>
      <c r="K360" s="27"/>
      <c r="L360" s="27"/>
      <c r="M360" s="27"/>
      <c r="N360" s="27"/>
      <c r="O360" s="27"/>
      <c r="P360" s="27"/>
      <c r="Q360" s="27"/>
      <c r="R360" s="27"/>
      <c r="S360" s="27"/>
      <c r="T360" s="27"/>
      <c r="U360" s="27"/>
      <c r="V360" s="27"/>
      <c r="W360" s="27"/>
      <c r="X360" s="27"/>
    </row>
    <row r="361" spans="2:24" x14ac:dyDescent="0.2">
      <c r="B361" s="68"/>
      <c r="C361" s="68"/>
      <c r="D361" s="27"/>
      <c r="E361" s="363"/>
      <c r="F361" s="27"/>
      <c r="G361" s="27"/>
      <c r="H361" s="27"/>
      <c r="I361" s="27"/>
      <c r="J361" s="27"/>
      <c r="K361" s="27"/>
      <c r="L361" s="27"/>
      <c r="M361" s="27"/>
      <c r="N361" s="27"/>
      <c r="O361" s="27"/>
      <c r="P361" s="27"/>
      <c r="Q361" s="27"/>
      <c r="R361" s="27"/>
      <c r="S361" s="27"/>
      <c r="T361" s="27"/>
      <c r="U361" s="27"/>
      <c r="V361" s="27"/>
      <c r="W361" s="27"/>
      <c r="X361" s="27"/>
    </row>
    <row r="362" spans="2:24" x14ac:dyDescent="0.2">
      <c r="B362" s="68"/>
      <c r="C362" s="68"/>
      <c r="D362" s="27"/>
      <c r="E362" s="363"/>
      <c r="F362" s="27"/>
      <c r="G362" s="27"/>
      <c r="H362" s="27"/>
      <c r="I362" s="27"/>
      <c r="J362" s="27"/>
      <c r="K362" s="27"/>
      <c r="L362" s="27"/>
      <c r="M362" s="27"/>
      <c r="N362" s="27"/>
      <c r="O362" s="27"/>
      <c r="P362" s="27"/>
      <c r="Q362" s="27"/>
      <c r="R362" s="27"/>
      <c r="S362" s="27"/>
      <c r="T362" s="27"/>
      <c r="U362" s="27"/>
      <c r="V362" s="27"/>
      <c r="W362" s="27"/>
      <c r="X362" s="27"/>
    </row>
    <row r="363" spans="2:24" x14ac:dyDescent="0.2">
      <c r="B363" s="68"/>
      <c r="C363" s="68"/>
      <c r="D363" s="27"/>
      <c r="E363" s="363"/>
      <c r="F363" s="27"/>
      <c r="G363" s="27"/>
      <c r="H363" s="27"/>
      <c r="I363" s="27"/>
      <c r="J363" s="27"/>
      <c r="K363" s="27"/>
      <c r="L363" s="27"/>
      <c r="M363" s="27"/>
      <c r="N363" s="27"/>
      <c r="O363" s="27"/>
      <c r="P363" s="27"/>
      <c r="Q363" s="27"/>
      <c r="R363" s="27"/>
      <c r="S363" s="27"/>
      <c r="T363" s="27"/>
      <c r="U363" s="27"/>
      <c r="V363" s="27"/>
      <c r="W363" s="27"/>
      <c r="X363" s="27"/>
    </row>
    <row r="364" spans="2:24" x14ac:dyDescent="0.2">
      <c r="B364" s="68"/>
      <c r="C364" s="68"/>
      <c r="D364" s="27"/>
      <c r="E364" s="363"/>
      <c r="F364" s="27"/>
      <c r="G364" s="27"/>
      <c r="H364" s="27"/>
      <c r="I364" s="27"/>
      <c r="J364" s="27"/>
      <c r="K364" s="27"/>
      <c r="L364" s="27"/>
      <c r="M364" s="27"/>
      <c r="N364" s="27"/>
      <c r="O364" s="27"/>
      <c r="P364" s="27"/>
      <c r="Q364" s="27"/>
      <c r="R364" s="27"/>
      <c r="S364" s="27"/>
      <c r="T364" s="27"/>
      <c r="U364" s="27"/>
      <c r="V364" s="27"/>
      <c r="W364" s="27"/>
      <c r="X364" s="27"/>
    </row>
    <row r="365" spans="2:24" x14ac:dyDescent="0.2">
      <c r="B365" s="68"/>
      <c r="C365" s="68"/>
      <c r="D365" s="27"/>
      <c r="E365" s="363"/>
      <c r="F365" s="27"/>
      <c r="G365" s="27"/>
      <c r="H365" s="27"/>
      <c r="I365" s="27"/>
      <c r="J365" s="27"/>
      <c r="K365" s="27"/>
      <c r="L365" s="27"/>
      <c r="M365" s="27"/>
      <c r="N365" s="27"/>
      <c r="O365" s="27"/>
      <c r="P365" s="27"/>
      <c r="Q365" s="27"/>
      <c r="R365" s="27"/>
      <c r="S365" s="27"/>
      <c r="T365" s="27"/>
      <c r="U365" s="27"/>
      <c r="V365" s="27"/>
      <c r="W365" s="27"/>
      <c r="X365" s="27"/>
    </row>
    <row r="366" spans="2:24" x14ac:dyDescent="0.2">
      <c r="B366" s="68"/>
      <c r="C366" s="68"/>
      <c r="D366" s="27"/>
      <c r="E366" s="363"/>
      <c r="F366" s="27"/>
      <c r="G366" s="27"/>
      <c r="H366" s="27"/>
      <c r="I366" s="27"/>
      <c r="J366" s="27"/>
      <c r="K366" s="27"/>
      <c r="L366" s="27"/>
      <c r="M366" s="27"/>
      <c r="N366" s="27"/>
      <c r="O366" s="27"/>
      <c r="P366" s="27"/>
      <c r="Q366" s="27"/>
      <c r="R366" s="27"/>
      <c r="S366" s="27"/>
      <c r="T366" s="27"/>
      <c r="U366" s="27"/>
      <c r="V366" s="27"/>
      <c r="W366" s="27"/>
      <c r="X366" s="27"/>
    </row>
    <row r="367" spans="2:24" x14ac:dyDescent="0.2">
      <c r="B367" s="68"/>
      <c r="C367" s="68"/>
      <c r="D367" s="27"/>
      <c r="E367" s="363"/>
      <c r="F367" s="27"/>
      <c r="G367" s="27"/>
      <c r="H367" s="27"/>
      <c r="I367" s="27"/>
      <c r="J367" s="27"/>
      <c r="K367" s="27"/>
      <c r="L367" s="27"/>
      <c r="M367" s="27"/>
      <c r="N367" s="27"/>
      <c r="O367" s="27"/>
      <c r="P367" s="27"/>
      <c r="Q367" s="27"/>
      <c r="R367" s="27"/>
      <c r="S367" s="27"/>
      <c r="T367" s="27"/>
      <c r="U367" s="27"/>
      <c r="V367" s="27"/>
      <c r="W367" s="27"/>
      <c r="X367" s="27"/>
    </row>
    <row r="368" spans="2:24" x14ac:dyDescent="0.2">
      <c r="B368" s="68"/>
      <c r="C368" s="68"/>
      <c r="D368" s="27"/>
      <c r="E368" s="363"/>
      <c r="F368" s="27"/>
      <c r="G368" s="27"/>
      <c r="H368" s="27"/>
      <c r="I368" s="27"/>
      <c r="J368" s="27"/>
      <c r="K368" s="27"/>
      <c r="L368" s="27"/>
      <c r="M368" s="27"/>
      <c r="N368" s="27"/>
      <c r="O368" s="27"/>
      <c r="P368" s="27"/>
      <c r="Q368" s="27"/>
      <c r="R368" s="27"/>
      <c r="S368" s="27"/>
      <c r="T368" s="27"/>
      <c r="U368" s="27"/>
      <c r="V368" s="27"/>
      <c r="W368" s="27"/>
      <c r="X368" s="27"/>
    </row>
    <row r="369" spans="2:24" x14ac:dyDescent="0.2">
      <c r="B369" s="68"/>
      <c r="C369" s="68"/>
      <c r="D369" s="27"/>
      <c r="E369" s="363"/>
      <c r="F369" s="27"/>
      <c r="G369" s="27"/>
      <c r="H369" s="27"/>
      <c r="I369" s="27"/>
      <c r="J369" s="27"/>
      <c r="K369" s="27"/>
      <c r="L369" s="27"/>
      <c r="M369" s="27"/>
      <c r="N369" s="27"/>
      <c r="O369" s="27"/>
      <c r="P369" s="27"/>
      <c r="Q369" s="27"/>
      <c r="R369" s="27"/>
      <c r="S369" s="27"/>
      <c r="T369" s="27"/>
      <c r="U369" s="27"/>
      <c r="V369" s="27"/>
      <c r="W369" s="27"/>
      <c r="X369" s="27"/>
    </row>
    <row r="370" spans="2:24" x14ac:dyDescent="0.2">
      <c r="B370" s="68"/>
      <c r="C370" s="68"/>
      <c r="D370" s="27"/>
      <c r="E370" s="363"/>
      <c r="F370" s="27"/>
      <c r="G370" s="27"/>
      <c r="H370" s="27"/>
      <c r="I370" s="27"/>
      <c r="J370" s="27"/>
      <c r="K370" s="27"/>
      <c r="L370" s="27"/>
      <c r="M370" s="27"/>
      <c r="N370" s="27"/>
      <c r="O370" s="27"/>
      <c r="P370" s="27"/>
      <c r="Q370" s="27"/>
      <c r="R370" s="27"/>
      <c r="S370" s="27"/>
      <c r="T370" s="27"/>
      <c r="U370" s="27"/>
      <c r="V370" s="27"/>
      <c r="W370" s="27"/>
      <c r="X370" s="27"/>
    </row>
    <row r="371" spans="2:24" x14ac:dyDescent="0.2">
      <c r="B371" s="68"/>
      <c r="C371" s="68"/>
      <c r="D371" s="27"/>
      <c r="E371" s="363"/>
      <c r="F371" s="27"/>
      <c r="G371" s="27"/>
      <c r="H371" s="27"/>
      <c r="I371" s="27"/>
      <c r="J371" s="27"/>
      <c r="K371" s="27"/>
      <c r="L371" s="27"/>
      <c r="M371" s="27"/>
      <c r="N371" s="27"/>
      <c r="O371" s="27"/>
      <c r="P371" s="27"/>
      <c r="Q371" s="27"/>
      <c r="R371" s="27"/>
      <c r="S371" s="27"/>
      <c r="T371" s="27"/>
      <c r="U371" s="27"/>
      <c r="V371" s="27"/>
      <c r="W371" s="27"/>
      <c r="X371" s="27"/>
    </row>
    <row r="372" spans="2:24" x14ac:dyDescent="0.2">
      <c r="B372" s="68"/>
      <c r="C372" s="68"/>
      <c r="D372" s="27"/>
      <c r="E372" s="363"/>
      <c r="F372" s="27"/>
      <c r="G372" s="27"/>
      <c r="H372" s="27"/>
      <c r="I372" s="27"/>
      <c r="J372" s="27"/>
      <c r="K372" s="27"/>
      <c r="L372" s="27"/>
      <c r="M372" s="27"/>
      <c r="N372" s="27"/>
      <c r="O372" s="27"/>
      <c r="P372" s="27"/>
      <c r="Q372" s="27"/>
      <c r="R372" s="27"/>
      <c r="S372" s="27"/>
      <c r="T372" s="27"/>
      <c r="U372" s="27"/>
      <c r="V372" s="27"/>
      <c r="W372" s="27"/>
      <c r="X372" s="27"/>
    </row>
    <row r="373" spans="2:24" x14ac:dyDescent="0.2">
      <c r="B373" s="68"/>
      <c r="C373" s="68"/>
      <c r="D373" s="27"/>
      <c r="E373" s="363"/>
      <c r="F373" s="27"/>
      <c r="G373" s="27"/>
      <c r="H373" s="27"/>
      <c r="I373" s="27"/>
      <c r="J373" s="27"/>
      <c r="K373" s="27"/>
      <c r="L373" s="27"/>
      <c r="M373" s="27"/>
      <c r="N373" s="27"/>
      <c r="O373" s="27"/>
      <c r="P373" s="27"/>
      <c r="Q373" s="27"/>
      <c r="R373" s="27"/>
      <c r="S373" s="27"/>
      <c r="T373" s="27"/>
      <c r="U373" s="27"/>
      <c r="V373" s="27"/>
      <c r="W373" s="27"/>
      <c r="X373" s="27"/>
    </row>
    <row r="374" spans="2:24" x14ac:dyDescent="0.2">
      <c r="B374" s="68"/>
      <c r="C374" s="68"/>
      <c r="D374" s="27"/>
      <c r="E374" s="363"/>
      <c r="F374" s="27"/>
      <c r="G374" s="27"/>
      <c r="H374" s="27"/>
      <c r="I374" s="27"/>
      <c r="J374" s="27"/>
      <c r="K374" s="27"/>
      <c r="L374" s="27"/>
      <c r="M374" s="27"/>
      <c r="N374" s="27"/>
      <c r="O374" s="27"/>
      <c r="P374" s="27"/>
      <c r="Q374" s="27"/>
      <c r="R374" s="27"/>
      <c r="S374" s="27"/>
      <c r="T374" s="27"/>
      <c r="U374" s="27"/>
      <c r="V374" s="27"/>
      <c r="W374" s="27"/>
      <c r="X374" s="27"/>
    </row>
    <row r="375" spans="2:24" x14ac:dyDescent="0.2">
      <c r="B375" s="68"/>
      <c r="C375" s="68"/>
      <c r="D375" s="27"/>
      <c r="E375" s="363"/>
      <c r="F375" s="27"/>
      <c r="G375" s="27"/>
      <c r="H375" s="27"/>
      <c r="I375" s="27"/>
      <c r="J375" s="27"/>
      <c r="K375" s="27"/>
      <c r="L375" s="27"/>
      <c r="M375" s="27"/>
      <c r="N375" s="27"/>
      <c r="O375" s="27"/>
      <c r="P375" s="27"/>
      <c r="Q375" s="27"/>
      <c r="R375" s="27"/>
      <c r="S375" s="27"/>
      <c r="T375" s="27"/>
      <c r="U375" s="27"/>
      <c r="V375" s="27"/>
      <c r="W375" s="27"/>
      <c r="X375" s="27"/>
    </row>
    <row r="376" spans="2:24" x14ac:dyDescent="0.2">
      <c r="B376" s="68"/>
      <c r="C376" s="68"/>
      <c r="D376" s="27"/>
      <c r="E376" s="363"/>
      <c r="F376" s="27"/>
      <c r="G376" s="27"/>
      <c r="H376" s="27"/>
      <c r="I376" s="27"/>
      <c r="J376" s="27"/>
      <c r="K376" s="27"/>
      <c r="L376" s="27"/>
      <c r="M376" s="27"/>
      <c r="N376" s="27"/>
      <c r="O376" s="27"/>
      <c r="P376" s="27"/>
      <c r="Q376" s="27"/>
      <c r="R376" s="27"/>
      <c r="S376" s="27"/>
      <c r="T376" s="27"/>
      <c r="U376" s="27"/>
      <c r="V376" s="27"/>
      <c r="W376" s="27"/>
      <c r="X376" s="27"/>
    </row>
    <row r="377" spans="2:24" x14ac:dyDescent="0.2">
      <c r="B377" s="68"/>
      <c r="C377" s="68"/>
      <c r="D377" s="27"/>
      <c r="E377" s="363"/>
      <c r="F377" s="27"/>
      <c r="G377" s="27"/>
      <c r="H377" s="27"/>
      <c r="I377" s="27"/>
      <c r="J377" s="27"/>
      <c r="K377" s="27"/>
      <c r="L377" s="27"/>
      <c r="M377" s="27"/>
      <c r="N377" s="27"/>
      <c r="O377" s="27"/>
      <c r="P377" s="27"/>
      <c r="Q377" s="27"/>
      <c r="R377" s="27"/>
      <c r="S377" s="27"/>
      <c r="T377" s="27"/>
      <c r="U377" s="27"/>
      <c r="V377" s="27"/>
      <c r="W377" s="27"/>
      <c r="X377" s="27"/>
    </row>
    <row r="378" spans="2:24" x14ac:dyDescent="0.2">
      <c r="B378" s="68"/>
      <c r="C378" s="68"/>
      <c r="D378" s="27"/>
      <c r="E378" s="363"/>
      <c r="F378" s="27"/>
      <c r="G378" s="27"/>
      <c r="H378" s="27"/>
      <c r="I378" s="27"/>
      <c r="J378" s="27"/>
      <c r="K378" s="27"/>
      <c r="L378" s="27"/>
      <c r="M378" s="27"/>
      <c r="N378" s="27"/>
      <c r="O378" s="27"/>
      <c r="P378" s="27"/>
      <c r="Q378" s="27"/>
      <c r="R378" s="27"/>
      <c r="S378" s="27"/>
      <c r="T378" s="27"/>
      <c r="U378" s="27"/>
      <c r="V378" s="27"/>
      <c r="W378" s="27"/>
      <c r="X378" s="27"/>
    </row>
    <row r="379" spans="2:24" x14ac:dyDescent="0.2">
      <c r="B379" s="68"/>
      <c r="C379" s="68"/>
      <c r="D379" s="27"/>
      <c r="E379" s="363"/>
      <c r="F379" s="27"/>
      <c r="G379" s="27"/>
      <c r="H379" s="27"/>
      <c r="I379" s="27"/>
      <c r="J379" s="27"/>
      <c r="K379" s="27"/>
      <c r="L379" s="27"/>
      <c r="M379" s="27"/>
      <c r="N379" s="27"/>
      <c r="O379" s="27"/>
      <c r="P379" s="27"/>
      <c r="Q379" s="27"/>
      <c r="R379" s="27"/>
      <c r="S379" s="27"/>
      <c r="T379" s="27"/>
      <c r="U379" s="27"/>
      <c r="V379" s="27"/>
      <c r="W379" s="27"/>
      <c r="X379" s="27"/>
    </row>
    <row r="380" spans="2:24" x14ac:dyDescent="0.2">
      <c r="B380" s="68"/>
      <c r="C380" s="68"/>
      <c r="D380" s="27"/>
      <c r="E380" s="363"/>
      <c r="F380" s="27"/>
      <c r="G380" s="27"/>
      <c r="H380" s="27"/>
      <c r="I380" s="27"/>
      <c r="J380" s="27"/>
      <c r="K380" s="27"/>
      <c r="L380" s="27"/>
      <c r="M380" s="27"/>
      <c r="N380" s="27"/>
      <c r="O380" s="27"/>
      <c r="P380" s="27"/>
      <c r="Q380" s="27"/>
      <c r="R380" s="27"/>
      <c r="S380" s="27"/>
      <c r="T380" s="27"/>
      <c r="U380" s="27"/>
      <c r="V380" s="27"/>
      <c r="W380" s="27"/>
      <c r="X380" s="27"/>
    </row>
    <row r="381" spans="2:24" x14ac:dyDescent="0.2">
      <c r="B381" s="68"/>
      <c r="C381" s="68"/>
      <c r="D381" s="27"/>
      <c r="E381" s="363"/>
      <c r="F381" s="27"/>
      <c r="G381" s="27"/>
      <c r="H381" s="27"/>
      <c r="I381" s="27"/>
      <c r="J381" s="27"/>
      <c r="K381" s="27"/>
      <c r="L381" s="27"/>
      <c r="M381" s="27"/>
      <c r="N381" s="27"/>
      <c r="O381" s="27"/>
      <c r="P381" s="27"/>
      <c r="Q381" s="27"/>
      <c r="R381" s="27"/>
      <c r="S381" s="27"/>
      <c r="T381" s="27"/>
      <c r="U381" s="27"/>
      <c r="V381" s="27"/>
      <c r="W381" s="27"/>
      <c r="X381" s="27"/>
    </row>
    <row r="382" spans="2:24" x14ac:dyDescent="0.2">
      <c r="B382" s="68"/>
      <c r="C382" s="68"/>
      <c r="D382" s="27"/>
      <c r="E382" s="363"/>
      <c r="F382" s="27"/>
      <c r="G382" s="27"/>
      <c r="H382" s="27"/>
      <c r="I382" s="27"/>
      <c r="J382" s="27"/>
      <c r="K382" s="27"/>
      <c r="L382" s="27"/>
      <c r="M382" s="27"/>
      <c r="N382" s="27"/>
      <c r="O382" s="27"/>
      <c r="P382" s="27"/>
      <c r="Q382" s="27"/>
      <c r="R382" s="27"/>
      <c r="S382" s="27"/>
      <c r="T382" s="27"/>
      <c r="U382" s="27"/>
      <c r="V382" s="27"/>
      <c r="W382" s="27"/>
      <c r="X382" s="27"/>
    </row>
    <row r="383" spans="2:24" x14ac:dyDescent="0.2">
      <c r="B383" s="68"/>
      <c r="C383" s="68"/>
      <c r="D383" s="27"/>
      <c r="E383" s="363"/>
      <c r="F383" s="27"/>
      <c r="G383" s="27"/>
      <c r="H383" s="27"/>
      <c r="I383" s="27"/>
      <c r="J383" s="27"/>
      <c r="K383" s="27"/>
      <c r="L383" s="27"/>
      <c r="M383" s="27"/>
      <c r="N383" s="27"/>
      <c r="O383" s="27"/>
      <c r="P383" s="27"/>
      <c r="Q383" s="27"/>
      <c r="R383" s="27"/>
      <c r="S383" s="27"/>
      <c r="T383" s="27"/>
      <c r="U383" s="27"/>
      <c r="V383" s="27"/>
      <c r="W383" s="27"/>
      <c r="X383" s="27"/>
    </row>
    <row r="384" spans="2:24" x14ac:dyDescent="0.2">
      <c r="B384" s="68"/>
      <c r="C384" s="68"/>
      <c r="D384" s="27"/>
      <c r="E384" s="363"/>
      <c r="F384" s="27"/>
      <c r="G384" s="27"/>
      <c r="H384" s="27"/>
      <c r="I384" s="27"/>
      <c r="J384" s="27"/>
      <c r="K384" s="27"/>
      <c r="L384" s="27"/>
      <c r="M384" s="27"/>
      <c r="N384" s="27"/>
      <c r="O384" s="27"/>
      <c r="P384" s="27"/>
      <c r="Q384" s="27"/>
      <c r="R384" s="27"/>
      <c r="S384" s="27"/>
      <c r="T384" s="27"/>
      <c r="U384" s="27"/>
      <c r="V384" s="27"/>
      <c r="W384" s="27"/>
      <c r="X384" s="27"/>
    </row>
    <row r="385" spans="2:24" x14ac:dyDescent="0.2">
      <c r="B385" s="68"/>
      <c r="C385" s="68"/>
      <c r="D385" s="27"/>
      <c r="E385" s="363"/>
      <c r="F385" s="27"/>
      <c r="G385" s="27"/>
      <c r="H385" s="27"/>
      <c r="I385" s="27"/>
      <c r="J385" s="27"/>
      <c r="K385" s="27"/>
      <c r="L385" s="27"/>
      <c r="M385" s="27"/>
      <c r="N385" s="27"/>
      <c r="O385" s="27"/>
      <c r="P385" s="27"/>
      <c r="Q385" s="27"/>
      <c r="R385" s="27"/>
      <c r="S385" s="27"/>
      <c r="T385" s="27"/>
      <c r="U385" s="27"/>
      <c r="V385" s="27"/>
      <c r="W385" s="27"/>
      <c r="X385" s="27"/>
    </row>
    <row r="386" spans="2:24" x14ac:dyDescent="0.2">
      <c r="B386" s="68"/>
      <c r="C386" s="68"/>
      <c r="D386" s="27"/>
      <c r="E386" s="363"/>
      <c r="F386" s="27"/>
      <c r="G386" s="27"/>
      <c r="H386" s="27"/>
      <c r="I386" s="27"/>
      <c r="J386" s="27"/>
      <c r="K386" s="27"/>
      <c r="L386" s="27"/>
      <c r="M386" s="27"/>
      <c r="N386" s="27"/>
      <c r="O386" s="27"/>
      <c r="P386" s="27"/>
      <c r="Q386" s="27"/>
      <c r="R386" s="27"/>
      <c r="S386" s="27"/>
      <c r="T386" s="27"/>
      <c r="U386" s="27"/>
      <c r="V386" s="27"/>
      <c r="W386" s="27"/>
      <c r="X386" s="27"/>
    </row>
    <row r="387" spans="2:24" x14ac:dyDescent="0.2">
      <c r="B387" s="68"/>
      <c r="C387" s="68"/>
      <c r="D387" s="27"/>
      <c r="E387" s="363"/>
      <c r="F387" s="27"/>
      <c r="G387" s="27"/>
      <c r="H387" s="27"/>
      <c r="I387" s="27"/>
      <c r="J387" s="27"/>
      <c r="K387" s="27"/>
      <c r="L387" s="27"/>
      <c r="M387" s="27"/>
      <c r="N387" s="27"/>
      <c r="O387" s="27"/>
      <c r="P387" s="27"/>
      <c r="Q387" s="27"/>
      <c r="R387" s="27"/>
      <c r="S387" s="27"/>
      <c r="T387" s="27"/>
      <c r="U387" s="27"/>
      <c r="V387" s="27"/>
      <c r="W387" s="27"/>
      <c r="X387" s="27"/>
    </row>
    <row r="388" spans="2:24" x14ac:dyDescent="0.2">
      <c r="B388" s="68"/>
      <c r="C388" s="68"/>
      <c r="D388" s="27"/>
      <c r="E388" s="363"/>
      <c r="F388" s="27"/>
      <c r="G388" s="27"/>
      <c r="H388" s="27"/>
      <c r="I388" s="27"/>
      <c r="J388" s="27"/>
      <c r="K388" s="27"/>
      <c r="L388" s="27"/>
      <c r="M388" s="27"/>
      <c r="N388" s="27"/>
      <c r="O388" s="27"/>
      <c r="P388" s="27"/>
      <c r="Q388" s="27"/>
      <c r="R388" s="27"/>
      <c r="S388" s="27"/>
      <c r="T388" s="27"/>
      <c r="U388" s="27"/>
      <c r="V388" s="27"/>
      <c r="W388" s="27"/>
      <c r="X388" s="27"/>
    </row>
    <row r="389" spans="2:24" x14ac:dyDescent="0.2">
      <c r="B389" s="68"/>
      <c r="C389" s="68"/>
      <c r="D389" s="27"/>
      <c r="E389" s="363"/>
      <c r="F389" s="27"/>
      <c r="G389" s="27"/>
      <c r="H389" s="27"/>
      <c r="I389" s="27"/>
      <c r="J389" s="27"/>
      <c r="K389" s="27"/>
      <c r="L389" s="27"/>
      <c r="M389" s="27"/>
      <c r="N389" s="27"/>
      <c r="O389" s="27"/>
      <c r="P389" s="27"/>
      <c r="Q389" s="27"/>
      <c r="R389" s="27"/>
      <c r="S389" s="27"/>
      <c r="T389" s="27"/>
      <c r="U389" s="27"/>
      <c r="V389" s="27"/>
      <c r="W389" s="27"/>
      <c r="X389" s="27"/>
    </row>
    <row r="390" spans="2:24" x14ac:dyDescent="0.2">
      <c r="B390" s="68"/>
      <c r="C390" s="68"/>
      <c r="D390" s="27"/>
      <c r="E390" s="363"/>
      <c r="F390" s="27"/>
      <c r="G390" s="27"/>
      <c r="H390" s="27"/>
      <c r="I390" s="27"/>
      <c r="J390" s="27"/>
      <c r="K390" s="27"/>
      <c r="L390" s="27"/>
      <c r="M390" s="27"/>
      <c r="N390" s="27"/>
      <c r="O390" s="27"/>
      <c r="P390" s="27"/>
      <c r="Q390" s="27"/>
      <c r="R390" s="27"/>
      <c r="S390" s="27"/>
      <c r="T390" s="27"/>
      <c r="U390" s="27"/>
      <c r="V390" s="27"/>
      <c r="W390" s="27"/>
      <c r="X390" s="27"/>
    </row>
    <row r="391" spans="2:24" x14ac:dyDescent="0.2">
      <c r="B391" s="68"/>
      <c r="C391" s="68"/>
      <c r="D391" s="27"/>
      <c r="E391" s="363"/>
      <c r="F391" s="27"/>
      <c r="G391" s="27"/>
      <c r="H391" s="27"/>
      <c r="I391" s="27"/>
      <c r="J391" s="27"/>
      <c r="K391" s="27"/>
      <c r="L391" s="27"/>
      <c r="M391" s="27"/>
      <c r="N391" s="27"/>
      <c r="O391" s="27"/>
      <c r="P391" s="27"/>
      <c r="Q391" s="27"/>
      <c r="R391" s="27"/>
      <c r="S391" s="27"/>
      <c r="T391" s="27"/>
      <c r="U391" s="27"/>
      <c r="V391" s="27"/>
      <c r="W391" s="27"/>
      <c r="X391" s="27"/>
    </row>
    <row r="392" spans="2:24" x14ac:dyDescent="0.2">
      <c r="B392" s="68"/>
      <c r="C392" s="68"/>
      <c r="D392" s="27"/>
      <c r="E392" s="363"/>
      <c r="F392" s="27"/>
      <c r="G392" s="27"/>
      <c r="H392" s="27"/>
      <c r="I392" s="27"/>
      <c r="J392" s="27"/>
      <c r="K392" s="27"/>
      <c r="L392" s="27"/>
      <c r="M392" s="27"/>
      <c r="N392" s="27"/>
      <c r="O392" s="27"/>
      <c r="P392" s="27"/>
      <c r="Q392" s="27"/>
      <c r="R392" s="27"/>
      <c r="S392" s="27"/>
      <c r="T392" s="27"/>
      <c r="U392" s="27"/>
      <c r="V392" s="27"/>
      <c r="W392" s="27"/>
      <c r="X392" s="27"/>
    </row>
    <row r="393" spans="2:24" x14ac:dyDescent="0.2">
      <c r="B393" s="68"/>
      <c r="C393" s="68"/>
      <c r="D393" s="27"/>
      <c r="E393" s="363"/>
      <c r="F393" s="27"/>
      <c r="G393" s="27"/>
      <c r="H393" s="27"/>
      <c r="I393" s="27"/>
      <c r="J393" s="27"/>
      <c r="K393" s="27"/>
      <c r="L393" s="27"/>
      <c r="M393" s="27"/>
      <c r="N393" s="27"/>
      <c r="O393" s="27"/>
      <c r="P393" s="27"/>
      <c r="Q393" s="27"/>
      <c r="R393" s="27"/>
      <c r="S393" s="27"/>
      <c r="T393" s="27"/>
      <c r="U393" s="27"/>
      <c r="V393" s="27"/>
      <c r="W393" s="27"/>
      <c r="X393" s="27"/>
    </row>
    <row r="394" spans="2:24" x14ac:dyDescent="0.2">
      <c r="B394" s="68"/>
      <c r="C394" s="68"/>
      <c r="D394" s="27"/>
      <c r="E394" s="363"/>
      <c r="F394" s="27"/>
      <c r="G394" s="27"/>
      <c r="H394" s="27"/>
      <c r="I394" s="27"/>
      <c r="J394" s="27"/>
      <c r="K394" s="27"/>
      <c r="L394" s="27"/>
      <c r="M394" s="27"/>
      <c r="N394" s="27"/>
      <c r="O394" s="27"/>
      <c r="P394" s="27"/>
      <c r="Q394" s="27"/>
      <c r="R394" s="27"/>
      <c r="S394" s="27"/>
      <c r="T394" s="27"/>
      <c r="U394" s="27"/>
      <c r="V394" s="27"/>
      <c r="W394" s="27"/>
      <c r="X394" s="27"/>
    </row>
    <row r="395" spans="2:24" x14ac:dyDescent="0.2">
      <c r="B395" s="68"/>
      <c r="C395" s="68"/>
      <c r="D395" s="27"/>
      <c r="E395" s="363"/>
      <c r="F395" s="27"/>
      <c r="G395" s="27"/>
      <c r="H395" s="27"/>
      <c r="I395" s="27"/>
      <c r="J395" s="27"/>
      <c r="K395" s="27"/>
      <c r="L395" s="27"/>
      <c r="M395" s="27"/>
      <c r="N395" s="27"/>
      <c r="O395" s="27"/>
      <c r="P395" s="27"/>
      <c r="Q395" s="27"/>
      <c r="R395" s="27"/>
      <c r="S395" s="27"/>
      <c r="T395" s="27"/>
      <c r="U395" s="27"/>
      <c r="V395" s="27"/>
      <c r="W395" s="27"/>
      <c r="X395" s="27"/>
    </row>
    <row r="396" spans="2:24" x14ac:dyDescent="0.2">
      <c r="B396" s="68"/>
      <c r="C396" s="68"/>
      <c r="D396" s="27"/>
      <c r="E396" s="363"/>
      <c r="F396" s="27"/>
      <c r="G396" s="27"/>
      <c r="H396" s="27"/>
      <c r="I396" s="27"/>
      <c r="J396" s="27"/>
      <c r="K396" s="27"/>
      <c r="L396" s="27"/>
      <c r="M396" s="27"/>
      <c r="N396" s="27"/>
      <c r="O396" s="27"/>
      <c r="P396" s="27"/>
      <c r="Q396" s="27"/>
      <c r="R396" s="27"/>
      <c r="S396" s="27"/>
      <c r="T396" s="27"/>
      <c r="U396" s="27"/>
      <c r="V396" s="27"/>
      <c r="W396" s="27"/>
      <c r="X396" s="27"/>
    </row>
    <row r="397" spans="2:24" x14ac:dyDescent="0.2">
      <c r="B397" s="68"/>
      <c r="C397" s="68"/>
      <c r="D397" s="27"/>
      <c r="E397" s="363"/>
      <c r="F397" s="27"/>
      <c r="G397" s="27"/>
      <c r="H397" s="27"/>
      <c r="I397" s="27"/>
      <c r="J397" s="27"/>
      <c r="K397" s="27"/>
      <c r="L397" s="27"/>
      <c r="M397" s="27"/>
      <c r="N397" s="27"/>
      <c r="O397" s="27"/>
      <c r="P397" s="27"/>
      <c r="Q397" s="27"/>
      <c r="R397" s="27"/>
      <c r="S397" s="27"/>
      <c r="T397" s="27"/>
      <c r="U397" s="27"/>
      <c r="V397" s="27"/>
      <c r="W397" s="27"/>
      <c r="X397" s="27"/>
    </row>
    <row r="398" spans="2:24" x14ac:dyDescent="0.2">
      <c r="B398" s="68"/>
      <c r="C398" s="68"/>
      <c r="D398" s="27"/>
      <c r="E398" s="363"/>
      <c r="F398" s="27"/>
      <c r="G398" s="27"/>
      <c r="H398" s="27"/>
      <c r="I398" s="27"/>
      <c r="J398" s="27"/>
      <c r="K398" s="27"/>
      <c r="L398" s="27"/>
      <c r="M398" s="27"/>
      <c r="N398" s="27"/>
      <c r="O398" s="27"/>
      <c r="P398" s="27"/>
      <c r="Q398" s="27"/>
      <c r="R398" s="27"/>
      <c r="S398" s="27"/>
      <c r="T398" s="27"/>
      <c r="U398" s="27"/>
      <c r="V398" s="27"/>
      <c r="W398" s="27"/>
      <c r="X398" s="27"/>
    </row>
    <row r="399" spans="2:24" x14ac:dyDescent="0.2">
      <c r="B399" s="68"/>
      <c r="C399" s="68"/>
      <c r="D399" s="27"/>
      <c r="E399" s="363"/>
      <c r="F399" s="27"/>
      <c r="G399" s="27"/>
      <c r="H399" s="27"/>
      <c r="I399" s="27"/>
      <c r="J399" s="27"/>
      <c r="K399" s="27"/>
      <c r="L399" s="27"/>
      <c r="M399" s="27"/>
      <c r="N399" s="27"/>
      <c r="O399" s="27"/>
      <c r="P399" s="27"/>
      <c r="Q399" s="27"/>
      <c r="R399" s="27"/>
      <c r="S399" s="27"/>
      <c r="T399" s="27"/>
      <c r="U399" s="27"/>
      <c r="V399" s="27"/>
      <c r="W399" s="27"/>
      <c r="X399" s="27"/>
    </row>
    <row r="400" spans="2:24" x14ac:dyDescent="0.2">
      <c r="B400" s="68"/>
      <c r="C400" s="68"/>
      <c r="D400" s="27"/>
      <c r="E400" s="363"/>
      <c r="F400" s="27"/>
      <c r="G400" s="27"/>
      <c r="H400" s="27"/>
      <c r="I400" s="27"/>
      <c r="J400" s="27"/>
      <c r="K400" s="27"/>
      <c r="L400" s="27"/>
      <c r="M400" s="27"/>
      <c r="N400" s="27"/>
      <c r="O400" s="27"/>
      <c r="P400" s="27"/>
      <c r="Q400" s="27"/>
      <c r="R400" s="27"/>
      <c r="S400" s="27"/>
      <c r="T400" s="27"/>
      <c r="U400" s="27"/>
      <c r="V400" s="27"/>
      <c r="W400" s="27"/>
      <c r="X400" s="27"/>
    </row>
    <row r="401" spans="2:24" x14ac:dyDescent="0.2">
      <c r="B401" s="68"/>
      <c r="C401" s="68"/>
      <c r="D401" s="27"/>
      <c r="E401" s="363"/>
      <c r="F401" s="27"/>
      <c r="G401" s="27"/>
      <c r="H401" s="27"/>
      <c r="I401" s="27"/>
      <c r="J401" s="27"/>
      <c r="K401" s="27"/>
      <c r="L401" s="27"/>
      <c r="M401" s="27"/>
      <c r="N401" s="27"/>
      <c r="O401" s="27"/>
      <c r="P401" s="27"/>
      <c r="Q401" s="27"/>
      <c r="R401" s="27"/>
      <c r="S401" s="27"/>
      <c r="T401" s="27"/>
      <c r="U401" s="27"/>
      <c r="V401" s="27"/>
      <c r="W401" s="27"/>
      <c r="X401" s="27"/>
    </row>
    <row r="402" spans="2:24" x14ac:dyDescent="0.2">
      <c r="B402" s="68"/>
      <c r="C402" s="68"/>
      <c r="D402" s="27"/>
      <c r="E402" s="363"/>
      <c r="F402" s="27"/>
      <c r="G402" s="27"/>
      <c r="H402" s="27"/>
      <c r="I402" s="27"/>
      <c r="J402" s="27"/>
      <c r="K402" s="27"/>
      <c r="L402" s="27"/>
      <c r="M402" s="27"/>
      <c r="N402" s="27"/>
      <c r="O402" s="27"/>
      <c r="P402" s="27"/>
      <c r="Q402" s="27"/>
      <c r="R402" s="27"/>
      <c r="S402" s="27"/>
      <c r="T402" s="27"/>
      <c r="U402" s="27"/>
      <c r="V402" s="27"/>
      <c r="W402" s="27"/>
      <c r="X402" s="27"/>
    </row>
    <row r="403" spans="2:24" x14ac:dyDescent="0.2">
      <c r="B403" s="68"/>
      <c r="C403" s="68"/>
      <c r="D403" s="27"/>
      <c r="E403" s="363"/>
      <c r="F403" s="27"/>
      <c r="G403" s="27"/>
      <c r="H403" s="27"/>
      <c r="I403" s="27"/>
      <c r="J403" s="27"/>
      <c r="K403" s="27"/>
      <c r="L403" s="27"/>
      <c r="M403" s="27"/>
      <c r="N403" s="27"/>
      <c r="O403" s="27"/>
      <c r="P403" s="27"/>
      <c r="Q403" s="27"/>
      <c r="R403" s="27"/>
      <c r="S403" s="27"/>
      <c r="T403" s="27"/>
      <c r="U403" s="27"/>
      <c r="V403" s="27"/>
      <c r="W403" s="27"/>
      <c r="X403" s="27"/>
    </row>
    <row r="404" spans="2:24" x14ac:dyDescent="0.2">
      <c r="B404" s="68"/>
      <c r="C404" s="68"/>
      <c r="D404" s="27"/>
      <c r="E404" s="363"/>
      <c r="F404" s="27"/>
      <c r="G404" s="27"/>
      <c r="H404" s="27"/>
      <c r="I404" s="27"/>
      <c r="J404" s="27"/>
      <c r="K404" s="27"/>
      <c r="L404" s="27"/>
      <c r="M404" s="27"/>
      <c r="N404" s="27"/>
      <c r="O404" s="27"/>
      <c r="P404" s="27"/>
      <c r="Q404" s="27"/>
      <c r="R404" s="27"/>
      <c r="S404" s="27"/>
      <c r="T404" s="27"/>
      <c r="U404" s="27"/>
      <c r="V404" s="27"/>
      <c r="W404" s="27"/>
      <c r="X404" s="27"/>
    </row>
    <row r="405" spans="2:24" x14ac:dyDescent="0.2">
      <c r="B405" s="68"/>
      <c r="C405" s="68"/>
      <c r="D405" s="27"/>
      <c r="E405" s="363"/>
      <c r="F405" s="27"/>
      <c r="G405" s="27"/>
      <c r="H405" s="27"/>
      <c r="I405" s="27"/>
      <c r="J405" s="27"/>
      <c r="K405" s="27"/>
      <c r="L405" s="27"/>
      <c r="M405" s="27"/>
      <c r="N405" s="27"/>
      <c r="O405" s="27"/>
      <c r="P405" s="27"/>
      <c r="Q405" s="27"/>
      <c r="R405" s="27"/>
      <c r="S405" s="27"/>
      <c r="T405" s="27"/>
      <c r="U405" s="27"/>
      <c r="V405" s="27"/>
      <c r="W405" s="27"/>
      <c r="X405" s="27"/>
    </row>
    <row r="406" spans="2:24" x14ac:dyDescent="0.2">
      <c r="B406" s="68"/>
      <c r="C406" s="68"/>
      <c r="D406" s="27"/>
      <c r="E406" s="363"/>
      <c r="F406" s="27"/>
      <c r="G406" s="27"/>
      <c r="H406" s="27"/>
      <c r="I406" s="27"/>
      <c r="J406" s="27"/>
      <c r="K406" s="27"/>
      <c r="L406" s="27"/>
      <c r="M406" s="27"/>
      <c r="N406" s="27"/>
      <c r="O406" s="27"/>
      <c r="P406" s="27"/>
      <c r="Q406" s="27"/>
      <c r="R406" s="27"/>
      <c r="S406" s="27"/>
      <c r="T406" s="27"/>
      <c r="U406" s="27"/>
      <c r="V406" s="27"/>
      <c r="W406" s="27"/>
      <c r="X406" s="27"/>
    </row>
    <row r="407" spans="2:24" x14ac:dyDescent="0.2">
      <c r="B407" s="68"/>
      <c r="C407" s="68"/>
      <c r="D407" s="27"/>
      <c r="E407" s="363"/>
      <c r="F407" s="27"/>
      <c r="G407" s="27"/>
      <c r="H407" s="27"/>
      <c r="I407" s="27"/>
      <c r="J407" s="27"/>
      <c r="K407" s="27"/>
      <c r="L407" s="27"/>
      <c r="M407" s="27"/>
      <c r="N407" s="27"/>
      <c r="O407" s="27"/>
      <c r="P407" s="27"/>
      <c r="Q407" s="27"/>
      <c r="R407" s="27"/>
      <c r="S407" s="27"/>
      <c r="T407" s="27"/>
      <c r="U407" s="27"/>
      <c r="V407" s="27"/>
      <c r="W407" s="27"/>
      <c r="X407" s="27"/>
    </row>
    <row r="408" spans="2:24" x14ac:dyDescent="0.2">
      <c r="B408" s="68"/>
      <c r="C408" s="68"/>
      <c r="D408" s="27"/>
      <c r="E408" s="363"/>
      <c r="F408" s="27"/>
      <c r="G408" s="27"/>
      <c r="H408" s="27"/>
      <c r="I408" s="27"/>
      <c r="J408" s="27"/>
      <c r="K408" s="27"/>
      <c r="L408" s="27"/>
      <c r="M408" s="27"/>
      <c r="N408" s="27"/>
      <c r="O408" s="27"/>
      <c r="P408" s="27"/>
      <c r="Q408" s="27"/>
      <c r="R408" s="27"/>
      <c r="S408" s="27"/>
      <c r="T408" s="27"/>
      <c r="U408" s="27"/>
      <c r="V408" s="27"/>
      <c r="W408" s="27"/>
      <c r="X408" s="27"/>
    </row>
    <row r="409" spans="2:24" x14ac:dyDescent="0.2">
      <c r="B409" s="68"/>
      <c r="C409" s="68"/>
      <c r="D409" s="27"/>
      <c r="E409" s="363"/>
      <c r="F409" s="27"/>
      <c r="G409" s="27"/>
      <c r="H409" s="27"/>
      <c r="I409" s="27"/>
      <c r="J409" s="27"/>
      <c r="K409" s="27"/>
      <c r="L409" s="27"/>
      <c r="M409" s="27"/>
      <c r="N409" s="27"/>
      <c r="O409" s="27"/>
      <c r="P409" s="27"/>
      <c r="Q409" s="27"/>
      <c r="R409" s="27"/>
      <c r="S409" s="27"/>
      <c r="T409" s="27"/>
      <c r="U409" s="27"/>
      <c r="V409" s="27"/>
      <c r="W409" s="27"/>
      <c r="X409" s="27"/>
    </row>
    <row r="410" spans="2:24" x14ac:dyDescent="0.2">
      <c r="B410" s="68"/>
      <c r="C410" s="68"/>
      <c r="D410" s="27"/>
      <c r="E410" s="363"/>
      <c r="F410" s="27"/>
      <c r="G410" s="27"/>
      <c r="H410" s="27"/>
      <c r="I410" s="27"/>
      <c r="J410" s="27"/>
      <c r="K410" s="27"/>
      <c r="L410" s="27"/>
      <c r="M410" s="27"/>
      <c r="N410" s="27"/>
      <c r="O410" s="27"/>
      <c r="P410" s="27"/>
      <c r="Q410" s="27"/>
      <c r="R410" s="27"/>
      <c r="S410" s="27"/>
      <c r="T410" s="27"/>
      <c r="U410" s="27"/>
      <c r="V410" s="27"/>
      <c r="W410" s="27"/>
      <c r="X410" s="27"/>
    </row>
    <row r="411" spans="2:24" x14ac:dyDescent="0.2">
      <c r="B411" s="68"/>
      <c r="C411" s="68"/>
      <c r="D411" s="27"/>
      <c r="E411" s="363"/>
      <c r="F411" s="27"/>
      <c r="G411" s="27"/>
      <c r="H411" s="27"/>
      <c r="I411" s="27"/>
      <c r="J411" s="27"/>
      <c r="K411" s="27"/>
      <c r="L411" s="27"/>
      <c r="M411" s="27"/>
      <c r="N411" s="27"/>
      <c r="O411" s="27"/>
      <c r="P411" s="27"/>
      <c r="Q411" s="27"/>
      <c r="R411" s="27"/>
      <c r="S411" s="27"/>
      <c r="T411" s="27"/>
      <c r="U411" s="27"/>
      <c r="V411" s="27"/>
      <c r="W411" s="27"/>
      <c r="X411" s="27"/>
    </row>
    <row r="412" spans="2:24" x14ac:dyDescent="0.2">
      <c r="B412" s="68"/>
      <c r="C412" s="68"/>
      <c r="D412" s="27"/>
      <c r="E412" s="363"/>
      <c r="F412" s="27"/>
      <c r="G412" s="27"/>
      <c r="H412" s="27"/>
      <c r="I412" s="27"/>
      <c r="J412" s="27"/>
      <c r="K412" s="27"/>
      <c r="L412" s="27"/>
      <c r="M412" s="27"/>
      <c r="N412" s="27"/>
      <c r="O412" s="27"/>
      <c r="P412" s="27"/>
      <c r="Q412" s="27"/>
      <c r="R412" s="27"/>
      <c r="S412" s="27"/>
      <c r="T412" s="27"/>
      <c r="U412" s="27"/>
      <c r="V412" s="27"/>
      <c r="W412" s="27"/>
      <c r="X412" s="27"/>
    </row>
    <row r="413" spans="2:24" x14ac:dyDescent="0.2">
      <c r="B413" s="68"/>
      <c r="C413" s="68"/>
      <c r="D413" s="27"/>
      <c r="E413" s="363"/>
      <c r="F413" s="27"/>
      <c r="G413" s="27"/>
      <c r="H413" s="27"/>
      <c r="I413" s="27"/>
      <c r="J413" s="27"/>
      <c r="K413" s="27"/>
      <c r="L413" s="27"/>
      <c r="M413" s="27"/>
      <c r="N413" s="27"/>
      <c r="O413" s="27"/>
      <c r="P413" s="27"/>
      <c r="Q413" s="27"/>
      <c r="R413" s="27"/>
      <c r="S413" s="27"/>
      <c r="T413" s="27"/>
      <c r="U413" s="27"/>
      <c r="V413" s="27"/>
      <c r="W413" s="27"/>
      <c r="X413" s="27"/>
    </row>
    <row r="414" spans="2:24" x14ac:dyDescent="0.2">
      <c r="B414" s="68"/>
      <c r="C414" s="68"/>
      <c r="D414" s="27"/>
      <c r="E414" s="363"/>
      <c r="F414" s="27"/>
      <c r="G414" s="27"/>
      <c r="H414" s="27"/>
      <c r="I414" s="27"/>
      <c r="J414" s="27"/>
      <c r="K414" s="27"/>
      <c r="L414" s="27"/>
      <c r="M414" s="27"/>
      <c r="N414" s="27"/>
      <c r="O414" s="27"/>
      <c r="P414" s="27"/>
      <c r="Q414" s="27"/>
      <c r="R414" s="27"/>
      <c r="S414" s="27"/>
      <c r="T414" s="27"/>
      <c r="U414" s="27"/>
      <c r="V414" s="27"/>
      <c r="W414" s="27"/>
      <c r="X414" s="27"/>
    </row>
    <row r="415" spans="2:24" x14ac:dyDescent="0.2">
      <c r="B415" s="68"/>
      <c r="C415" s="68"/>
      <c r="D415" s="27"/>
      <c r="E415" s="363"/>
      <c r="F415" s="27"/>
      <c r="G415" s="27"/>
      <c r="H415" s="27"/>
      <c r="I415" s="27"/>
      <c r="J415" s="27"/>
      <c r="K415" s="27"/>
      <c r="L415" s="27"/>
      <c r="M415" s="27"/>
      <c r="N415" s="27"/>
      <c r="O415" s="27"/>
      <c r="P415" s="27"/>
      <c r="Q415" s="27"/>
      <c r="R415" s="27"/>
      <c r="S415" s="27"/>
      <c r="T415" s="27"/>
      <c r="U415" s="27"/>
      <c r="V415" s="27"/>
      <c r="W415" s="27"/>
      <c r="X415" s="27"/>
    </row>
    <row r="416" spans="2:24" x14ac:dyDescent="0.2">
      <c r="B416" s="68"/>
      <c r="C416" s="68"/>
      <c r="D416" s="27"/>
      <c r="E416" s="363"/>
      <c r="F416" s="27"/>
      <c r="G416" s="27"/>
      <c r="H416" s="27"/>
      <c r="I416" s="27"/>
      <c r="J416" s="27"/>
      <c r="K416" s="27"/>
      <c r="L416" s="27"/>
      <c r="M416" s="27"/>
      <c r="N416" s="27"/>
      <c r="O416" s="27"/>
      <c r="P416" s="27"/>
      <c r="Q416" s="27"/>
      <c r="R416" s="27"/>
      <c r="S416" s="27"/>
      <c r="T416" s="27"/>
      <c r="U416" s="27"/>
      <c r="V416" s="27"/>
      <c r="W416" s="27"/>
      <c r="X416" s="27"/>
    </row>
    <row r="417" spans="2:24" x14ac:dyDescent="0.2">
      <c r="B417" s="68"/>
      <c r="C417" s="68"/>
      <c r="D417" s="27"/>
      <c r="E417" s="363"/>
      <c r="F417" s="27"/>
      <c r="G417" s="27"/>
      <c r="H417" s="27"/>
      <c r="I417" s="27"/>
      <c r="J417" s="27"/>
      <c r="K417" s="27"/>
      <c r="L417" s="27"/>
      <c r="M417" s="27"/>
      <c r="N417" s="27"/>
      <c r="O417" s="27"/>
      <c r="P417" s="27"/>
      <c r="Q417" s="27"/>
      <c r="R417" s="27"/>
      <c r="S417" s="27"/>
      <c r="T417" s="27"/>
      <c r="U417" s="27"/>
      <c r="V417" s="27"/>
      <c r="W417" s="27"/>
      <c r="X417" s="27"/>
    </row>
    <row r="418" spans="2:24" x14ac:dyDescent="0.2">
      <c r="B418" s="68"/>
      <c r="C418" s="68"/>
      <c r="D418" s="27"/>
      <c r="E418" s="363"/>
      <c r="F418" s="27"/>
      <c r="G418" s="27"/>
      <c r="H418" s="27"/>
      <c r="I418" s="27"/>
      <c r="J418" s="27"/>
      <c r="K418" s="27"/>
      <c r="L418" s="27"/>
      <c r="M418" s="27"/>
      <c r="N418" s="27"/>
      <c r="O418" s="27"/>
      <c r="P418" s="27"/>
      <c r="Q418" s="27"/>
      <c r="R418" s="27"/>
      <c r="S418" s="27"/>
      <c r="T418" s="27"/>
      <c r="U418" s="27"/>
      <c r="V418" s="27"/>
      <c r="W418" s="27"/>
      <c r="X418" s="27"/>
    </row>
    <row r="419" spans="2:24" x14ac:dyDescent="0.2">
      <c r="B419" s="68"/>
      <c r="C419" s="68"/>
      <c r="D419" s="27"/>
      <c r="E419" s="363"/>
      <c r="F419" s="27"/>
      <c r="G419" s="27"/>
      <c r="H419" s="27"/>
      <c r="I419" s="27"/>
      <c r="J419" s="27"/>
      <c r="K419" s="27"/>
      <c r="L419" s="27"/>
      <c r="M419" s="27"/>
      <c r="N419" s="27"/>
      <c r="O419" s="27"/>
      <c r="P419" s="27"/>
      <c r="Q419" s="27"/>
      <c r="R419" s="27"/>
      <c r="S419" s="27"/>
      <c r="T419" s="27"/>
      <c r="U419" s="27"/>
      <c r="V419" s="27"/>
      <c r="W419" s="27"/>
      <c r="X419" s="27"/>
    </row>
    <row r="420" spans="2:24" x14ac:dyDescent="0.2">
      <c r="B420" s="68"/>
      <c r="C420" s="68"/>
      <c r="D420" s="27"/>
      <c r="E420" s="363"/>
      <c r="F420" s="27"/>
      <c r="G420" s="27"/>
      <c r="H420" s="27"/>
      <c r="I420" s="27"/>
      <c r="J420" s="27"/>
      <c r="K420" s="27"/>
      <c r="L420" s="27"/>
      <c r="M420" s="27"/>
      <c r="N420" s="27"/>
      <c r="O420" s="27"/>
      <c r="P420" s="27"/>
      <c r="Q420" s="27"/>
      <c r="R420" s="27"/>
      <c r="S420" s="27"/>
      <c r="T420" s="27"/>
      <c r="U420" s="27"/>
      <c r="V420" s="27"/>
      <c r="W420" s="27"/>
      <c r="X420" s="27"/>
    </row>
    <row r="421" spans="2:24" x14ac:dyDescent="0.2">
      <c r="B421" s="68"/>
      <c r="C421" s="68"/>
      <c r="D421" s="27"/>
      <c r="E421" s="363"/>
      <c r="F421" s="27"/>
      <c r="G421" s="27"/>
      <c r="H421" s="27"/>
      <c r="I421" s="27"/>
      <c r="J421" s="27"/>
      <c r="K421" s="27"/>
      <c r="L421" s="27"/>
      <c r="M421" s="27"/>
      <c r="N421" s="27"/>
      <c r="O421" s="27"/>
      <c r="P421" s="27"/>
      <c r="Q421" s="27"/>
      <c r="R421" s="27"/>
      <c r="S421" s="27"/>
      <c r="T421" s="27"/>
      <c r="U421" s="27"/>
      <c r="V421" s="27"/>
      <c r="W421" s="27"/>
      <c r="X421" s="27"/>
    </row>
    <row r="422" spans="2:24" x14ac:dyDescent="0.2">
      <c r="B422" s="68"/>
      <c r="C422" s="68"/>
      <c r="D422" s="27"/>
      <c r="E422" s="363"/>
      <c r="F422" s="27"/>
      <c r="G422" s="27"/>
      <c r="H422" s="27"/>
      <c r="I422" s="27"/>
      <c r="J422" s="27"/>
      <c r="K422" s="27"/>
      <c r="L422" s="27"/>
      <c r="M422" s="27"/>
      <c r="N422" s="27"/>
      <c r="O422" s="27"/>
      <c r="P422" s="27"/>
      <c r="Q422" s="27"/>
      <c r="R422" s="27"/>
      <c r="S422" s="27"/>
      <c r="T422" s="27"/>
      <c r="U422" s="27"/>
      <c r="V422" s="27"/>
      <c r="W422" s="27"/>
      <c r="X422" s="27"/>
    </row>
    <row r="423" spans="2:24" x14ac:dyDescent="0.2">
      <c r="B423" s="68"/>
      <c r="C423" s="68"/>
      <c r="D423" s="27"/>
      <c r="E423" s="363"/>
      <c r="F423" s="27"/>
      <c r="G423" s="27"/>
      <c r="H423" s="27"/>
      <c r="I423" s="27"/>
      <c r="J423" s="27"/>
      <c r="K423" s="27"/>
      <c r="L423" s="27"/>
      <c r="M423" s="27"/>
      <c r="N423" s="27"/>
      <c r="O423" s="27"/>
      <c r="P423" s="27"/>
      <c r="Q423" s="27"/>
      <c r="R423" s="27"/>
      <c r="S423" s="27"/>
      <c r="T423" s="27"/>
      <c r="U423" s="27"/>
      <c r="V423" s="27"/>
      <c r="W423" s="27"/>
      <c r="X423" s="27"/>
    </row>
    <row r="424" spans="2:24" x14ac:dyDescent="0.2">
      <c r="B424" s="68"/>
      <c r="C424" s="68"/>
      <c r="D424" s="27"/>
      <c r="E424" s="363"/>
      <c r="F424" s="27"/>
      <c r="G424" s="27"/>
      <c r="H424" s="27"/>
      <c r="I424" s="27"/>
      <c r="J424" s="27"/>
      <c r="K424" s="27"/>
      <c r="L424" s="27"/>
      <c r="M424" s="27"/>
      <c r="N424" s="27"/>
      <c r="O424" s="27"/>
      <c r="P424" s="27"/>
      <c r="Q424" s="27"/>
      <c r="R424" s="27"/>
      <c r="S424" s="27"/>
      <c r="T424" s="27"/>
      <c r="U424" s="27"/>
      <c r="V424" s="27"/>
      <c r="W424" s="27"/>
      <c r="X424" s="27"/>
    </row>
    <row r="425" spans="2:24" x14ac:dyDescent="0.2">
      <c r="B425" s="68"/>
      <c r="C425" s="68"/>
      <c r="D425" s="27"/>
      <c r="E425" s="363"/>
      <c r="F425" s="27"/>
      <c r="G425" s="27"/>
      <c r="H425" s="27"/>
      <c r="I425" s="27"/>
      <c r="J425" s="27"/>
      <c r="K425" s="27"/>
      <c r="L425" s="27"/>
      <c r="M425" s="27"/>
      <c r="N425" s="27"/>
      <c r="O425" s="27"/>
      <c r="P425" s="27"/>
      <c r="Q425" s="27"/>
      <c r="R425" s="27"/>
      <c r="S425" s="27"/>
      <c r="T425" s="27"/>
      <c r="U425" s="27"/>
      <c r="V425" s="27"/>
      <c r="W425" s="27"/>
      <c r="X425" s="27"/>
    </row>
    <row r="426" spans="2:24" x14ac:dyDescent="0.2">
      <c r="B426" s="68"/>
      <c r="C426" s="68"/>
      <c r="D426" s="27"/>
      <c r="E426" s="363"/>
      <c r="F426" s="27"/>
      <c r="G426" s="27"/>
      <c r="H426" s="27"/>
      <c r="I426" s="27"/>
      <c r="J426" s="27"/>
      <c r="K426" s="27"/>
      <c r="L426" s="27"/>
      <c r="M426" s="27"/>
      <c r="N426" s="27"/>
      <c r="O426" s="27"/>
      <c r="P426" s="27"/>
      <c r="Q426" s="27"/>
      <c r="R426" s="27"/>
      <c r="S426" s="27"/>
      <c r="T426" s="27"/>
      <c r="U426" s="27"/>
      <c r="V426" s="27"/>
      <c r="W426" s="27"/>
      <c r="X426" s="27"/>
    </row>
    <row r="427" spans="2:24" x14ac:dyDescent="0.2">
      <c r="B427" s="68"/>
      <c r="C427" s="68"/>
      <c r="D427" s="27"/>
      <c r="E427" s="363"/>
      <c r="F427" s="27"/>
      <c r="G427" s="27"/>
      <c r="H427" s="27"/>
      <c r="I427" s="27"/>
      <c r="J427" s="27"/>
      <c r="K427" s="27"/>
      <c r="L427" s="27"/>
      <c r="M427" s="27"/>
      <c r="N427" s="27"/>
      <c r="O427" s="27"/>
      <c r="P427" s="27"/>
      <c r="Q427" s="27"/>
      <c r="R427" s="27"/>
      <c r="S427" s="27"/>
      <c r="T427" s="27"/>
      <c r="U427" s="27"/>
      <c r="V427" s="27"/>
      <c r="W427" s="27"/>
      <c r="X427" s="27"/>
    </row>
    <row r="428" spans="2:24" x14ac:dyDescent="0.2">
      <c r="B428" s="68"/>
      <c r="C428" s="68"/>
      <c r="D428" s="27"/>
      <c r="E428" s="363"/>
      <c r="F428" s="27"/>
      <c r="G428" s="27"/>
      <c r="H428" s="27"/>
      <c r="I428" s="27"/>
      <c r="J428" s="27"/>
      <c r="K428" s="27"/>
      <c r="L428" s="27"/>
      <c r="M428" s="27"/>
      <c r="N428" s="27"/>
      <c r="O428" s="27"/>
      <c r="P428" s="27"/>
      <c r="Q428" s="27"/>
      <c r="R428" s="27"/>
      <c r="S428" s="27"/>
      <c r="T428" s="27"/>
      <c r="U428" s="27"/>
      <c r="V428" s="27"/>
      <c r="W428" s="27"/>
      <c r="X428" s="27"/>
    </row>
    <row r="429" spans="2:24" x14ac:dyDescent="0.2">
      <c r="B429" s="68"/>
      <c r="C429" s="68"/>
      <c r="D429" s="27"/>
      <c r="E429" s="363"/>
      <c r="F429" s="27"/>
      <c r="G429" s="27"/>
      <c r="H429" s="27"/>
      <c r="I429" s="27"/>
      <c r="J429" s="27"/>
      <c r="K429" s="27"/>
      <c r="L429" s="27"/>
      <c r="M429" s="27"/>
      <c r="N429" s="27"/>
      <c r="O429" s="27"/>
      <c r="P429" s="27"/>
      <c r="Q429" s="27"/>
      <c r="R429" s="27"/>
      <c r="S429" s="27"/>
      <c r="T429" s="27"/>
      <c r="U429" s="27"/>
      <c r="V429" s="27"/>
      <c r="W429" s="27"/>
      <c r="X429" s="27"/>
    </row>
    <row r="430" spans="2:24" x14ac:dyDescent="0.2">
      <c r="B430" s="68"/>
      <c r="C430" s="68"/>
      <c r="D430" s="27"/>
      <c r="E430" s="363"/>
      <c r="F430" s="27"/>
      <c r="G430" s="27"/>
      <c r="H430" s="27"/>
      <c r="I430" s="27"/>
      <c r="J430" s="27"/>
      <c r="K430" s="27"/>
      <c r="L430" s="27"/>
      <c r="M430" s="27"/>
      <c r="N430" s="27"/>
      <c r="O430" s="27"/>
      <c r="P430" s="27"/>
      <c r="Q430" s="27"/>
      <c r="R430" s="27"/>
      <c r="S430" s="27"/>
      <c r="T430" s="27"/>
      <c r="U430" s="27"/>
      <c r="V430" s="27"/>
      <c r="W430" s="27"/>
      <c r="X430" s="27"/>
    </row>
    <row r="431" spans="2:24" x14ac:dyDescent="0.2">
      <c r="B431" s="68"/>
      <c r="C431" s="68"/>
      <c r="D431" s="27"/>
      <c r="E431" s="363"/>
      <c r="F431" s="27"/>
      <c r="G431" s="27"/>
      <c r="H431" s="27"/>
      <c r="I431" s="27"/>
      <c r="J431" s="27"/>
      <c r="K431" s="27"/>
      <c r="L431" s="27"/>
      <c r="M431" s="27"/>
      <c r="N431" s="27"/>
      <c r="O431" s="27"/>
      <c r="P431" s="27"/>
      <c r="Q431" s="27"/>
      <c r="R431" s="27"/>
      <c r="S431" s="27"/>
      <c r="T431" s="27"/>
      <c r="U431" s="27"/>
      <c r="V431" s="27"/>
      <c r="W431" s="27"/>
      <c r="X431" s="27"/>
    </row>
    <row r="432" spans="2:24" x14ac:dyDescent="0.2">
      <c r="B432" s="68"/>
      <c r="C432" s="68"/>
      <c r="D432" s="27"/>
      <c r="E432" s="363"/>
      <c r="F432" s="27"/>
      <c r="G432" s="27"/>
      <c r="H432" s="27"/>
      <c r="I432" s="27"/>
      <c r="J432" s="27"/>
      <c r="K432" s="27"/>
      <c r="L432" s="27"/>
      <c r="M432" s="27"/>
      <c r="N432" s="27"/>
      <c r="O432" s="27"/>
      <c r="P432" s="27"/>
      <c r="Q432" s="27"/>
      <c r="R432" s="27"/>
      <c r="S432" s="27"/>
      <c r="T432" s="27"/>
      <c r="U432" s="27"/>
      <c r="V432" s="27"/>
      <c r="W432" s="27"/>
      <c r="X432" s="27"/>
    </row>
    <row r="433" spans="2:24" x14ac:dyDescent="0.2">
      <c r="B433" s="68"/>
      <c r="C433" s="68"/>
      <c r="D433" s="27"/>
      <c r="E433" s="363"/>
      <c r="F433" s="27"/>
      <c r="G433" s="27"/>
      <c r="H433" s="27"/>
      <c r="I433" s="27"/>
      <c r="J433" s="27"/>
      <c r="K433" s="27"/>
      <c r="L433" s="27"/>
      <c r="M433" s="27"/>
      <c r="N433" s="27"/>
      <c r="O433" s="27"/>
      <c r="P433" s="27"/>
      <c r="Q433" s="27"/>
      <c r="R433" s="27"/>
      <c r="S433" s="27"/>
      <c r="T433" s="27"/>
      <c r="U433" s="27"/>
      <c r="V433" s="27"/>
      <c r="W433" s="27"/>
      <c r="X433" s="27"/>
    </row>
    <row r="434" spans="2:24" x14ac:dyDescent="0.2">
      <c r="B434" s="68"/>
      <c r="C434" s="68"/>
      <c r="D434" s="27"/>
      <c r="E434" s="363"/>
      <c r="F434" s="27"/>
      <c r="G434" s="27"/>
      <c r="H434" s="27"/>
      <c r="I434" s="27"/>
      <c r="J434" s="27"/>
      <c r="K434" s="27"/>
      <c r="L434" s="27"/>
      <c r="M434" s="27"/>
      <c r="N434" s="27"/>
      <c r="O434" s="27"/>
      <c r="P434" s="27"/>
      <c r="Q434" s="27"/>
      <c r="R434" s="27"/>
      <c r="S434" s="27"/>
      <c r="T434" s="27"/>
      <c r="U434" s="27"/>
      <c r="V434" s="27"/>
      <c r="W434" s="27"/>
      <c r="X434" s="27"/>
    </row>
    <row r="435" spans="2:24" x14ac:dyDescent="0.2">
      <c r="B435" s="68"/>
      <c r="C435" s="68"/>
      <c r="D435" s="27"/>
      <c r="E435" s="363"/>
      <c r="F435" s="27"/>
      <c r="G435" s="27"/>
      <c r="H435" s="27"/>
      <c r="I435" s="27"/>
      <c r="J435" s="27"/>
      <c r="K435" s="27"/>
      <c r="L435" s="27"/>
      <c r="M435" s="27"/>
      <c r="N435" s="27"/>
      <c r="O435" s="27"/>
      <c r="P435" s="27"/>
      <c r="Q435" s="27"/>
      <c r="R435" s="27"/>
      <c r="S435" s="27"/>
      <c r="T435" s="27"/>
      <c r="U435" s="27"/>
      <c r="V435" s="27"/>
      <c r="W435" s="27"/>
      <c r="X435" s="27"/>
    </row>
    <row r="436" spans="2:24" x14ac:dyDescent="0.2">
      <c r="B436" s="68"/>
      <c r="C436" s="68"/>
      <c r="D436" s="27"/>
      <c r="E436" s="363"/>
      <c r="F436" s="27"/>
      <c r="G436" s="27"/>
      <c r="H436" s="27"/>
      <c r="I436" s="27"/>
      <c r="J436" s="27"/>
      <c r="K436" s="27"/>
      <c r="L436" s="27"/>
      <c r="M436" s="27"/>
      <c r="N436" s="27"/>
      <c r="O436" s="27"/>
      <c r="P436" s="27"/>
      <c r="Q436" s="27"/>
      <c r="R436" s="27"/>
      <c r="S436" s="27"/>
      <c r="T436" s="27"/>
      <c r="U436" s="27"/>
      <c r="V436" s="27"/>
      <c r="W436" s="27"/>
      <c r="X436" s="27"/>
    </row>
    <row r="437" spans="2:24" x14ac:dyDescent="0.2">
      <c r="B437" s="68"/>
      <c r="C437" s="68"/>
      <c r="D437" s="27"/>
      <c r="E437" s="363"/>
      <c r="F437" s="27"/>
      <c r="G437" s="27"/>
      <c r="H437" s="27"/>
      <c r="I437" s="27"/>
      <c r="J437" s="27"/>
      <c r="K437" s="27"/>
      <c r="L437" s="27"/>
      <c r="M437" s="27"/>
      <c r="N437" s="27"/>
      <c r="O437" s="27"/>
      <c r="P437" s="27"/>
      <c r="Q437" s="27"/>
      <c r="R437" s="27"/>
      <c r="S437" s="27"/>
      <c r="T437" s="27"/>
      <c r="U437" s="27"/>
      <c r="V437" s="27"/>
      <c r="W437" s="27"/>
      <c r="X437" s="27"/>
    </row>
    <row r="438" spans="2:24" x14ac:dyDescent="0.2">
      <c r="B438" s="68"/>
      <c r="C438" s="68"/>
      <c r="D438" s="27"/>
      <c r="E438" s="363"/>
      <c r="F438" s="27"/>
      <c r="G438" s="27"/>
      <c r="H438" s="27"/>
      <c r="I438" s="27"/>
      <c r="J438" s="27"/>
      <c r="K438" s="27"/>
      <c r="L438" s="27"/>
      <c r="M438" s="27"/>
      <c r="N438" s="27"/>
      <c r="O438" s="27"/>
      <c r="P438" s="27"/>
      <c r="Q438" s="27"/>
      <c r="R438" s="27"/>
      <c r="S438" s="27"/>
      <c r="T438" s="27"/>
      <c r="U438" s="27"/>
      <c r="V438" s="27"/>
      <c r="W438" s="27"/>
      <c r="X438" s="27"/>
    </row>
    <row r="439" spans="2:24" x14ac:dyDescent="0.2">
      <c r="B439" s="68"/>
      <c r="C439" s="68"/>
      <c r="D439" s="27"/>
      <c r="E439" s="363"/>
      <c r="F439" s="27"/>
      <c r="G439" s="27"/>
      <c r="H439" s="27"/>
      <c r="I439" s="27"/>
      <c r="J439" s="27"/>
      <c r="K439" s="27"/>
      <c r="L439" s="27"/>
      <c r="M439" s="27"/>
      <c r="N439" s="27"/>
      <c r="O439" s="27"/>
      <c r="P439" s="27"/>
      <c r="Q439" s="27"/>
      <c r="R439" s="27"/>
      <c r="S439" s="27"/>
      <c r="T439" s="27"/>
      <c r="U439" s="27"/>
      <c r="V439" s="27"/>
      <c r="W439" s="27"/>
      <c r="X439" s="27"/>
    </row>
    <row r="440" spans="2:24" x14ac:dyDescent="0.2">
      <c r="B440" s="68"/>
      <c r="C440" s="68"/>
      <c r="D440" s="27"/>
      <c r="E440" s="363"/>
      <c r="F440" s="27"/>
      <c r="G440" s="27"/>
      <c r="H440" s="27"/>
      <c r="I440" s="27"/>
      <c r="J440" s="27"/>
      <c r="K440" s="27"/>
      <c r="L440" s="27"/>
      <c r="M440" s="27"/>
      <c r="N440" s="27"/>
      <c r="O440" s="27"/>
      <c r="P440" s="27"/>
      <c r="Q440" s="27"/>
      <c r="R440" s="27"/>
      <c r="S440" s="27"/>
      <c r="T440" s="27"/>
      <c r="U440" s="27"/>
      <c r="V440" s="27"/>
      <c r="W440" s="27"/>
      <c r="X440" s="27"/>
    </row>
    <row r="441" spans="2:24" x14ac:dyDescent="0.2">
      <c r="B441" s="68"/>
      <c r="C441" s="68"/>
      <c r="D441" s="27"/>
      <c r="E441" s="363"/>
      <c r="F441" s="27"/>
      <c r="G441" s="27"/>
      <c r="H441" s="27"/>
      <c r="I441" s="27"/>
      <c r="J441" s="27"/>
      <c r="K441" s="27"/>
      <c r="L441" s="27"/>
      <c r="M441" s="27"/>
      <c r="N441" s="27"/>
      <c r="O441" s="27"/>
      <c r="P441" s="27"/>
      <c r="Q441" s="27"/>
      <c r="R441" s="27"/>
      <c r="S441" s="27"/>
      <c r="T441" s="27"/>
      <c r="U441" s="27"/>
      <c r="V441" s="27"/>
      <c r="W441" s="27"/>
      <c r="X441" s="27"/>
    </row>
    <row r="442" spans="2:24" x14ac:dyDescent="0.2">
      <c r="B442" s="68"/>
      <c r="C442" s="68"/>
      <c r="D442" s="27"/>
      <c r="E442" s="363"/>
      <c r="F442" s="27"/>
      <c r="G442" s="27"/>
      <c r="H442" s="27"/>
      <c r="I442" s="27"/>
      <c r="J442" s="27"/>
      <c r="K442" s="27"/>
      <c r="L442" s="27"/>
      <c r="M442" s="27"/>
      <c r="N442" s="27"/>
      <c r="O442" s="27"/>
      <c r="P442" s="27"/>
      <c r="Q442" s="27"/>
      <c r="R442" s="27"/>
      <c r="S442" s="27"/>
      <c r="T442" s="27"/>
      <c r="U442" s="27"/>
      <c r="V442" s="27"/>
      <c r="W442" s="27"/>
      <c r="X442" s="27"/>
    </row>
    <row r="443" spans="2:24" x14ac:dyDescent="0.2">
      <c r="B443" s="68"/>
      <c r="C443" s="68"/>
      <c r="D443" s="27"/>
      <c r="E443" s="363"/>
      <c r="F443" s="27"/>
      <c r="G443" s="27"/>
      <c r="H443" s="27"/>
      <c r="I443" s="27"/>
      <c r="J443" s="27"/>
      <c r="K443" s="27"/>
      <c r="L443" s="27"/>
      <c r="M443" s="27"/>
      <c r="N443" s="27"/>
      <c r="O443" s="27"/>
      <c r="P443" s="27"/>
      <c r="Q443" s="27"/>
      <c r="R443" s="27"/>
      <c r="S443" s="27"/>
      <c r="T443" s="27"/>
      <c r="U443" s="27"/>
      <c r="V443" s="27"/>
      <c r="W443" s="27"/>
      <c r="X443" s="27"/>
    </row>
    <row r="444" spans="2:24" x14ac:dyDescent="0.2">
      <c r="B444" s="68"/>
      <c r="C444" s="68"/>
      <c r="D444" s="27"/>
      <c r="E444" s="363"/>
      <c r="F444" s="27"/>
      <c r="G444" s="27"/>
      <c r="H444" s="27"/>
      <c r="I444" s="27"/>
      <c r="J444" s="27"/>
      <c r="K444" s="27"/>
      <c r="L444" s="27"/>
      <c r="M444" s="27"/>
      <c r="N444" s="27"/>
      <c r="O444" s="27"/>
      <c r="P444" s="27"/>
      <c r="Q444" s="27"/>
      <c r="R444" s="27"/>
      <c r="S444" s="27"/>
      <c r="T444" s="27"/>
      <c r="U444" s="27"/>
      <c r="V444" s="27"/>
      <c r="W444" s="27"/>
      <c r="X444" s="27"/>
    </row>
    <row r="445" spans="2:24" x14ac:dyDescent="0.2">
      <c r="B445" s="68"/>
      <c r="C445" s="68"/>
      <c r="D445" s="27"/>
      <c r="E445" s="363"/>
      <c r="F445" s="27"/>
      <c r="G445" s="27"/>
      <c r="H445" s="27"/>
      <c r="I445" s="27"/>
      <c r="J445" s="27"/>
      <c r="K445" s="27"/>
      <c r="L445" s="27"/>
      <c r="M445" s="27"/>
      <c r="N445" s="27"/>
      <c r="O445" s="27"/>
      <c r="P445" s="27"/>
      <c r="Q445" s="27"/>
      <c r="R445" s="27"/>
      <c r="S445" s="27"/>
      <c r="T445" s="27"/>
      <c r="U445" s="27"/>
      <c r="V445" s="27"/>
      <c r="W445" s="27"/>
      <c r="X445" s="27"/>
    </row>
    <row r="446" spans="2:24" x14ac:dyDescent="0.2">
      <c r="B446" s="68"/>
      <c r="C446" s="68"/>
      <c r="D446" s="27"/>
      <c r="E446" s="363"/>
      <c r="F446" s="27"/>
      <c r="G446" s="27"/>
      <c r="H446" s="27"/>
      <c r="I446" s="27"/>
      <c r="J446" s="27"/>
      <c r="K446" s="27"/>
      <c r="L446" s="27"/>
      <c r="M446" s="27"/>
      <c r="N446" s="27"/>
      <c r="O446" s="27"/>
      <c r="P446" s="27"/>
      <c r="Q446" s="27"/>
      <c r="R446" s="27"/>
      <c r="S446" s="27"/>
      <c r="T446" s="27"/>
      <c r="U446" s="27"/>
      <c r="V446" s="27"/>
      <c r="W446" s="27"/>
      <c r="X446" s="27"/>
    </row>
    <row r="447" spans="2:24" x14ac:dyDescent="0.2">
      <c r="B447" s="68"/>
      <c r="C447" s="68"/>
      <c r="D447" s="27"/>
      <c r="E447" s="363"/>
      <c r="F447" s="27"/>
      <c r="G447" s="27"/>
      <c r="H447" s="27"/>
      <c r="I447" s="27"/>
      <c r="J447" s="27"/>
      <c r="K447" s="27"/>
      <c r="L447" s="27"/>
      <c r="M447" s="27"/>
      <c r="N447" s="27"/>
      <c r="O447" s="27"/>
      <c r="P447" s="27"/>
      <c r="Q447" s="27"/>
      <c r="R447" s="27"/>
      <c r="S447" s="27"/>
      <c r="T447" s="27"/>
      <c r="U447" s="27"/>
      <c r="V447" s="27"/>
      <c r="W447" s="27"/>
      <c r="X447" s="27"/>
    </row>
    <row r="448" spans="2:24" x14ac:dyDescent="0.2">
      <c r="B448" s="68"/>
      <c r="C448" s="68"/>
      <c r="D448" s="27"/>
      <c r="E448" s="363"/>
      <c r="F448" s="27"/>
      <c r="G448" s="27"/>
      <c r="H448" s="27"/>
      <c r="I448" s="27"/>
      <c r="J448" s="27"/>
      <c r="K448" s="27"/>
      <c r="L448" s="27"/>
      <c r="M448" s="27"/>
      <c r="N448" s="27"/>
      <c r="O448" s="27"/>
      <c r="P448" s="27"/>
      <c r="Q448" s="27"/>
      <c r="R448" s="27"/>
      <c r="S448" s="27"/>
      <c r="T448" s="27"/>
      <c r="U448" s="27"/>
      <c r="V448" s="27"/>
      <c r="W448" s="27"/>
      <c r="X448" s="27"/>
    </row>
    <row r="449" spans="2:24" x14ac:dyDescent="0.2">
      <c r="B449" s="68"/>
      <c r="C449" s="68"/>
      <c r="D449" s="27"/>
      <c r="E449" s="363"/>
      <c r="F449" s="27"/>
      <c r="G449" s="27"/>
      <c r="H449" s="27"/>
      <c r="I449" s="27"/>
      <c r="J449" s="27"/>
      <c r="K449" s="27"/>
      <c r="L449" s="27"/>
      <c r="M449" s="27"/>
      <c r="N449" s="27"/>
      <c r="O449" s="27"/>
      <c r="P449" s="27"/>
      <c r="Q449" s="27"/>
      <c r="R449" s="27"/>
      <c r="S449" s="27"/>
      <c r="T449" s="27"/>
      <c r="U449" s="27"/>
      <c r="V449" s="27"/>
      <c r="W449" s="27"/>
      <c r="X449" s="27"/>
    </row>
    <row r="450" spans="2:24" x14ac:dyDescent="0.2">
      <c r="B450" s="68"/>
      <c r="C450" s="68"/>
      <c r="D450" s="27"/>
      <c r="E450" s="363"/>
      <c r="F450" s="27"/>
      <c r="G450" s="27"/>
      <c r="H450" s="27"/>
      <c r="I450" s="27"/>
      <c r="J450" s="27"/>
      <c r="K450" s="27"/>
      <c r="L450" s="27"/>
      <c r="M450" s="27"/>
      <c r="N450" s="27"/>
      <c r="O450" s="27"/>
      <c r="P450" s="27"/>
      <c r="Q450" s="27"/>
      <c r="R450" s="27"/>
      <c r="S450" s="27"/>
      <c r="T450" s="27"/>
      <c r="U450" s="27"/>
      <c r="V450" s="27"/>
      <c r="W450" s="27"/>
      <c r="X450" s="27"/>
    </row>
    <row r="451" spans="2:24" x14ac:dyDescent="0.2">
      <c r="B451" s="68"/>
      <c r="C451" s="68"/>
      <c r="D451" s="27"/>
      <c r="E451" s="363"/>
      <c r="F451" s="27"/>
      <c r="G451" s="27"/>
      <c r="H451" s="27"/>
      <c r="I451" s="27"/>
      <c r="J451" s="27"/>
      <c r="K451" s="27"/>
      <c r="L451" s="27"/>
      <c r="M451" s="27"/>
      <c r="N451" s="27"/>
      <c r="O451" s="27"/>
      <c r="P451" s="27"/>
      <c r="Q451" s="27"/>
      <c r="R451" s="27"/>
      <c r="S451" s="27"/>
      <c r="T451" s="27"/>
      <c r="U451" s="27"/>
      <c r="V451" s="27"/>
      <c r="W451" s="27"/>
      <c r="X451" s="27"/>
    </row>
    <row r="452" spans="2:24" x14ac:dyDescent="0.2">
      <c r="B452" s="68"/>
      <c r="C452" s="68"/>
      <c r="D452" s="27"/>
      <c r="E452" s="363"/>
      <c r="F452" s="27"/>
      <c r="G452" s="27"/>
      <c r="H452" s="27"/>
      <c r="I452" s="27"/>
      <c r="J452" s="27"/>
      <c r="K452" s="27"/>
      <c r="L452" s="27"/>
      <c r="M452" s="27"/>
      <c r="N452" s="27"/>
      <c r="O452" s="27"/>
      <c r="P452" s="27"/>
      <c r="Q452" s="27"/>
      <c r="R452" s="27"/>
      <c r="S452" s="27"/>
      <c r="T452" s="27"/>
      <c r="U452" s="27"/>
      <c r="V452" s="27"/>
      <c r="W452" s="27"/>
      <c r="X452" s="27"/>
    </row>
    <row r="453" spans="2:24" x14ac:dyDescent="0.2">
      <c r="B453" s="68"/>
      <c r="C453" s="68"/>
      <c r="D453" s="27"/>
      <c r="E453" s="363"/>
      <c r="F453" s="27"/>
      <c r="G453" s="27"/>
      <c r="H453" s="27"/>
      <c r="I453" s="27"/>
      <c r="J453" s="27"/>
      <c r="K453" s="27"/>
      <c r="L453" s="27"/>
      <c r="M453" s="27"/>
      <c r="N453" s="27"/>
      <c r="O453" s="27"/>
      <c r="P453" s="27"/>
      <c r="Q453" s="27"/>
      <c r="R453" s="27"/>
      <c r="S453" s="27"/>
      <c r="T453" s="27"/>
      <c r="U453" s="27"/>
      <c r="V453" s="27"/>
      <c r="W453" s="27"/>
      <c r="X453" s="27"/>
    </row>
    <row r="454" spans="2:24" x14ac:dyDescent="0.2">
      <c r="B454" s="68"/>
      <c r="C454" s="68"/>
      <c r="D454" s="27"/>
      <c r="E454" s="363"/>
      <c r="F454" s="27"/>
      <c r="G454" s="27"/>
      <c r="H454" s="27"/>
      <c r="I454" s="27"/>
      <c r="J454" s="27"/>
      <c r="K454" s="27"/>
      <c r="L454" s="27"/>
      <c r="M454" s="27"/>
      <c r="N454" s="27"/>
      <c r="O454" s="27"/>
      <c r="P454" s="27"/>
      <c r="Q454" s="27"/>
      <c r="R454" s="27"/>
      <c r="S454" s="27"/>
      <c r="T454" s="27"/>
      <c r="U454" s="27"/>
      <c r="V454" s="27"/>
      <c r="W454" s="27"/>
      <c r="X454" s="27"/>
    </row>
    <row r="455" spans="2:24" x14ac:dyDescent="0.2">
      <c r="B455" s="68"/>
      <c r="C455" s="68"/>
      <c r="D455" s="27"/>
      <c r="E455" s="363"/>
      <c r="F455" s="27"/>
      <c r="G455" s="27"/>
      <c r="H455" s="27"/>
      <c r="I455" s="27"/>
      <c r="J455" s="27"/>
      <c r="K455" s="27"/>
      <c r="L455" s="27"/>
      <c r="M455" s="27"/>
      <c r="N455" s="27"/>
      <c r="O455" s="27"/>
      <c r="P455" s="27"/>
      <c r="Q455" s="27"/>
      <c r="R455" s="27"/>
      <c r="S455" s="27"/>
      <c r="T455" s="27"/>
      <c r="U455" s="27"/>
      <c r="V455" s="27"/>
      <c r="W455" s="27"/>
      <c r="X455" s="27"/>
    </row>
    <row r="456" spans="2:24" x14ac:dyDescent="0.2">
      <c r="B456" s="68"/>
      <c r="C456" s="68"/>
      <c r="D456" s="27"/>
      <c r="E456" s="363"/>
      <c r="F456" s="27"/>
      <c r="G456" s="27"/>
      <c r="H456" s="27"/>
      <c r="I456" s="27"/>
      <c r="J456" s="27"/>
      <c r="K456" s="27"/>
      <c r="L456" s="27"/>
      <c r="M456" s="27"/>
      <c r="N456" s="27"/>
      <c r="O456" s="27"/>
      <c r="P456" s="27"/>
      <c r="Q456" s="27"/>
      <c r="R456" s="27"/>
      <c r="S456" s="27"/>
      <c r="T456" s="27"/>
      <c r="U456" s="27"/>
      <c r="V456" s="27"/>
      <c r="W456" s="27"/>
      <c r="X456" s="27"/>
    </row>
    <row r="457" spans="2:24" x14ac:dyDescent="0.2">
      <c r="B457" s="68"/>
      <c r="C457" s="68"/>
      <c r="D457" s="27"/>
      <c r="E457" s="363"/>
      <c r="F457" s="27"/>
      <c r="G457" s="27"/>
      <c r="H457" s="27"/>
      <c r="I457" s="27"/>
      <c r="J457" s="27"/>
      <c r="K457" s="27"/>
      <c r="L457" s="27"/>
      <c r="M457" s="27"/>
      <c r="N457" s="27"/>
      <c r="O457" s="27"/>
      <c r="P457" s="27"/>
      <c r="Q457" s="27"/>
      <c r="R457" s="27"/>
      <c r="S457" s="27"/>
      <c r="T457" s="27"/>
      <c r="U457" s="27"/>
      <c r="V457" s="27"/>
      <c r="W457" s="27"/>
      <c r="X457" s="27"/>
    </row>
    <row r="458" spans="2:24" x14ac:dyDescent="0.2">
      <c r="B458" s="68"/>
      <c r="C458" s="68"/>
      <c r="D458" s="27"/>
      <c r="E458" s="363"/>
      <c r="F458" s="27"/>
      <c r="G458" s="27"/>
      <c r="H458" s="27"/>
      <c r="I458" s="27"/>
      <c r="J458" s="27"/>
      <c r="K458" s="27"/>
      <c r="L458" s="27"/>
      <c r="M458" s="27"/>
      <c r="N458" s="27"/>
      <c r="O458" s="27"/>
      <c r="P458" s="27"/>
      <c r="Q458" s="27"/>
      <c r="R458" s="27"/>
      <c r="S458" s="27"/>
      <c r="T458" s="27"/>
      <c r="U458" s="27"/>
      <c r="V458" s="27"/>
      <c r="W458" s="27"/>
      <c r="X458" s="27"/>
    </row>
    <row r="459" spans="2:24" x14ac:dyDescent="0.2">
      <c r="B459" s="68"/>
      <c r="C459" s="68"/>
      <c r="D459" s="27"/>
      <c r="E459" s="363"/>
      <c r="F459" s="27"/>
      <c r="G459" s="27"/>
      <c r="H459" s="27"/>
      <c r="I459" s="27"/>
      <c r="J459" s="27"/>
      <c r="K459" s="27"/>
      <c r="L459" s="27"/>
      <c r="M459" s="27"/>
      <c r="N459" s="27"/>
      <c r="O459" s="27"/>
      <c r="P459" s="27"/>
      <c r="Q459" s="27"/>
      <c r="R459" s="27"/>
      <c r="S459" s="27"/>
      <c r="T459" s="27"/>
      <c r="U459" s="27"/>
      <c r="V459" s="27"/>
      <c r="W459" s="27"/>
      <c r="X459" s="27"/>
    </row>
    <row r="460" spans="2:24" x14ac:dyDescent="0.2">
      <c r="B460" s="68"/>
      <c r="C460" s="68"/>
      <c r="D460" s="27"/>
      <c r="E460" s="363"/>
      <c r="F460" s="27"/>
      <c r="G460" s="27"/>
      <c r="H460" s="27"/>
      <c r="I460" s="27"/>
      <c r="J460" s="27"/>
      <c r="K460" s="27"/>
      <c r="L460" s="27"/>
      <c r="M460" s="27"/>
      <c r="N460" s="27"/>
      <c r="O460" s="27"/>
      <c r="P460" s="27"/>
      <c r="Q460" s="27"/>
      <c r="R460" s="27"/>
      <c r="S460" s="27"/>
      <c r="T460" s="27"/>
      <c r="U460" s="27"/>
      <c r="V460" s="27"/>
      <c r="W460" s="27"/>
      <c r="X460" s="27"/>
    </row>
    <row r="461" spans="2:24" x14ac:dyDescent="0.2">
      <c r="B461" s="68"/>
      <c r="C461" s="68"/>
      <c r="D461" s="27"/>
      <c r="E461" s="363"/>
      <c r="F461" s="27"/>
      <c r="G461" s="27"/>
      <c r="H461" s="27"/>
      <c r="I461" s="27"/>
      <c r="J461" s="27"/>
      <c r="K461" s="27"/>
      <c r="L461" s="27"/>
      <c r="M461" s="27"/>
      <c r="N461" s="27"/>
      <c r="O461" s="27"/>
      <c r="P461" s="27"/>
      <c r="Q461" s="27"/>
      <c r="R461" s="27"/>
      <c r="S461" s="27"/>
      <c r="T461" s="27"/>
      <c r="U461" s="27"/>
      <c r="V461" s="27"/>
      <c r="W461" s="27"/>
      <c r="X461" s="27"/>
    </row>
    <row r="462" spans="2:24" x14ac:dyDescent="0.2">
      <c r="B462" s="68"/>
      <c r="C462" s="68"/>
      <c r="D462" s="27"/>
      <c r="E462" s="363"/>
      <c r="F462" s="27"/>
      <c r="G462" s="27"/>
      <c r="H462" s="27"/>
      <c r="I462" s="27"/>
      <c r="J462" s="27"/>
      <c r="K462" s="27"/>
      <c r="L462" s="27"/>
      <c r="M462" s="27"/>
      <c r="N462" s="27"/>
      <c r="O462" s="27"/>
      <c r="P462" s="27"/>
      <c r="Q462" s="27"/>
      <c r="R462" s="27"/>
      <c r="S462" s="27"/>
      <c r="T462" s="27"/>
      <c r="U462" s="27"/>
      <c r="V462" s="27"/>
      <c r="W462" s="27"/>
      <c r="X462" s="27"/>
    </row>
    <row r="463" spans="2:24" x14ac:dyDescent="0.2">
      <c r="B463" s="68"/>
      <c r="C463" s="68"/>
      <c r="D463" s="27"/>
      <c r="E463" s="363"/>
      <c r="F463" s="27"/>
      <c r="G463" s="27"/>
      <c r="H463" s="27"/>
      <c r="I463" s="27"/>
      <c r="J463" s="27"/>
      <c r="K463" s="27"/>
      <c r="L463" s="27"/>
      <c r="M463" s="27"/>
      <c r="N463" s="27"/>
      <c r="O463" s="27"/>
      <c r="P463" s="27"/>
      <c r="Q463" s="27"/>
      <c r="R463" s="27"/>
      <c r="S463" s="27"/>
      <c r="T463" s="27"/>
      <c r="U463" s="27"/>
      <c r="V463" s="27"/>
      <c r="W463" s="27"/>
      <c r="X463" s="27"/>
    </row>
    <row r="464" spans="2:24" x14ac:dyDescent="0.2">
      <c r="B464" s="68"/>
      <c r="C464" s="68"/>
      <c r="D464" s="27"/>
      <c r="E464" s="363"/>
      <c r="F464" s="27"/>
      <c r="G464" s="27"/>
      <c r="H464" s="27"/>
      <c r="I464" s="27"/>
      <c r="J464" s="27"/>
      <c r="K464" s="27"/>
      <c r="L464" s="27"/>
      <c r="M464" s="27"/>
      <c r="N464" s="27"/>
      <c r="O464" s="27"/>
      <c r="P464" s="27"/>
      <c r="Q464" s="27"/>
      <c r="R464" s="27"/>
      <c r="S464" s="27"/>
      <c r="T464" s="27"/>
      <c r="U464" s="27"/>
      <c r="V464" s="27"/>
      <c r="W464" s="27"/>
      <c r="X464" s="27"/>
    </row>
    <row r="465" spans="2:24" x14ac:dyDescent="0.2">
      <c r="B465" s="68"/>
      <c r="C465" s="68"/>
      <c r="D465" s="27"/>
      <c r="E465" s="363"/>
      <c r="F465" s="27"/>
      <c r="G465" s="27"/>
      <c r="H465" s="27"/>
      <c r="I465" s="27"/>
      <c r="J465" s="27"/>
      <c r="K465" s="27"/>
      <c r="L465" s="27"/>
      <c r="M465" s="27"/>
      <c r="N465" s="27"/>
      <c r="O465" s="27"/>
      <c r="P465" s="27"/>
      <c r="Q465" s="27"/>
      <c r="R465" s="27"/>
      <c r="S465" s="27"/>
      <c r="T465" s="27"/>
      <c r="U465" s="27"/>
      <c r="V465" s="27"/>
      <c r="W465" s="27"/>
      <c r="X465" s="27"/>
    </row>
    <row r="466" spans="2:24" x14ac:dyDescent="0.2">
      <c r="B466" s="68"/>
      <c r="C466" s="68"/>
      <c r="D466" s="27"/>
      <c r="E466" s="363"/>
      <c r="F466" s="27"/>
      <c r="G466" s="27"/>
      <c r="H466" s="27"/>
      <c r="I466" s="27"/>
      <c r="J466" s="27"/>
      <c r="K466" s="27"/>
      <c r="L466" s="27"/>
      <c r="M466" s="27"/>
      <c r="N466" s="27"/>
      <c r="O466" s="27"/>
      <c r="P466" s="27"/>
      <c r="Q466" s="27"/>
      <c r="R466" s="27"/>
      <c r="S466" s="27"/>
      <c r="T466" s="27"/>
      <c r="U466" s="27"/>
      <c r="V466" s="27"/>
      <c r="W466" s="27"/>
      <c r="X466" s="27"/>
    </row>
    <row r="467" spans="2:24" x14ac:dyDescent="0.2">
      <c r="B467" s="68"/>
      <c r="C467" s="68"/>
      <c r="D467" s="27"/>
      <c r="E467" s="363"/>
      <c r="F467" s="27"/>
      <c r="G467" s="27"/>
      <c r="H467" s="27"/>
      <c r="I467" s="27"/>
      <c r="J467" s="27"/>
      <c r="K467" s="27"/>
      <c r="L467" s="27"/>
      <c r="M467" s="27"/>
      <c r="N467" s="27"/>
      <c r="O467" s="27"/>
      <c r="P467" s="27"/>
      <c r="Q467" s="27"/>
      <c r="R467" s="27"/>
      <c r="S467" s="27"/>
      <c r="T467" s="27"/>
      <c r="U467" s="27"/>
      <c r="V467" s="27"/>
      <c r="W467" s="27"/>
      <c r="X467" s="27"/>
    </row>
    <row r="468" spans="2:24" x14ac:dyDescent="0.2">
      <c r="B468" s="68"/>
      <c r="C468" s="68"/>
      <c r="D468" s="27"/>
      <c r="E468" s="363"/>
      <c r="F468" s="27"/>
      <c r="G468" s="27"/>
      <c r="H468" s="27"/>
      <c r="I468" s="27"/>
      <c r="J468" s="27"/>
      <c r="K468" s="27"/>
      <c r="L468" s="27"/>
      <c r="M468" s="27"/>
      <c r="N468" s="27"/>
      <c r="O468" s="27"/>
      <c r="P468" s="27"/>
      <c r="Q468" s="27"/>
      <c r="R468" s="27"/>
      <c r="S468" s="27"/>
      <c r="T468" s="27"/>
      <c r="U468" s="27"/>
      <c r="V468" s="27"/>
      <c r="W468" s="27"/>
      <c r="X468" s="27"/>
    </row>
    <row r="469" spans="2:24" x14ac:dyDescent="0.2">
      <c r="B469" s="68"/>
      <c r="C469" s="68"/>
      <c r="D469" s="27"/>
      <c r="E469" s="363"/>
      <c r="F469" s="27"/>
      <c r="G469" s="27"/>
      <c r="H469" s="27"/>
      <c r="I469" s="27"/>
      <c r="J469" s="27"/>
      <c r="K469" s="27"/>
      <c r="L469" s="27"/>
      <c r="M469" s="27"/>
      <c r="N469" s="27"/>
      <c r="O469" s="27"/>
      <c r="P469" s="27"/>
      <c r="Q469" s="27"/>
      <c r="R469" s="27"/>
      <c r="S469" s="27"/>
      <c r="T469" s="27"/>
      <c r="U469" s="27"/>
      <c r="V469" s="27"/>
      <c r="W469" s="27"/>
      <c r="X469" s="27"/>
    </row>
    <row r="470" spans="2:24" x14ac:dyDescent="0.2">
      <c r="B470" s="68"/>
      <c r="C470" s="68"/>
      <c r="D470" s="27"/>
      <c r="E470" s="363"/>
      <c r="F470" s="27"/>
      <c r="G470" s="27"/>
      <c r="H470" s="27"/>
      <c r="I470" s="27"/>
      <c r="J470" s="27"/>
      <c r="K470" s="27"/>
      <c r="L470" s="27"/>
      <c r="M470" s="27"/>
      <c r="N470" s="27"/>
      <c r="O470" s="27"/>
      <c r="P470" s="27"/>
      <c r="Q470" s="27"/>
      <c r="R470" s="27"/>
      <c r="S470" s="27"/>
      <c r="T470" s="27"/>
      <c r="U470" s="27"/>
      <c r="V470" s="27"/>
      <c r="W470" s="27"/>
      <c r="X470" s="27"/>
    </row>
    <row r="471" spans="2:24" x14ac:dyDescent="0.2">
      <c r="B471" s="68"/>
      <c r="C471" s="68"/>
      <c r="D471" s="27"/>
      <c r="E471" s="363"/>
      <c r="F471" s="27"/>
      <c r="G471" s="27"/>
      <c r="H471" s="27"/>
      <c r="I471" s="27"/>
      <c r="J471" s="27"/>
      <c r="K471" s="27"/>
      <c r="L471" s="27"/>
      <c r="M471" s="27"/>
      <c r="N471" s="27"/>
      <c r="O471" s="27"/>
      <c r="P471" s="27"/>
      <c r="Q471" s="27"/>
      <c r="R471" s="27"/>
      <c r="S471" s="27"/>
      <c r="T471" s="27"/>
      <c r="U471" s="27"/>
      <c r="V471" s="27"/>
      <c r="W471" s="27"/>
      <c r="X471" s="27"/>
    </row>
    <row r="472" spans="2:24" x14ac:dyDescent="0.2">
      <c r="B472" s="68"/>
      <c r="C472" s="68"/>
      <c r="D472" s="27"/>
      <c r="E472" s="363"/>
      <c r="F472" s="27"/>
      <c r="G472" s="27"/>
      <c r="H472" s="27"/>
      <c r="I472" s="27"/>
      <c r="J472" s="27"/>
      <c r="K472" s="27"/>
      <c r="L472" s="27"/>
      <c r="M472" s="27"/>
      <c r="N472" s="27"/>
      <c r="O472" s="27"/>
      <c r="P472" s="27"/>
      <c r="Q472" s="27"/>
      <c r="R472" s="27"/>
      <c r="S472" s="27"/>
      <c r="T472" s="27"/>
      <c r="U472" s="27"/>
      <c r="V472" s="27"/>
      <c r="W472" s="27"/>
      <c r="X472" s="27"/>
    </row>
    <row r="473" spans="2:24" x14ac:dyDescent="0.2">
      <c r="B473" s="68"/>
      <c r="C473" s="68"/>
      <c r="D473" s="27"/>
      <c r="E473" s="363"/>
      <c r="F473" s="27"/>
      <c r="G473" s="27"/>
      <c r="H473" s="27"/>
      <c r="I473" s="27"/>
      <c r="J473" s="27"/>
      <c r="K473" s="27"/>
      <c r="L473" s="27"/>
      <c r="M473" s="27"/>
      <c r="N473" s="27"/>
      <c r="O473" s="27"/>
      <c r="P473" s="27"/>
      <c r="Q473" s="27"/>
      <c r="R473" s="27"/>
      <c r="S473" s="27"/>
      <c r="T473" s="27"/>
      <c r="U473" s="27"/>
      <c r="V473" s="27"/>
      <c r="W473" s="27"/>
      <c r="X473" s="27"/>
    </row>
    <row r="474" spans="2:24" x14ac:dyDescent="0.2">
      <c r="B474" s="68"/>
      <c r="C474" s="68"/>
      <c r="D474" s="27"/>
      <c r="E474" s="363"/>
      <c r="F474" s="27"/>
      <c r="G474" s="27"/>
      <c r="H474" s="27"/>
      <c r="I474" s="27"/>
      <c r="J474" s="27"/>
      <c r="K474" s="27"/>
      <c r="L474" s="27"/>
      <c r="M474" s="27"/>
      <c r="N474" s="27"/>
      <c r="O474" s="27"/>
      <c r="P474" s="27"/>
      <c r="Q474" s="27"/>
      <c r="R474" s="27"/>
      <c r="S474" s="27"/>
      <c r="T474" s="27"/>
      <c r="U474" s="27"/>
      <c r="V474" s="27"/>
      <c r="W474" s="27"/>
      <c r="X474" s="27"/>
    </row>
    <row r="475" spans="2:24" x14ac:dyDescent="0.2">
      <c r="B475" s="68"/>
      <c r="C475" s="68"/>
      <c r="D475" s="27"/>
      <c r="E475" s="363"/>
      <c r="F475" s="27"/>
      <c r="G475" s="27"/>
      <c r="H475" s="27"/>
      <c r="I475" s="27"/>
      <c r="J475" s="27"/>
      <c r="K475" s="27"/>
      <c r="L475" s="27"/>
      <c r="M475" s="27"/>
      <c r="N475" s="27"/>
      <c r="O475" s="27"/>
      <c r="P475" s="27"/>
      <c r="Q475" s="27"/>
      <c r="R475" s="27"/>
      <c r="S475" s="27"/>
      <c r="T475" s="27"/>
      <c r="U475" s="27"/>
      <c r="V475" s="27"/>
      <c r="W475" s="27"/>
      <c r="X475" s="27"/>
    </row>
    <row r="476" spans="2:24" x14ac:dyDescent="0.2">
      <c r="B476" s="68"/>
      <c r="C476" s="68"/>
      <c r="D476" s="27"/>
      <c r="E476" s="363"/>
      <c r="F476" s="27"/>
      <c r="G476" s="27"/>
      <c r="H476" s="27"/>
      <c r="I476" s="27"/>
      <c r="J476" s="27"/>
      <c r="K476" s="27"/>
      <c r="L476" s="27"/>
      <c r="M476" s="27"/>
      <c r="N476" s="27"/>
      <c r="O476" s="27"/>
      <c r="P476" s="27"/>
      <c r="Q476" s="27"/>
      <c r="R476" s="27"/>
      <c r="S476" s="27"/>
      <c r="T476" s="27"/>
      <c r="U476" s="27"/>
      <c r="V476" s="27"/>
      <c r="W476" s="27"/>
      <c r="X476" s="27"/>
    </row>
    <row r="477" spans="2:24" x14ac:dyDescent="0.2">
      <c r="B477" s="68"/>
      <c r="C477" s="68"/>
      <c r="D477" s="27"/>
      <c r="E477" s="363"/>
      <c r="F477" s="27"/>
      <c r="G477" s="27"/>
      <c r="H477" s="27"/>
      <c r="I477" s="27"/>
      <c r="J477" s="27"/>
      <c r="K477" s="27"/>
      <c r="L477" s="27"/>
      <c r="M477" s="27"/>
      <c r="N477" s="27"/>
      <c r="O477" s="27"/>
      <c r="P477" s="27"/>
      <c r="Q477" s="27"/>
      <c r="R477" s="27"/>
      <c r="S477" s="27"/>
      <c r="T477" s="27"/>
      <c r="U477" s="27"/>
      <c r="V477" s="27"/>
      <c r="W477" s="27"/>
      <c r="X477" s="27"/>
    </row>
    <row r="478" spans="2:24" x14ac:dyDescent="0.2">
      <c r="B478" s="68"/>
      <c r="C478" s="68"/>
      <c r="D478" s="27"/>
      <c r="E478" s="363"/>
      <c r="F478" s="27"/>
      <c r="G478" s="27"/>
      <c r="H478" s="27"/>
      <c r="I478" s="27"/>
      <c r="J478" s="27"/>
      <c r="K478" s="27"/>
      <c r="L478" s="27"/>
      <c r="M478" s="27"/>
      <c r="N478" s="27"/>
      <c r="O478" s="27"/>
      <c r="P478" s="27"/>
      <c r="Q478" s="27"/>
      <c r="R478" s="27"/>
      <c r="S478" s="27"/>
      <c r="T478" s="27"/>
      <c r="U478" s="27"/>
      <c r="V478" s="27"/>
      <c r="W478" s="27"/>
      <c r="X478" s="27"/>
    </row>
    <row r="479" spans="2:24" x14ac:dyDescent="0.2">
      <c r="B479" s="68"/>
      <c r="C479" s="68"/>
      <c r="D479" s="27"/>
      <c r="E479" s="363"/>
      <c r="F479" s="27"/>
      <c r="G479" s="27"/>
      <c r="H479" s="27"/>
      <c r="I479" s="27"/>
      <c r="J479" s="27"/>
      <c r="K479" s="27"/>
      <c r="L479" s="27"/>
      <c r="M479" s="27"/>
      <c r="N479" s="27"/>
      <c r="O479" s="27"/>
      <c r="P479" s="27"/>
      <c r="Q479" s="27"/>
      <c r="R479" s="27"/>
      <c r="S479" s="27"/>
      <c r="T479" s="27"/>
      <c r="U479" s="27"/>
      <c r="V479" s="27"/>
      <c r="W479" s="27"/>
      <c r="X479" s="27"/>
    </row>
    <row r="480" spans="2:24" x14ac:dyDescent="0.2">
      <c r="B480" s="68"/>
      <c r="C480" s="68"/>
      <c r="D480" s="27"/>
      <c r="E480" s="363"/>
      <c r="F480" s="27"/>
      <c r="G480" s="27"/>
      <c r="H480" s="27"/>
      <c r="I480" s="27"/>
      <c r="J480" s="27"/>
      <c r="K480" s="27"/>
      <c r="L480" s="27"/>
      <c r="M480" s="27"/>
      <c r="N480" s="27"/>
      <c r="O480" s="27"/>
      <c r="P480" s="27"/>
      <c r="Q480" s="27"/>
      <c r="R480" s="27"/>
      <c r="S480" s="27"/>
      <c r="T480" s="27"/>
      <c r="U480" s="27"/>
      <c r="V480" s="27"/>
      <c r="W480" s="27"/>
      <c r="X480" s="27"/>
    </row>
    <row r="481" spans="2:24" x14ac:dyDescent="0.2">
      <c r="B481" s="68"/>
      <c r="C481" s="68"/>
      <c r="D481" s="27"/>
      <c r="E481" s="363"/>
      <c r="F481" s="27"/>
      <c r="G481" s="27"/>
      <c r="H481" s="27"/>
      <c r="I481" s="27"/>
      <c r="J481" s="27"/>
      <c r="K481" s="27"/>
      <c r="L481" s="27"/>
      <c r="M481" s="27"/>
      <c r="N481" s="27"/>
      <c r="O481" s="27"/>
      <c r="P481" s="27"/>
      <c r="Q481" s="27"/>
      <c r="R481" s="27"/>
      <c r="S481" s="27"/>
      <c r="T481" s="27"/>
      <c r="U481" s="27"/>
      <c r="V481" s="27"/>
      <c r="W481" s="27"/>
      <c r="X481" s="27"/>
    </row>
    <row r="482" spans="2:24" x14ac:dyDescent="0.2">
      <c r="B482" s="68"/>
      <c r="C482" s="68"/>
      <c r="D482" s="27"/>
      <c r="E482" s="363"/>
      <c r="F482" s="27"/>
      <c r="G482" s="27"/>
      <c r="H482" s="27"/>
      <c r="I482" s="27"/>
      <c r="J482" s="27"/>
      <c r="K482" s="27"/>
      <c r="L482" s="27"/>
      <c r="M482" s="27"/>
      <c r="N482" s="27"/>
      <c r="O482" s="27"/>
      <c r="P482" s="27"/>
      <c r="Q482" s="27"/>
      <c r="R482" s="27"/>
      <c r="S482" s="27"/>
      <c r="T482" s="27"/>
      <c r="U482" s="27"/>
      <c r="V482" s="27"/>
      <c r="W482" s="27"/>
      <c r="X482" s="27"/>
    </row>
    <row r="483" spans="2:24" x14ac:dyDescent="0.2">
      <c r="B483" s="68"/>
      <c r="C483" s="68"/>
      <c r="D483" s="27"/>
      <c r="E483" s="363"/>
      <c r="F483" s="27"/>
      <c r="G483" s="27"/>
      <c r="H483" s="27"/>
      <c r="I483" s="27"/>
      <c r="J483" s="27"/>
      <c r="K483" s="27"/>
      <c r="L483" s="27"/>
      <c r="M483" s="27"/>
      <c r="N483" s="27"/>
      <c r="O483" s="27"/>
      <c r="P483" s="27"/>
      <c r="Q483" s="27"/>
      <c r="R483" s="27"/>
      <c r="S483" s="27"/>
      <c r="T483" s="27"/>
      <c r="U483" s="27"/>
      <c r="V483" s="27"/>
      <c r="W483" s="27"/>
      <c r="X483" s="27"/>
    </row>
    <row r="484" spans="2:24" x14ac:dyDescent="0.2">
      <c r="B484" s="68"/>
      <c r="C484" s="68"/>
      <c r="D484" s="27"/>
      <c r="E484" s="363"/>
      <c r="F484" s="27"/>
      <c r="G484" s="27"/>
      <c r="H484" s="27"/>
      <c r="I484" s="27"/>
      <c r="J484" s="27"/>
      <c r="K484" s="27"/>
      <c r="L484" s="27"/>
      <c r="M484" s="27"/>
      <c r="N484" s="27"/>
      <c r="O484" s="27"/>
      <c r="P484" s="27"/>
      <c r="Q484" s="27"/>
      <c r="R484" s="27"/>
      <c r="S484" s="27"/>
      <c r="T484" s="27"/>
      <c r="U484" s="27"/>
      <c r="V484" s="27"/>
      <c r="W484" s="27"/>
      <c r="X484" s="27"/>
    </row>
    <row r="485" spans="2:24" x14ac:dyDescent="0.2">
      <c r="B485" s="68"/>
      <c r="C485" s="68"/>
      <c r="D485" s="27"/>
      <c r="E485" s="363"/>
      <c r="F485" s="27"/>
      <c r="G485" s="27"/>
      <c r="H485" s="27"/>
      <c r="I485" s="27"/>
      <c r="J485" s="27"/>
      <c r="K485" s="27"/>
      <c r="L485" s="27"/>
      <c r="M485" s="27"/>
      <c r="N485" s="27"/>
      <c r="O485" s="27"/>
      <c r="P485" s="27"/>
      <c r="Q485" s="27"/>
      <c r="R485" s="27"/>
      <c r="S485" s="27"/>
      <c r="T485" s="27"/>
      <c r="U485" s="27"/>
      <c r="V485" s="27"/>
      <c r="W485" s="27"/>
      <c r="X485" s="27"/>
    </row>
    <row r="486" spans="2:24" x14ac:dyDescent="0.2">
      <c r="B486" s="68"/>
      <c r="C486" s="68"/>
      <c r="D486" s="27"/>
      <c r="E486" s="363"/>
      <c r="F486" s="27"/>
      <c r="G486" s="27"/>
      <c r="H486" s="27"/>
      <c r="I486" s="27"/>
      <c r="J486" s="27"/>
      <c r="K486" s="27"/>
      <c r="L486" s="27"/>
      <c r="M486" s="27"/>
      <c r="N486" s="27"/>
      <c r="O486" s="27"/>
      <c r="P486" s="27"/>
      <c r="Q486" s="27"/>
      <c r="R486" s="27"/>
      <c r="S486" s="27"/>
      <c r="T486" s="27"/>
      <c r="U486" s="27"/>
      <c r="V486" s="27"/>
      <c r="W486" s="27"/>
      <c r="X486" s="27"/>
    </row>
    <row r="487" spans="2:24" x14ac:dyDescent="0.2">
      <c r="B487" s="68"/>
      <c r="C487" s="68"/>
      <c r="D487" s="27"/>
      <c r="E487" s="363"/>
      <c r="F487" s="27"/>
      <c r="G487" s="27"/>
      <c r="H487" s="27"/>
      <c r="I487" s="27"/>
      <c r="J487" s="27"/>
      <c r="K487" s="27"/>
      <c r="L487" s="27"/>
      <c r="M487" s="27"/>
      <c r="N487" s="27"/>
      <c r="O487" s="27"/>
      <c r="P487" s="27"/>
      <c r="Q487" s="27"/>
      <c r="R487" s="27"/>
      <c r="S487" s="27"/>
      <c r="T487" s="27"/>
      <c r="U487" s="27"/>
      <c r="V487" s="27"/>
      <c r="W487" s="27"/>
      <c r="X487" s="27"/>
    </row>
    <row r="488" spans="2:24" x14ac:dyDescent="0.2">
      <c r="B488" s="68"/>
      <c r="C488" s="68"/>
      <c r="D488" s="27"/>
      <c r="E488" s="363"/>
      <c r="F488" s="27"/>
      <c r="G488" s="27"/>
      <c r="H488" s="27"/>
      <c r="I488" s="27"/>
      <c r="J488" s="27"/>
      <c r="K488" s="27"/>
      <c r="L488" s="27"/>
      <c r="M488" s="27"/>
      <c r="N488" s="27"/>
      <c r="O488" s="27"/>
      <c r="P488" s="27"/>
      <c r="Q488" s="27"/>
      <c r="R488" s="27"/>
      <c r="S488" s="27"/>
      <c r="T488" s="27"/>
      <c r="U488" s="27"/>
      <c r="V488" s="27"/>
      <c r="W488" s="27"/>
      <c r="X488" s="27"/>
    </row>
    <row r="489" spans="2:24" x14ac:dyDescent="0.2">
      <c r="B489" s="68"/>
      <c r="C489" s="68"/>
      <c r="D489" s="27"/>
      <c r="E489" s="363"/>
      <c r="F489" s="27"/>
      <c r="G489" s="27"/>
      <c r="H489" s="27"/>
      <c r="I489" s="27"/>
      <c r="J489" s="27"/>
      <c r="K489" s="27"/>
      <c r="L489" s="27"/>
      <c r="M489" s="27"/>
      <c r="N489" s="27"/>
      <c r="O489" s="27"/>
      <c r="P489" s="27"/>
      <c r="Q489" s="27"/>
      <c r="R489" s="27"/>
      <c r="S489" s="27"/>
      <c r="T489" s="27"/>
      <c r="U489" s="27"/>
      <c r="V489" s="27"/>
      <c r="W489" s="27"/>
      <c r="X489" s="27"/>
    </row>
    <row r="490" spans="2:24" x14ac:dyDescent="0.2">
      <c r="B490" s="68"/>
      <c r="C490" s="68"/>
      <c r="D490" s="27"/>
      <c r="E490" s="363"/>
      <c r="F490" s="27"/>
      <c r="G490" s="27"/>
      <c r="H490" s="27"/>
      <c r="I490" s="27"/>
      <c r="J490" s="27"/>
      <c r="K490" s="27"/>
      <c r="L490" s="27"/>
      <c r="M490" s="27"/>
      <c r="N490" s="27"/>
      <c r="O490" s="27"/>
      <c r="P490" s="27"/>
      <c r="Q490" s="27"/>
      <c r="R490" s="27"/>
      <c r="S490" s="27"/>
      <c r="T490" s="27"/>
      <c r="U490" s="27"/>
      <c r="V490" s="27"/>
      <c r="W490" s="27"/>
      <c r="X490" s="27"/>
    </row>
    <row r="491" spans="2:24" x14ac:dyDescent="0.2">
      <c r="B491" s="68"/>
      <c r="C491" s="68"/>
      <c r="D491" s="27"/>
      <c r="E491" s="363"/>
      <c r="F491" s="27"/>
      <c r="G491" s="27"/>
      <c r="H491" s="27"/>
      <c r="I491" s="27"/>
      <c r="J491" s="27"/>
      <c r="K491" s="27"/>
      <c r="L491" s="27"/>
      <c r="M491" s="27"/>
      <c r="N491" s="27"/>
      <c r="O491" s="27"/>
      <c r="P491" s="27"/>
      <c r="Q491" s="27"/>
      <c r="R491" s="27"/>
      <c r="S491" s="27"/>
      <c r="T491" s="27"/>
      <c r="U491" s="27"/>
      <c r="V491" s="27"/>
      <c r="W491" s="27"/>
      <c r="X491" s="27"/>
    </row>
    <row r="492" spans="2:24" x14ac:dyDescent="0.2">
      <c r="B492" s="68"/>
      <c r="C492" s="68"/>
      <c r="D492" s="27"/>
      <c r="E492" s="363"/>
      <c r="F492" s="27"/>
      <c r="G492" s="27"/>
      <c r="H492" s="27"/>
      <c r="I492" s="27"/>
      <c r="J492" s="27"/>
      <c r="K492" s="27"/>
      <c r="L492" s="27"/>
      <c r="M492" s="27"/>
      <c r="N492" s="27"/>
      <c r="O492" s="27"/>
      <c r="P492" s="27"/>
      <c r="Q492" s="27"/>
      <c r="R492" s="27"/>
      <c r="S492" s="27"/>
      <c r="T492" s="27"/>
      <c r="U492" s="27"/>
      <c r="V492" s="27"/>
      <c r="W492" s="27"/>
      <c r="X492" s="27"/>
    </row>
    <row r="493" spans="2:24" x14ac:dyDescent="0.2">
      <c r="B493" s="68"/>
      <c r="C493" s="68"/>
      <c r="D493" s="27"/>
      <c r="E493" s="363"/>
      <c r="F493" s="27"/>
      <c r="G493" s="27"/>
      <c r="H493" s="27"/>
      <c r="I493" s="27"/>
      <c r="J493" s="27"/>
      <c r="K493" s="27"/>
      <c r="L493" s="27"/>
      <c r="M493" s="27"/>
      <c r="N493" s="27"/>
      <c r="O493" s="27"/>
      <c r="P493" s="27"/>
      <c r="Q493" s="27"/>
      <c r="R493" s="27"/>
      <c r="S493" s="27"/>
      <c r="T493" s="27"/>
      <c r="U493" s="27"/>
      <c r="V493" s="27"/>
      <c r="W493" s="27"/>
      <c r="X493" s="27"/>
    </row>
    <row r="494" spans="2:24" x14ac:dyDescent="0.2">
      <c r="B494" s="68"/>
      <c r="C494" s="68"/>
      <c r="D494" s="27"/>
      <c r="E494" s="363"/>
      <c r="F494" s="27"/>
      <c r="G494" s="27"/>
      <c r="H494" s="27"/>
      <c r="I494" s="27"/>
      <c r="J494" s="27"/>
      <c r="K494" s="27"/>
      <c r="L494" s="27"/>
      <c r="M494" s="27"/>
      <c r="N494" s="27"/>
      <c r="O494" s="27"/>
      <c r="P494" s="27"/>
      <c r="Q494" s="27"/>
      <c r="R494" s="27"/>
      <c r="S494" s="27"/>
      <c r="T494" s="27"/>
      <c r="U494" s="27"/>
      <c r="V494" s="27"/>
      <c r="W494" s="27"/>
      <c r="X494" s="27"/>
    </row>
    <row r="495" spans="2:24" x14ac:dyDescent="0.2">
      <c r="B495" s="68"/>
      <c r="C495" s="68"/>
      <c r="D495" s="27"/>
      <c r="E495" s="363"/>
      <c r="F495" s="27"/>
      <c r="G495" s="27"/>
      <c r="H495" s="27"/>
      <c r="I495" s="27"/>
      <c r="J495" s="27"/>
      <c r="K495" s="27"/>
      <c r="L495" s="27"/>
      <c r="M495" s="27"/>
      <c r="N495" s="27"/>
      <c r="O495" s="27"/>
      <c r="P495" s="27"/>
      <c r="Q495" s="27"/>
      <c r="R495" s="27"/>
      <c r="S495" s="27"/>
      <c r="T495" s="27"/>
      <c r="U495" s="27"/>
      <c r="V495" s="27"/>
      <c r="W495" s="27"/>
      <c r="X495" s="27"/>
    </row>
    <row r="496" spans="2:24" x14ac:dyDescent="0.2">
      <c r="B496" s="68"/>
      <c r="C496" s="68"/>
      <c r="D496" s="27"/>
      <c r="E496" s="363"/>
      <c r="F496" s="27"/>
      <c r="G496" s="27"/>
      <c r="H496" s="27"/>
      <c r="I496" s="27"/>
      <c r="J496" s="27"/>
      <c r="K496" s="27"/>
      <c r="L496" s="27"/>
      <c r="M496" s="27"/>
      <c r="N496" s="27"/>
      <c r="O496" s="27"/>
      <c r="P496" s="27"/>
      <c r="Q496" s="27"/>
      <c r="R496" s="27"/>
      <c r="S496" s="27"/>
      <c r="T496" s="27"/>
      <c r="U496" s="27"/>
      <c r="V496" s="27"/>
      <c r="W496" s="27"/>
      <c r="X496" s="27"/>
    </row>
    <row r="497" spans="2:24" x14ac:dyDescent="0.2">
      <c r="B497" s="68"/>
      <c r="C497" s="68"/>
      <c r="D497" s="27"/>
      <c r="E497" s="363"/>
      <c r="F497" s="27"/>
      <c r="G497" s="27"/>
      <c r="H497" s="27"/>
      <c r="I497" s="27"/>
      <c r="J497" s="27"/>
      <c r="K497" s="27"/>
      <c r="L497" s="27"/>
      <c r="M497" s="27"/>
      <c r="N497" s="27"/>
      <c r="O497" s="27"/>
      <c r="P497" s="27"/>
      <c r="Q497" s="27"/>
      <c r="R497" s="27"/>
      <c r="S497" s="27"/>
      <c r="T497" s="27"/>
      <c r="U497" s="27"/>
      <c r="V497" s="27"/>
      <c r="W497" s="27"/>
      <c r="X497" s="27"/>
    </row>
    <row r="498" spans="2:24" x14ac:dyDescent="0.2">
      <c r="B498" s="68"/>
      <c r="C498" s="68"/>
      <c r="D498" s="27"/>
      <c r="E498" s="363"/>
      <c r="F498" s="27"/>
      <c r="G498" s="27"/>
      <c r="H498" s="27"/>
      <c r="I498" s="27"/>
      <c r="J498" s="27"/>
      <c r="K498" s="27"/>
      <c r="L498" s="27"/>
      <c r="M498" s="27"/>
      <c r="N498" s="27"/>
      <c r="O498" s="27"/>
      <c r="P498" s="27"/>
      <c r="Q498" s="27"/>
      <c r="R498" s="27"/>
      <c r="S498" s="27"/>
      <c r="T498" s="27"/>
      <c r="U498" s="27"/>
      <c r="V498" s="27"/>
      <c r="W498" s="27"/>
      <c r="X498" s="27"/>
    </row>
    <row r="499" spans="2:24" x14ac:dyDescent="0.2">
      <c r="B499" s="68"/>
      <c r="C499" s="68"/>
      <c r="D499" s="27"/>
      <c r="E499" s="363"/>
      <c r="F499" s="27"/>
      <c r="G499" s="27"/>
      <c r="H499" s="27"/>
      <c r="I499" s="27"/>
      <c r="J499" s="27"/>
      <c r="K499" s="27"/>
      <c r="L499" s="27"/>
      <c r="M499" s="27"/>
      <c r="N499" s="27"/>
      <c r="O499" s="27"/>
      <c r="P499" s="27"/>
      <c r="Q499" s="27"/>
      <c r="R499" s="27"/>
      <c r="S499" s="27"/>
      <c r="T499" s="27"/>
      <c r="U499" s="27"/>
      <c r="V499" s="27"/>
      <c r="W499" s="27"/>
      <c r="X499" s="27"/>
    </row>
    <row r="500" spans="2:24" x14ac:dyDescent="0.2">
      <c r="B500" s="68"/>
      <c r="C500" s="68"/>
      <c r="D500" s="27"/>
      <c r="E500" s="363"/>
      <c r="F500" s="27"/>
      <c r="G500" s="27"/>
      <c r="H500" s="27"/>
      <c r="I500" s="27"/>
      <c r="J500" s="27"/>
      <c r="K500" s="27"/>
      <c r="L500" s="27"/>
      <c r="M500" s="27"/>
      <c r="N500" s="27"/>
      <c r="O500" s="27"/>
      <c r="P500" s="27"/>
      <c r="Q500" s="27"/>
      <c r="R500" s="27"/>
      <c r="S500" s="27"/>
      <c r="T500" s="27"/>
      <c r="U500" s="27"/>
      <c r="V500" s="27"/>
      <c r="W500" s="27"/>
      <c r="X500" s="27"/>
    </row>
    <row r="501" spans="2:24" x14ac:dyDescent="0.2">
      <c r="B501" s="68"/>
      <c r="C501" s="68"/>
      <c r="D501" s="27"/>
      <c r="E501" s="363"/>
      <c r="F501" s="27"/>
      <c r="G501" s="27"/>
      <c r="H501" s="27"/>
      <c r="I501" s="27"/>
      <c r="J501" s="27"/>
      <c r="K501" s="27"/>
      <c r="L501" s="27"/>
      <c r="M501" s="27"/>
      <c r="N501" s="27"/>
      <c r="O501" s="27"/>
      <c r="P501" s="27"/>
      <c r="Q501" s="27"/>
      <c r="R501" s="27"/>
      <c r="S501" s="27"/>
      <c r="T501" s="27"/>
      <c r="U501" s="27"/>
      <c r="V501" s="27"/>
      <c r="W501" s="27"/>
      <c r="X501" s="27"/>
    </row>
    <row r="502" spans="2:24" x14ac:dyDescent="0.2">
      <c r="B502" s="68"/>
      <c r="C502" s="68"/>
      <c r="D502" s="27"/>
      <c r="E502" s="363"/>
      <c r="F502" s="27"/>
      <c r="G502" s="27"/>
      <c r="H502" s="27"/>
      <c r="I502" s="27"/>
      <c r="J502" s="27"/>
      <c r="K502" s="27"/>
      <c r="L502" s="27"/>
      <c r="M502" s="27"/>
      <c r="N502" s="27"/>
      <c r="O502" s="27"/>
      <c r="P502" s="27"/>
      <c r="Q502" s="27"/>
      <c r="R502" s="27"/>
      <c r="S502" s="27"/>
      <c r="T502" s="27"/>
      <c r="U502" s="27"/>
      <c r="V502" s="27"/>
      <c r="W502" s="27"/>
      <c r="X502" s="27"/>
    </row>
    <row r="503" spans="2:24" x14ac:dyDescent="0.2">
      <c r="B503" s="68"/>
      <c r="C503" s="68"/>
      <c r="D503" s="27"/>
      <c r="E503" s="363"/>
      <c r="F503" s="27"/>
      <c r="G503" s="27"/>
      <c r="H503" s="27"/>
      <c r="I503" s="27"/>
      <c r="J503" s="27"/>
      <c r="K503" s="27"/>
      <c r="L503" s="27"/>
      <c r="M503" s="27"/>
      <c r="N503" s="27"/>
      <c r="O503" s="27"/>
      <c r="P503" s="27"/>
      <c r="Q503" s="27"/>
      <c r="R503" s="27"/>
      <c r="S503" s="27"/>
      <c r="T503" s="27"/>
      <c r="U503" s="27"/>
      <c r="V503" s="27"/>
      <c r="W503" s="27"/>
      <c r="X503" s="27"/>
    </row>
    <row r="504" spans="2:24" x14ac:dyDescent="0.2">
      <c r="B504" s="68"/>
      <c r="C504" s="68"/>
      <c r="D504" s="27"/>
      <c r="E504" s="363"/>
      <c r="F504" s="27"/>
      <c r="G504" s="27"/>
      <c r="H504" s="27"/>
      <c r="I504" s="27"/>
      <c r="J504" s="27"/>
      <c r="K504" s="27"/>
      <c r="L504" s="27"/>
      <c r="M504" s="27"/>
      <c r="N504" s="27"/>
      <c r="O504" s="27"/>
      <c r="P504" s="27"/>
      <c r="Q504" s="27"/>
      <c r="R504" s="27"/>
      <c r="S504" s="27"/>
      <c r="T504" s="27"/>
      <c r="U504" s="27"/>
      <c r="V504" s="27"/>
      <c r="W504" s="27"/>
      <c r="X504" s="27"/>
    </row>
    <row r="505" spans="2:24" x14ac:dyDescent="0.2">
      <c r="B505" s="68"/>
      <c r="C505" s="68"/>
      <c r="D505" s="27"/>
      <c r="E505" s="363"/>
      <c r="F505" s="27"/>
      <c r="G505" s="27"/>
      <c r="H505" s="27"/>
      <c r="I505" s="27"/>
      <c r="J505" s="27"/>
      <c r="K505" s="27"/>
      <c r="L505" s="27"/>
      <c r="M505" s="27"/>
      <c r="N505" s="27"/>
      <c r="O505" s="27"/>
      <c r="P505" s="27"/>
      <c r="Q505" s="27"/>
      <c r="R505" s="27"/>
      <c r="S505" s="27"/>
      <c r="T505" s="27"/>
      <c r="U505" s="27"/>
      <c r="V505" s="27"/>
      <c r="W505" s="27"/>
      <c r="X505" s="27"/>
    </row>
    <row r="506" spans="2:24" x14ac:dyDescent="0.2">
      <c r="B506" s="68"/>
      <c r="C506" s="68"/>
      <c r="D506" s="27"/>
      <c r="E506" s="363"/>
      <c r="F506" s="27"/>
      <c r="G506" s="27"/>
      <c r="H506" s="27"/>
      <c r="I506" s="27"/>
      <c r="J506" s="27"/>
      <c r="K506" s="27"/>
      <c r="L506" s="27"/>
      <c r="M506" s="27"/>
      <c r="N506" s="27"/>
      <c r="O506" s="27"/>
      <c r="P506" s="27"/>
      <c r="Q506" s="27"/>
      <c r="R506" s="27"/>
      <c r="S506" s="27"/>
      <c r="T506" s="27"/>
      <c r="U506" s="27"/>
      <c r="V506" s="27"/>
      <c r="W506" s="27"/>
      <c r="X506" s="27"/>
    </row>
    <row r="507" spans="2:24" x14ac:dyDescent="0.2">
      <c r="B507" s="68"/>
      <c r="C507" s="68"/>
      <c r="D507" s="27"/>
      <c r="E507" s="363"/>
      <c r="F507" s="27"/>
      <c r="G507" s="27"/>
      <c r="H507" s="27"/>
      <c r="I507" s="27"/>
      <c r="J507" s="27"/>
      <c r="K507" s="27"/>
      <c r="L507" s="27"/>
      <c r="M507" s="27"/>
      <c r="N507" s="27"/>
      <c r="O507" s="27"/>
      <c r="P507" s="27"/>
      <c r="Q507" s="27"/>
      <c r="R507" s="27"/>
      <c r="S507" s="27"/>
      <c r="T507" s="27"/>
      <c r="U507" s="27"/>
      <c r="V507" s="27"/>
      <c r="W507" s="27"/>
      <c r="X507" s="27"/>
    </row>
    <row r="508" spans="2:24" x14ac:dyDescent="0.2">
      <c r="B508" s="68"/>
      <c r="C508" s="68"/>
      <c r="D508" s="27"/>
      <c r="E508" s="363"/>
      <c r="F508" s="27"/>
      <c r="G508" s="27"/>
      <c r="H508" s="27"/>
      <c r="I508" s="27"/>
      <c r="J508" s="27"/>
      <c r="K508" s="27"/>
      <c r="L508" s="27"/>
      <c r="M508" s="27"/>
      <c r="N508" s="27"/>
      <c r="O508" s="27"/>
      <c r="P508" s="27"/>
      <c r="Q508" s="27"/>
      <c r="R508" s="27"/>
      <c r="S508" s="27"/>
      <c r="T508" s="27"/>
      <c r="U508" s="27"/>
      <c r="V508" s="27"/>
      <c r="W508" s="27"/>
      <c r="X508" s="27"/>
    </row>
    <row r="509" spans="2:24" x14ac:dyDescent="0.2">
      <c r="B509" s="68"/>
      <c r="C509" s="68"/>
      <c r="D509" s="27"/>
      <c r="E509" s="363"/>
      <c r="F509" s="27"/>
      <c r="G509" s="27"/>
      <c r="H509" s="27"/>
      <c r="I509" s="27"/>
      <c r="J509" s="27"/>
      <c r="K509" s="27"/>
      <c r="L509" s="27"/>
      <c r="M509" s="27"/>
      <c r="N509" s="27"/>
      <c r="O509" s="27"/>
      <c r="P509" s="27"/>
      <c r="Q509" s="27"/>
      <c r="R509" s="27"/>
      <c r="S509" s="27"/>
      <c r="T509" s="27"/>
      <c r="U509" s="27"/>
      <c r="V509" s="27"/>
      <c r="W509" s="27"/>
      <c r="X509" s="27"/>
    </row>
    <row r="510" spans="2:24" x14ac:dyDescent="0.2">
      <c r="B510" s="68"/>
      <c r="C510" s="68"/>
      <c r="D510" s="27"/>
      <c r="E510" s="363"/>
      <c r="F510" s="27"/>
      <c r="G510" s="27"/>
      <c r="H510" s="27"/>
      <c r="I510" s="27"/>
      <c r="J510" s="27"/>
      <c r="K510" s="27"/>
      <c r="L510" s="27"/>
      <c r="M510" s="27"/>
      <c r="N510" s="27"/>
      <c r="O510" s="27"/>
      <c r="P510" s="27"/>
      <c r="Q510" s="27"/>
      <c r="R510" s="27"/>
      <c r="S510" s="27"/>
      <c r="T510" s="27"/>
      <c r="U510" s="27"/>
      <c r="V510" s="27"/>
      <c r="W510" s="27"/>
      <c r="X510" s="27"/>
    </row>
    <row r="511" spans="2:24" x14ac:dyDescent="0.2">
      <c r="B511" s="68"/>
      <c r="C511" s="68"/>
      <c r="D511" s="27"/>
      <c r="E511" s="363"/>
      <c r="F511" s="27"/>
      <c r="G511" s="27"/>
      <c r="H511" s="27"/>
      <c r="I511" s="27"/>
      <c r="J511" s="27"/>
      <c r="K511" s="27"/>
      <c r="L511" s="27"/>
      <c r="M511" s="27"/>
      <c r="N511" s="27"/>
      <c r="O511" s="27"/>
      <c r="P511" s="27"/>
      <c r="Q511" s="27"/>
      <c r="R511" s="27"/>
      <c r="S511" s="27"/>
      <c r="T511" s="27"/>
      <c r="U511" s="27"/>
      <c r="V511" s="27"/>
      <c r="W511" s="27"/>
      <c r="X511" s="27"/>
    </row>
    <row r="512" spans="2:24" x14ac:dyDescent="0.2">
      <c r="B512" s="68"/>
      <c r="C512" s="68"/>
      <c r="D512" s="27"/>
      <c r="E512" s="363"/>
      <c r="F512" s="27"/>
      <c r="G512" s="27"/>
      <c r="H512" s="27"/>
      <c r="I512" s="27"/>
      <c r="J512" s="27"/>
      <c r="K512" s="27"/>
      <c r="L512" s="27"/>
      <c r="M512" s="27"/>
      <c r="N512" s="27"/>
      <c r="O512" s="27"/>
      <c r="P512" s="27"/>
      <c r="Q512" s="27"/>
      <c r="R512" s="27"/>
      <c r="S512" s="27"/>
      <c r="T512" s="27"/>
      <c r="U512" s="27"/>
      <c r="V512" s="27"/>
      <c r="W512" s="27"/>
      <c r="X512" s="27"/>
    </row>
    <row r="513" spans="2:24" x14ac:dyDescent="0.2">
      <c r="B513" s="68"/>
      <c r="C513" s="68"/>
      <c r="D513" s="27"/>
      <c r="E513" s="363"/>
      <c r="F513" s="27"/>
      <c r="G513" s="27"/>
      <c r="H513" s="27"/>
      <c r="I513" s="27"/>
      <c r="J513" s="27"/>
      <c r="K513" s="27"/>
      <c r="L513" s="27"/>
      <c r="M513" s="27"/>
      <c r="N513" s="27"/>
      <c r="O513" s="27"/>
      <c r="P513" s="27"/>
      <c r="Q513" s="27"/>
      <c r="R513" s="27"/>
      <c r="S513" s="27"/>
      <c r="T513" s="27"/>
      <c r="U513" s="27"/>
      <c r="V513" s="27"/>
      <c r="W513" s="27"/>
      <c r="X513" s="27"/>
    </row>
    <row r="514" spans="2:24" x14ac:dyDescent="0.2">
      <c r="B514" s="68"/>
      <c r="C514" s="68"/>
      <c r="D514" s="27"/>
      <c r="E514" s="363"/>
      <c r="F514" s="27"/>
      <c r="G514" s="27"/>
      <c r="H514" s="27"/>
      <c r="I514" s="27"/>
      <c r="J514" s="27"/>
      <c r="K514" s="27"/>
      <c r="L514" s="27"/>
      <c r="M514" s="27"/>
      <c r="N514" s="27"/>
      <c r="O514" s="27"/>
      <c r="P514" s="27"/>
      <c r="Q514" s="27"/>
      <c r="R514" s="27"/>
      <c r="S514" s="27"/>
      <c r="T514" s="27"/>
      <c r="U514" s="27"/>
      <c r="V514" s="27"/>
      <c r="W514" s="27"/>
      <c r="X514" s="27"/>
    </row>
    <row r="515" spans="2:24" x14ac:dyDescent="0.2">
      <c r="B515" s="68"/>
      <c r="C515" s="68"/>
      <c r="D515" s="27"/>
      <c r="E515" s="363"/>
      <c r="F515" s="27"/>
      <c r="G515" s="27"/>
      <c r="H515" s="27"/>
      <c r="I515" s="27"/>
      <c r="J515" s="27"/>
      <c r="K515" s="27"/>
      <c r="L515" s="27"/>
      <c r="M515" s="27"/>
      <c r="N515" s="27"/>
      <c r="O515" s="27"/>
      <c r="P515" s="27"/>
      <c r="Q515" s="27"/>
      <c r="R515" s="27"/>
      <c r="S515" s="27"/>
      <c r="T515" s="27"/>
      <c r="U515" s="27"/>
      <c r="V515" s="27"/>
      <c r="W515" s="27"/>
      <c r="X515" s="27"/>
    </row>
    <row r="516" spans="2:24" x14ac:dyDescent="0.2">
      <c r="B516" s="68"/>
      <c r="C516" s="68"/>
      <c r="D516" s="27"/>
      <c r="E516" s="363"/>
      <c r="F516" s="27"/>
      <c r="G516" s="27"/>
      <c r="H516" s="27"/>
      <c r="I516" s="27"/>
      <c r="J516" s="27"/>
      <c r="K516" s="27"/>
      <c r="L516" s="27"/>
      <c r="M516" s="27"/>
      <c r="N516" s="27"/>
      <c r="O516" s="27"/>
      <c r="P516" s="27"/>
      <c r="Q516" s="27"/>
      <c r="R516" s="27"/>
      <c r="S516" s="27"/>
      <c r="T516" s="27"/>
      <c r="U516" s="27"/>
      <c r="V516" s="27"/>
      <c r="W516" s="27"/>
      <c r="X516" s="27"/>
    </row>
    <row r="517" spans="2:24" x14ac:dyDescent="0.2">
      <c r="B517" s="68"/>
      <c r="C517" s="68"/>
      <c r="D517" s="27"/>
      <c r="E517" s="363"/>
      <c r="F517" s="27"/>
      <c r="G517" s="27"/>
      <c r="H517" s="27"/>
      <c r="I517" s="27"/>
      <c r="J517" s="27"/>
      <c r="K517" s="27"/>
      <c r="L517" s="27"/>
      <c r="M517" s="27"/>
      <c r="N517" s="27"/>
      <c r="O517" s="27"/>
      <c r="P517" s="27"/>
      <c r="Q517" s="27"/>
      <c r="R517" s="27"/>
      <c r="S517" s="27"/>
      <c r="T517" s="27"/>
      <c r="U517" s="27"/>
      <c r="V517" s="27"/>
      <c r="W517" s="27"/>
      <c r="X517" s="27"/>
    </row>
    <row r="518" spans="2:24" x14ac:dyDescent="0.2">
      <c r="B518" s="68"/>
      <c r="C518" s="68"/>
      <c r="D518" s="27"/>
      <c r="E518" s="363"/>
      <c r="F518" s="27"/>
      <c r="G518" s="27"/>
      <c r="H518" s="27"/>
      <c r="I518" s="27"/>
      <c r="J518" s="27"/>
      <c r="K518" s="27"/>
      <c r="L518" s="27"/>
      <c r="M518" s="27"/>
      <c r="N518" s="27"/>
      <c r="O518" s="27"/>
      <c r="P518" s="27"/>
      <c r="Q518" s="27"/>
      <c r="R518" s="27"/>
      <c r="S518" s="27"/>
      <c r="T518" s="27"/>
      <c r="U518" s="27"/>
      <c r="V518" s="27"/>
      <c r="W518" s="27"/>
      <c r="X518" s="27"/>
    </row>
    <row r="519" spans="2:24" x14ac:dyDescent="0.2">
      <c r="B519" s="68"/>
      <c r="C519" s="68"/>
      <c r="D519" s="27"/>
      <c r="E519" s="363"/>
      <c r="F519" s="27"/>
      <c r="G519" s="27"/>
      <c r="H519" s="27"/>
      <c r="I519" s="27"/>
      <c r="J519" s="27"/>
      <c r="K519" s="27"/>
      <c r="L519" s="27"/>
      <c r="M519" s="27"/>
      <c r="N519" s="27"/>
      <c r="O519" s="27"/>
      <c r="P519" s="27"/>
      <c r="Q519" s="27"/>
      <c r="R519" s="27"/>
      <c r="S519" s="27"/>
      <c r="T519" s="27"/>
      <c r="U519" s="27"/>
      <c r="V519" s="27"/>
      <c r="W519" s="27"/>
      <c r="X519" s="27"/>
    </row>
    <row r="520" spans="2:24" x14ac:dyDescent="0.2">
      <c r="B520" s="68"/>
      <c r="C520" s="68"/>
      <c r="D520" s="27"/>
      <c r="E520" s="363"/>
      <c r="F520" s="27"/>
      <c r="G520" s="27"/>
      <c r="H520" s="27"/>
      <c r="I520" s="27"/>
      <c r="J520" s="27"/>
      <c r="K520" s="27"/>
      <c r="L520" s="27"/>
      <c r="M520" s="27"/>
      <c r="N520" s="27"/>
      <c r="O520" s="27"/>
      <c r="P520" s="27"/>
      <c r="Q520" s="27"/>
      <c r="R520" s="27"/>
      <c r="S520" s="27"/>
      <c r="T520" s="27"/>
      <c r="U520" s="27"/>
      <c r="V520" s="27"/>
      <c r="W520" s="27"/>
      <c r="X520" s="27"/>
    </row>
    <row r="521" spans="2:24" x14ac:dyDescent="0.2">
      <c r="B521" s="68"/>
      <c r="C521" s="68"/>
      <c r="D521" s="27"/>
      <c r="E521" s="363"/>
      <c r="F521" s="27"/>
      <c r="G521" s="27"/>
      <c r="H521" s="27"/>
      <c r="I521" s="27"/>
      <c r="J521" s="27"/>
      <c r="K521" s="27"/>
      <c r="L521" s="27"/>
      <c r="M521" s="27"/>
      <c r="N521" s="27"/>
      <c r="O521" s="27"/>
      <c r="P521" s="27"/>
      <c r="Q521" s="27"/>
      <c r="R521" s="27"/>
      <c r="S521" s="27"/>
      <c r="T521" s="27"/>
      <c r="U521" s="27"/>
      <c r="V521" s="27"/>
      <c r="W521" s="27"/>
      <c r="X521" s="27"/>
    </row>
    <row r="522" spans="2:24" x14ac:dyDescent="0.2">
      <c r="B522" s="68"/>
      <c r="C522" s="68"/>
      <c r="D522" s="27"/>
      <c r="E522" s="363"/>
      <c r="F522" s="27"/>
      <c r="G522" s="27"/>
      <c r="H522" s="27"/>
      <c r="I522" s="27"/>
      <c r="J522" s="27"/>
      <c r="K522" s="27"/>
      <c r="L522" s="27"/>
      <c r="M522" s="27"/>
      <c r="N522" s="27"/>
      <c r="O522" s="27"/>
      <c r="P522" s="27"/>
      <c r="Q522" s="27"/>
      <c r="R522" s="27"/>
      <c r="S522" s="27"/>
      <c r="T522" s="27"/>
      <c r="U522" s="27"/>
      <c r="V522" s="27"/>
      <c r="W522" s="27"/>
      <c r="X522" s="27"/>
    </row>
    <row r="523" spans="2:24" x14ac:dyDescent="0.2">
      <c r="B523" s="68"/>
      <c r="C523" s="68"/>
      <c r="D523" s="27"/>
      <c r="E523" s="363"/>
      <c r="F523" s="27"/>
      <c r="G523" s="27"/>
      <c r="H523" s="27"/>
      <c r="I523" s="27"/>
      <c r="J523" s="27"/>
      <c r="K523" s="27"/>
      <c r="L523" s="27"/>
      <c r="M523" s="27"/>
      <c r="N523" s="27"/>
      <c r="O523" s="27"/>
      <c r="P523" s="27"/>
      <c r="Q523" s="27"/>
      <c r="R523" s="27"/>
      <c r="S523" s="27"/>
      <c r="T523" s="27"/>
      <c r="U523" s="27"/>
      <c r="V523" s="27"/>
      <c r="W523" s="27"/>
      <c r="X523" s="27"/>
    </row>
    <row r="524" spans="2:24" x14ac:dyDescent="0.2">
      <c r="B524" s="68"/>
      <c r="C524" s="68"/>
      <c r="D524" s="27"/>
      <c r="E524" s="363"/>
      <c r="F524" s="27"/>
      <c r="G524" s="27"/>
      <c r="H524" s="27"/>
      <c r="I524" s="27"/>
      <c r="J524" s="27"/>
      <c r="K524" s="27"/>
      <c r="L524" s="27"/>
      <c r="M524" s="27"/>
      <c r="N524" s="27"/>
      <c r="O524" s="27"/>
      <c r="P524" s="27"/>
      <c r="Q524" s="27"/>
      <c r="R524" s="27"/>
      <c r="S524" s="27"/>
      <c r="T524" s="27"/>
      <c r="U524" s="27"/>
      <c r="V524" s="27"/>
      <c r="W524" s="27"/>
      <c r="X524" s="27"/>
    </row>
    <row r="525" spans="2:24" x14ac:dyDescent="0.2">
      <c r="B525" s="68"/>
      <c r="C525" s="68"/>
      <c r="D525" s="27"/>
      <c r="E525" s="363"/>
      <c r="F525" s="27"/>
      <c r="G525" s="27"/>
      <c r="H525" s="27"/>
      <c r="I525" s="27"/>
      <c r="J525" s="27"/>
      <c r="K525" s="27"/>
      <c r="L525" s="27"/>
      <c r="M525" s="27"/>
      <c r="N525" s="27"/>
      <c r="O525" s="27"/>
      <c r="P525" s="27"/>
      <c r="Q525" s="27"/>
      <c r="R525" s="27"/>
      <c r="S525" s="27"/>
      <c r="T525" s="27"/>
      <c r="U525" s="27"/>
      <c r="V525" s="27"/>
      <c r="W525" s="27"/>
      <c r="X525" s="27"/>
    </row>
    <row r="526" spans="2:24" x14ac:dyDescent="0.2">
      <c r="B526" s="68"/>
      <c r="C526" s="68"/>
      <c r="D526" s="27"/>
      <c r="E526" s="363"/>
      <c r="F526" s="27"/>
      <c r="G526" s="27"/>
      <c r="H526" s="27"/>
      <c r="I526" s="27"/>
      <c r="J526" s="27"/>
      <c r="K526" s="27"/>
      <c r="L526" s="27"/>
      <c r="M526" s="27"/>
      <c r="N526" s="27"/>
      <c r="O526" s="27"/>
      <c r="P526" s="27"/>
      <c r="Q526" s="27"/>
      <c r="R526" s="27"/>
      <c r="S526" s="27"/>
      <c r="T526" s="27"/>
      <c r="U526" s="27"/>
      <c r="V526" s="27"/>
      <c r="W526" s="27"/>
      <c r="X526" s="27"/>
    </row>
    <row r="527" spans="2:24" x14ac:dyDescent="0.2">
      <c r="B527" s="68"/>
      <c r="C527" s="68"/>
      <c r="D527" s="27"/>
      <c r="E527" s="363"/>
      <c r="F527" s="27"/>
      <c r="G527" s="27"/>
      <c r="H527" s="27"/>
      <c r="I527" s="27"/>
      <c r="J527" s="27"/>
      <c r="K527" s="27"/>
      <c r="L527" s="27"/>
      <c r="M527" s="27"/>
      <c r="N527" s="27"/>
      <c r="O527" s="27"/>
      <c r="P527" s="27"/>
      <c r="Q527" s="27"/>
      <c r="R527" s="27"/>
      <c r="S527" s="27"/>
      <c r="T527" s="27"/>
      <c r="U527" s="27"/>
      <c r="V527" s="27"/>
      <c r="W527" s="27"/>
      <c r="X527" s="27"/>
    </row>
    <row r="528" spans="2:24" x14ac:dyDescent="0.2">
      <c r="B528" s="68"/>
      <c r="C528" s="68"/>
      <c r="D528" s="27"/>
      <c r="E528" s="363"/>
      <c r="F528" s="27"/>
      <c r="G528" s="27"/>
      <c r="H528" s="27"/>
      <c r="I528" s="27"/>
      <c r="J528" s="27"/>
      <c r="K528" s="27"/>
      <c r="L528" s="27"/>
      <c r="M528" s="27"/>
      <c r="N528" s="27"/>
      <c r="O528" s="27"/>
      <c r="P528" s="27"/>
      <c r="Q528" s="27"/>
      <c r="R528" s="27"/>
      <c r="S528" s="27"/>
      <c r="T528" s="27"/>
      <c r="U528" s="27"/>
      <c r="V528" s="27"/>
      <c r="W528" s="27"/>
      <c r="X528" s="27"/>
    </row>
    <row r="529" spans="2:24" x14ac:dyDescent="0.2">
      <c r="B529" s="68"/>
      <c r="C529" s="68"/>
      <c r="D529" s="27"/>
      <c r="E529" s="363"/>
      <c r="F529" s="27"/>
      <c r="G529" s="27"/>
      <c r="H529" s="27"/>
      <c r="I529" s="27"/>
      <c r="J529" s="27"/>
      <c r="K529" s="27"/>
      <c r="L529" s="27"/>
      <c r="M529" s="27"/>
      <c r="N529" s="27"/>
      <c r="O529" s="27"/>
      <c r="P529" s="27"/>
      <c r="Q529" s="27"/>
      <c r="R529" s="27"/>
      <c r="S529" s="27"/>
      <c r="T529" s="27"/>
      <c r="U529" s="27"/>
      <c r="V529" s="27"/>
      <c r="W529" s="27"/>
      <c r="X529" s="27"/>
    </row>
    <row r="530" spans="2:24" x14ac:dyDescent="0.2">
      <c r="B530" s="68"/>
      <c r="C530" s="68"/>
      <c r="D530" s="27"/>
      <c r="E530" s="363"/>
      <c r="F530" s="27"/>
      <c r="G530" s="27"/>
      <c r="H530" s="27"/>
      <c r="I530" s="27"/>
      <c r="J530" s="27"/>
      <c r="K530" s="27"/>
      <c r="L530" s="27"/>
      <c r="M530" s="27"/>
      <c r="N530" s="27"/>
      <c r="O530" s="27"/>
      <c r="P530" s="27"/>
      <c r="Q530" s="27"/>
      <c r="R530" s="27"/>
      <c r="S530" s="27"/>
      <c r="T530" s="27"/>
      <c r="U530" s="27"/>
      <c r="V530" s="27"/>
      <c r="W530" s="27"/>
      <c r="X530" s="27"/>
    </row>
    <row r="531" spans="2:24" x14ac:dyDescent="0.2">
      <c r="B531" s="68"/>
      <c r="C531" s="68"/>
      <c r="D531" s="27"/>
      <c r="E531" s="363"/>
      <c r="F531" s="27"/>
      <c r="G531" s="27"/>
      <c r="H531" s="27"/>
      <c r="I531" s="27"/>
      <c r="J531" s="27"/>
      <c r="K531" s="27"/>
      <c r="L531" s="27"/>
      <c r="M531" s="27"/>
      <c r="N531" s="27"/>
      <c r="O531" s="27"/>
      <c r="P531" s="27"/>
      <c r="Q531" s="27"/>
      <c r="R531" s="27"/>
      <c r="S531" s="27"/>
      <c r="T531" s="27"/>
      <c r="U531" s="27"/>
      <c r="V531" s="27"/>
      <c r="W531" s="27"/>
      <c r="X531" s="27"/>
    </row>
    <row r="532" spans="2:24" x14ac:dyDescent="0.2">
      <c r="B532" s="68"/>
      <c r="C532" s="68"/>
      <c r="D532" s="27"/>
      <c r="E532" s="363"/>
      <c r="F532" s="27"/>
      <c r="G532" s="27"/>
      <c r="H532" s="27"/>
      <c r="I532" s="27"/>
      <c r="J532" s="27"/>
      <c r="K532" s="27"/>
      <c r="L532" s="27"/>
      <c r="M532" s="27"/>
      <c r="N532" s="27"/>
      <c r="O532" s="27"/>
      <c r="P532" s="27"/>
      <c r="Q532" s="27"/>
      <c r="R532" s="27"/>
      <c r="S532" s="27"/>
      <c r="T532" s="27"/>
      <c r="U532" s="27"/>
      <c r="V532" s="27"/>
      <c r="W532" s="27"/>
      <c r="X532" s="27"/>
    </row>
    <row r="533" spans="2:24" x14ac:dyDescent="0.2">
      <c r="B533" s="68"/>
      <c r="C533" s="68"/>
      <c r="D533" s="27"/>
      <c r="E533" s="363"/>
      <c r="F533" s="27"/>
      <c r="G533" s="27"/>
      <c r="H533" s="27"/>
      <c r="I533" s="27"/>
      <c r="J533" s="27"/>
      <c r="K533" s="27"/>
      <c r="L533" s="27"/>
      <c r="M533" s="27"/>
      <c r="N533" s="27"/>
      <c r="O533" s="27"/>
      <c r="P533" s="27"/>
      <c r="Q533" s="27"/>
      <c r="R533" s="27"/>
      <c r="S533" s="27"/>
      <c r="T533" s="27"/>
      <c r="U533" s="27"/>
      <c r="V533" s="27"/>
      <c r="W533" s="27"/>
      <c r="X533" s="27"/>
    </row>
    <row r="534" spans="2:24" x14ac:dyDescent="0.2">
      <c r="B534" s="68"/>
      <c r="C534" s="68"/>
      <c r="D534" s="27"/>
      <c r="E534" s="363"/>
      <c r="F534" s="27"/>
      <c r="G534" s="27"/>
      <c r="H534" s="27"/>
      <c r="I534" s="27"/>
      <c r="J534" s="27"/>
      <c r="K534" s="27"/>
      <c r="L534" s="27"/>
      <c r="M534" s="27"/>
      <c r="N534" s="27"/>
      <c r="O534" s="27"/>
      <c r="P534" s="27"/>
      <c r="Q534" s="27"/>
      <c r="R534" s="27"/>
      <c r="S534" s="27"/>
      <c r="T534" s="27"/>
      <c r="U534" s="27"/>
      <c r="V534" s="27"/>
      <c r="W534" s="27"/>
      <c r="X534" s="27"/>
    </row>
    <row r="535" spans="2:24" x14ac:dyDescent="0.2">
      <c r="B535" s="68"/>
      <c r="C535" s="68"/>
      <c r="D535" s="27"/>
      <c r="E535" s="363"/>
      <c r="F535" s="27"/>
      <c r="G535" s="27"/>
      <c r="H535" s="27"/>
      <c r="I535" s="27"/>
      <c r="J535" s="27"/>
      <c r="K535" s="27"/>
      <c r="L535" s="27"/>
      <c r="M535" s="27"/>
      <c r="N535" s="27"/>
      <c r="O535" s="27"/>
      <c r="P535" s="27"/>
      <c r="Q535" s="27"/>
      <c r="R535" s="27"/>
      <c r="S535" s="27"/>
      <c r="T535" s="27"/>
      <c r="U535" s="27"/>
      <c r="V535" s="27"/>
      <c r="W535" s="27"/>
      <c r="X535" s="27"/>
    </row>
    <row r="536" spans="2:24" x14ac:dyDescent="0.2">
      <c r="B536" s="68"/>
      <c r="C536" s="68"/>
      <c r="D536" s="27"/>
      <c r="E536" s="363"/>
      <c r="F536" s="27"/>
      <c r="G536" s="27"/>
      <c r="H536" s="27"/>
      <c r="I536" s="27"/>
      <c r="J536" s="27"/>
      <c r="K536" s="27"/>
      <c r="L536" s="27"/>
      <c r="M536" s="27"/>
      <c r="N536" s="27"/>
      <c r="O536" s="27"/>
      <c r="P536" s="27"/>
      <c r="Q536" s="27"/>
      <c r="R536" s="27"/>
      <c r="S536" s="27"/>
      <c r="T536" s="27"/>
      <c r="U536" s="27"/>
      <c r="V536" s="27"/>
      <c r="W536" s="27"/>
      <c r="X536" s="27"/>
    </row>
    <row r="537" spans="2:24" x14ac:dyDescent="0.2">
      <c r="B537" s="68"/>
      <c r="C537" s="68"/>
      <c r="D537" s="27"/>
      <c r="E537" s="363"/>
      <c r="F537" s="27"/>
      <c r="G537" s="27"/>
      <c r="H537" s="27"/>
      <c r="I537" s="27"/>
      <c r="J537" s="27"/>
      <c r="K537" s="27"/>
      <c r="L537" s="27"/>
      <c r="M537" s="27"/>
      <c r="N537" s="27"/>
      <c r="O537" s="27"/>
      <c r="P537" s="27"/>
      <c r="Q537" s="27"/>
      <c r="R537" s="27"/>
      <c r="S537" s="27"/>
      <c r="T537" s="27"/>
      <c r="U537" s="27"/>
      <c r="V537" s="27"/>
      <c r="W537" s="27"/>
      <c r="X537" s="27"/>
    </row>
    <row r="538" spans="2:24" x14ac:dyDescent="0.2">
      <c r="B538" s="68"/>
      <c r="C538" s="68"/>
      <c r="D538" s="27"/>
      <c r="E538" s="363"/>
      <c r="F538" s="27"/>
      <c r="G538" s="27"/>
      <c r="H538" s="27"/>
      <c r="I538" s="27"/>
      <c r="J538" s="27"/>
      <c r="K538" s="27"/>
      <c r="L538" s="27"/>
      <c r="M538" s="27"/>
      <c r="N538" s="27"/>
      <c r="O538" s="27"/>
      <c r="P538" s="27"/>
      <c r="Q538" s="27"/>
      <c r="R538" s="27"/>
      <c r="S538" s="27"/>
      <c r="T538" s="27"/>
      <c r="U538" s="27"/>
      <c r="V538" s="27"/>
      <c r="W538" s="27"/>
      <c r="X538" s="27"/>
    </row>
    <row r="539" spans="2:24" x14ac:dyDescent="0.2">
      <c r="B539" s="68"/>
      <c r="C539" s="68"/>
      <c r="D539" s="27"/>
      <c r="E539" s="363"/>
      <c r="F539" s="27"/>
      <c r="G539" s="27"/>
      <c r="H539" s="27"/>
      <c r="I539" s="27"/>
      <c r="J539" s="27"/>
      <c r="K539" s="27"/>
      <c r="L539" s="27"/>
      <c r="M539" s="27"/>
      <c r="N539" s="27"/>
      <c r="O539" s="27"/>
      <c r="P539" s="27"/>
      <c r="Q539" s="27"/>
      <c r="R539" s="27"/>
      <c r="S539" s="27"/>
      <c r="T539" s="27"/>
      <c r="U539" s="27"/>
      <c r="V539" s="27"/>
      <c r="W539" s="27"/>
      <c r="X539" s="27"/>
    </row>
    <row r="540" spans="2:24" x14ac:dyDescent="0.2">
      <c r="B540" s="68"/>
      <c r="C540" s="68"/>
      <c r="D540" s="27"/>
      <c r="E540" s="363"/>
      <c r="F540" s="27"/>
      <c r="G540" s="27"/>
      <c r="H540" s="27"/>
      <c r="I540" s="27"/>
      <c r="J540" s="27"/>
      <c r="K540" s="27"/>
      <c r="L540" s="27"/>
      <c r="M540" s="27"/>
      <c r="N540" s="27"/>
      <c r="O540" s="27"/>
      <c r="P540" s="27"/>
      <c r="Q540" s="27"/>
      <c r="R540" s="27"/>
      <c r="S540" s="27"/>
      <c r="T540" s="27"/>
      <c r="U540" s="27"/>
      <c r="V540" s="27"/>
      <c r="W540" s="27"/>
      <c r="X540" s="27"/>
    </row>
    <row r="541" spans="2:24" x14ac:dyDescent="0.2">
      <c r="B541" s="68"/>
      <c r="C541" s="68"/>
      <c r="D541" s="27"/>
      <c r="E541" s="363"/>
      <c r="F541" s="27"/>
      <c r="G541" s="27"/>
      <c r="H541" s="27"/>
      <c r="I541" s="27"/>
      <c r="J541" s="27"/>
      <c r="K541" s="27"/>
      <c r="L541" s="27"/>
      <c r="M541" s="27"/>
      <c r="N541" s="27"/>
      <c r="O541" s="27"/>
      <c r="P541" s="27"/>
      <c r="Q541" s="27"/>
      <c r="R541" s="27"/>
      <c r="S541" s="27"/>
      <c r="T541" s="27"/>
      <c r="U541" s="27"/>
      <c r="V541" s="27"/>
      <c r="W541" s="27"/>
      <c r="X541" s="27"/>
    </row>
    <row r="542" spans="2:24" x14ac:dyDescent="0.2">
      <c r="B542" s="68"/>
      <c r="C542" s="68"/>
      <c r="D542" s="27"/>
      <c r="E542" s="363"/>
      <c r="F542" s="27"/>
      <c r="G542" s="27"/>
      <c r="H542" s="27"/>
      <c r="I542" s="27"/>
      <c r="J542" s="27"/>
      <c r="K542" s="27"/>
      <c r="L542" s="27"/>
      <c r="M542" s="27"/>
      <c r="N542" s="27"/>
      <c r="O542" s="27"/>
      <c r="P542" s="27"/>
      <c r="Q542" s="27"/>
      <c r="R542" s="27"/>
      <c r="S542" s="27"/>
      <c r="T542" s="27"/>
      <c r="U542" s="27"/>
      <c r="V542" s="27"/>
      <c r="W542" s="27"/>
      <c r="X542" s="27"/>
    </row>
    <row r="543" spans="2:24" x14ac:dyDescent="0.2">
      <c r="B543" s="68"/>
      <c r="C543" s="68"/>
      <c r="D543" s="27"/>
      <c r="E543" s="363"/>
      <c r="F543" s="27"/>
      <c r="G543" s="27"/>
      <c r="H543" s="27"/>
      <c r="I543" s="27"/>
      <c r="J543" s="27"/>
      <c r="K543" s="27"/>
      <c r="L543" s="27"/>
      <c r="M543" s="27"/>
      <c r="N543" s="27"/>
      <c r="O543" s="27"/>
      <c r="P543" s="27"/>
      <c r="Q543" s="27"/>
      <c r="R543" s="27"/>
      <c r="S543" s="27"/>
      <c r="T543" s="27"/>
      <c r="U543" s="27"/>
      <c r="V543" s="27"/>
      <c r="W543" s="27"/>
      <c r="X543" s="27"/>
    </row>
    <row r="544" spans="2:24" x14ac:dyDescent="0.2">
      <c r="B544" s="68"/>
      <c r="C544" s="68"/>
      <c r="D544" s="27"/>
      <c r="E544" s="363"/>
      <c r="F544" s="27"/>
      <c r="G544" s="27"/>
      <c r="H544" s="27"/>
      <c r="I544" s="27"/>
      <c r="J544" s="27"/>
      <c r="K544" s="27"/>
      <c r="L544" s="27"/>
      <c r="M544" s="27"/>
      <c r="N544" s="27"/>
      <c r="O544" s="27"/>
      <c r="P544" s="27"/>
      <c r="Q544" s="27"/>
      <c r="R544" s="27"/>
      <c r="S544" s="27"/>
      <c r="T544" s="27"/>
      <c r="U544" s="27"/>
      <c r="V544" s="27"/>
      <c r="W544" s="27"/>
      <c r="X544" s="27"/>
    </row>
    <row r="545" spans="2:24" x14ac:dyDescent="0.2">
      <c r="B545" s="68"/>
      <c r="C545" s="68"/>
      <c r="D545" s="27"/>
      <c r="E545" s="363"/>
      <c r="F545" s="27"/>
      <c r="G545" s="27"/>
      <c r="H545" s="27"/>
      <c r="I545" s="27"/>
      <c r="J545" s="27"/>
      <c r="K545" s="27"/>
      <c r="L545" s="27"/>
      <c r="M545" s="27"/>
      <c r="N545" s="27"/>
      <c r="O545" s="27"/>
      <c r="P545" s="27"/>
      <c r="Q545" s="27"/>
      <c r="R545" s="27"/>
      <c r="S545" s="27"/>
      <c r="T545" s="27"/>
      <c r="U545" s="27"/>
      <c r="V545" s="27"/>
      <c r="W545" s="27"/>
      <c r="X545" s="27"/>
    </row>
    <row r="546" spans="2:24" x14ac:dyDescent="0.2">
      <c r="B546" s="68"/>
      <c r="C546" s="68"/>
      <c r="D546" s="27"/>
      <c r="E546" s="363"/>
      <c r="F546" s="27"/>
      <c r="G546" s="27"/>
      <c r="H546" s="27"/>
      <c r="I546" s="27"/>
      <c r="J546" s="27"/>
      <c r="K546" s="27"/>
      <c r="L546" s="27"/>
      <c r="M546" s="27"/>
      <c r="N546" s="27"/>
      <c r="O546" s="27"/>
      <c r="P546" s="27"/>
      <c r="Q546" s="27"/>
      <c r="R546" s="27"/>
      <c r="S546" s="27"/>
      <c r="T546" s="27"/>
      <c r="U546" s="27"/>
      <c r="V546" s="27"/>
      <c r="W546" s="27"/>
      <c r="X546" s="27"/>
    </row>
    <row r="547" spans="2:24" x14ac:dyDescent="0.2">
      <c r="B547" s="68"/>
      <c r="C547" s="68"/>
      <c r="D547" s="27"/>
      <c r="E547" s="363"/>
      <c r="F547" s="27"/>
      <c r="G547" s="27"/>
      <c r="H547" s="27"/>
      <c r="I547" s="27"/>
      <c r="J547" s="27"/>
      <c r="K547" s="27"/>
      <c r="L547" s="27"/>
      <c r="M547" s="27"/>
      <c r="N547" s="27"/>
      <c r="O547" s="27"/>
      <c r="P547" s="27"/>
      <c r="Q547" s="27"/>
      <c r="R547" s="27"/>
      <c r="S547" s="27"/>
      <c r="T547" s="27"/>
      <c r="U547" s="27"/>
      <c r="V547" s="27"/>
      <c r="W547" s="27"/>
      <c r="X547" s="27"/>
    </row>
    <row r="548" spans="2:24" x14ac:dyDescent="0.2">
      <c r="B548" s="68"/>
      <c r="C548" s="68"/>
      <c r="D548" s="27"/>
      <c r="E548" s="363"/>
      <c r="F548" s="27"/>
      <c r="G548" s="27"/>
      <c r="H548" s="27"/>
      <c r="I548" s="27"/>
      <c r="J548" s="27"/>
      <c r="K548" s="27"/>
      <c r="L548" s="27"/>
      <c r="M548" s="27"/>
      <c r="N548" s="27"/>
      <c r="O548" s="27"/>
      <c r="P548" s="27"/>
      <c r="Q548" s="27"/>
      <c r="R548" s="27"/>
      <c r="S548" s="27"/>
      <c r="T548" s="27"/>
      <c r="U548" s="27"/>
      <c r="V548" s="27"/>
      <c r="W548" s="27"/>
      <c r="X548" s="27"/>
    </row>
    <row r="549" spans="2:24" x14ac:dyDescent="0.2">
      <c r="B549" s="68"/>
      <c r="C549" s="68"/>
      <c r="D549" s="27"/>
      <c r="E549" s="363"/>
      <c r="F549" s="27"/>
      <c r="G549" s="27"/>
      <c r="H549" s="27"/>
      <c r="I549" s="27"/>
      <c r="J549" s="27"/>
      <c r="K549" s="27"/>
      <c r="L549" s="27"/>
      <c r="M549" s="27"/>
      <c r="N549" s="27"/>
      <c r="O549" s="27"/>
      <c r="P549" s="27"/>
      <c r="Q549" s="27"/>
      <c r="R549" s="27"/>
      <c r="S549" s="27"/>
      <c r="T549" s="27"/>
      <c r="U549" s="27"/>
      <c r="V549" s="27"/>
      <c r="W549" s="27"/>
      <c r="X549" s="27"/>
    </row>
    <row r="550" spans="2:24" x14ac:dyDescent="0.2">
      <c r="B550" s="68"/>
      <c r="C550" s="68"/>
      <c r="D550" s="27"/>
      <c r="E550" s="363"/>
      <c r="F550" s="27"/>
      <c r="G550" s="27"/>
      <c r="H550" s="27"/>
      <c r="I550" s="27"/>
      <c r="J550" s="27"/>
      <c r="K550" s="27"/>
      <c r="L550" s="27"/>
      <c r="M550" s="27"/>
      <c r="N550" s="27"/>
      <c r="O550" s="27"/>
      <c r="P550" s="27"/>
      <c r="Q550" s="27"/>
      <c r="R550" s="27"/>
      <c r="S550" s="27"/>
      <c r="T550" s="27"/>
      <c r="U550" s="27"/>
      <c r="V550" s="27"/>
      <c r="W550" s="27"/>
      <c r="X550" s="27"/>
    </row>
    <row r="551" spans="2:24" x14ac:dyDescent="0.2">
      <c r="B551" s="68"/>
      <c r="C551" s="68"/>
      <c r="D551" s="27"/>
      <c r="E551" s="363"/>
      <c r="F551" s="27"/>
      <c r="G551" s="27"/>
      <c r="H551" s="27"/>
      <c r="I551" s="27"/>
      <c r="J551" s="27"/>
      <c r="K551" s="27"/>
      <c r="L551" s="27"/>
      <c r="M551" s="27"/>
      <c r="N551" s="27"/>
      <c r="O551" s="27"/>
      <c r="P551" s="27"/>
      <c r="Q551" s="27"/>
      <c r="R551" s="27"/>
      <c r="S551" s="27"/>
      <c r="T551" s="27"/>
      <c r="U551" s="27"/>
      <c r="V551" s="27"/>
      <c r="W551" s="27"/>
      <c r="X551" s="27"/>
    </row>
    <row r="552" spans="2:24" x14ac:dyDescent="0.2">
      <c r="B552" s="68"/>
      <c r="C552" s="68"/>
      <c r="D552" s="27"/>
      <c r="E552" s="363"/>
      <c r="F552" s="27"/>
      <c r="G552" s="27"/>
      <c r="H552" s="27"/>
      <c r="I552" s="27"/>
      <c r="J552" s="27"/>
      <c r="K552" s="27"/>
      <c r="L552" s="27"/>
      <c r="M552" s="27"/>
      <c r="N552" s="27"/>
      <c r="O552" s="27"/>
      <c r="P552" s="27"/>
      <c r="Q552" s="27"/>
      <c r="R552" s="27"/>
      <c r="S552" s="27"/>
      <c r="T552" s="27"/>
      <c r="U552" s="27"/>
      <c r="V552" s="27"/>
      <c r="W552" s="27"/>
      <c r="X552" s="27"/>
    </row>
    <row r="553" spans="2:24" x14ac:dyDescent="0.2">
      <c r="B553" s="68"/>
      <c r="C553" s="68"/>
      <c r="D553" s="27"/>
      <c r="E553" s="363"/>
      <c r="F553" s="27"/>
      <c r="G553" s="27"/>
      <c r="H553" s="27"/>
      <c r="I553" s="27"/>
      <c r="J553" s="27"/>
      <c r="K553" s="27"/>
      <c r="L553" s="27"/>
      <c r="M553" s="27"/>
      <c r="N553" s="27"/>
      <c r="O553" s="27"/>
      <c r="P553" s="27"/>
      <c r="Q553" s="27"/>
      <c r="R553" s="27"/>
      <c r="S553" s="27"/>
      <c r="T553" s="27"/>
      <c r="U553" s="27"/>
      <c r="V553" s="27"/>
      <c r="W553" s="27"/>
      <c r="X553" s="27"/>
    </row>
    <row r="554" spans="2:24" x14ac:dyDescent="0.2">
      <c r="B554" s="68"/>
      <c r="C554" s="68"/>
      <c r="D554" s="27"/>
      <c r="E554" s="363"/>
      <c r="F554" s="27"/>
      <c r="G554" s="27"/>
      <c r="H554" s="27"/>
      <c r="I554" s="27"/>
      <c r="J554" s="27"/>
      <c r="K554" s="27"/>
      <c r="L554" s="27"/>
      <c r="M554" s="27"/>
      <c r="N554" s="27"/>
      <c r="O554" s="27"/>
      <c r="P554" s="27"/>
      <c r="Q554" s="27"/>
      <c r="R554" s="27"/>
      <c r="S554" s="27"/>
      <c r="T554" s="27"/>
      <c r="U554" s="27"/>
      <c r="V554" s="27"/>
      <c r="W554" s="27"/>
      <c r="X554" s="27"/>
    </row>
    <row r="555" spans="2:24" x14ac:dyDescent="0.2">
      <c r="B555" s="68"/>
      <c r="C555" s="68"/>
      <c r="D555" s="27"/>
      <c r="E555" s="363"/>
      <c r="F555" s="27"/>
      <c r="G555" s="27"/>
      <c r="H555" s="27"/>
      <c r="I555" s="27"/>
      <c r="J555" s="27"/>
      <c r="K555" s="27"/>
      <c r="L555" s="27"/>
      <c r="M555" s="27"/>
      <c r="N555" s="27"/>
      <c r="O555" s="27"/>
      <c r="P555" s="27"/>
      <c r="Q555" s="27"/>
      <c r="R555" s="27"/>
      <c r="S555" s="27"/>
      <c r="T555" s="27"/>
      <c r="U555" s="27"/>
      <c r="V555" s="27"/>
      <c r="W555" s="27"/>
      <c r="X555" s="27"/>
    </row>
    <row r="556" spans="2:24" x14ac:dyDescent="0.2">
      <c r="B556" s="68"/>
      <c r="C556" s="68"/>
      <c r="D556" s="27"/>
      <c r="E556" s="363"/>
      <c r="F556" s="27"/>
      <c r="G556" s="27"/>
      <c r="H556" s="27"/>
      <c r="I556" s="27"/>
      <c r="J556" s="27"/>
      <c r="K556" s="27"/>
      <c r="L556" s="27"/>
      <c r="M556" s="27"/>
      <c r="N556" s="27"/>
      <c r="O556" s="27"/>
      <c r="P556" s="27"/>
      <c r="Q556" s="27"/>
      <c r="R556" s="27"/>
      <c r="S556" s="27"/>
      <c r="T556" s="27"/>
      <c r="U556" s="27"/>
      <c r="V556" s="27"/>
      <c r="W556" s="27"/>
      <c r="X556" s="27"/>
    </row>
    <row r="557" spans="2:24" x14ac:dyDescent="0.2">
      <c r="B557" s="68"/>
      <c r="C557" s="68"/>
      <c r="D557" s="27"/>
      <c r="E557" s="363"/>
      <c r="F557" s="27"/>
      <c r="G557" s="27"/>
      <c r="H557" s="27"/>
      <c r="I557" s="27"/>
      <c r="J557" s="27"/>
      <c r="K557" s="27"/>
      <c r="L557" s="27"/>
      <c r="M557" s="27"/>
      <c r="N557" s="27"/>
      <c r="O557" s="27"/>
      <c r="P557" s="27"/>
      <c r="Q557" s="27"/>
      <c r="R557" s="27"/>
      <c r="S557" s="27"/>
      <c r="T557" s="27"/>
      <c r="U557" s="27"/>
      <c r="V557" s="27"/>
      <c r="W557" s="27"/>
      <c r="X557" s="27"/>
    </row>
    <row r="558" spans="2:24" x14ac:dyDescent="0.2">
      <c r="B558" s="68"/>
      <c r="C558" s="68"/>
      <c r="D558" s="27"/>
      <c r="E558" s="363"/>
      <c r="F558" s="27"/>
      <c r="G558" s="27"/>
      <c r="H558" s="27"/>
      <c r="I558" s="27"/>
      <c r="J558" s="27"/>
      <c r="K558" s="27"/>
      <c r="L558" s="27"/>
      <c r="M558" s="27"/>
      <c r="N558" s="27"/>
      <c r="O558" s="27"/>
      <c r="P558" s="27"/>
      <c r="Q558" s="27"/>
      <c r="R558" s="27"/>
      <c r="S558" s="27"/>
      <c r="T558" s="27"/>
      <c r="U558" s="27"/>
      <c r="V558" s="27"/>
      <c r="W558" s="27"/>
      <c r="X558" s="27"/>
    </row>
    <row r="559" spans="2:24" x14ac:dyDescent="0.2">
      <c r="B559" s="68"/>
      <c r="C559" s="68"/>
      <c r="D559" s="27"/>
      <c r="E559" s="363"/>
      <c r="F559" s="27"/>
      <c r="G559" s="27"/>
      <c r="H559" s="27"/>
      <c r="I559" s="27"/>
      <c r="J559" s="27"/>
      <c r="K559" s="27"/>
      <c r="L559" s="27"/>
      <c r="M559" s="27"/>
      <c r="N559" s="27"/>
      <c r="O559" s="27"/>
      <c r="P559" s="27"/>
      <c r="Q559" s="27"/>
      <c r="R559" s="27"/>
      <c r="S559" s="27"/>
      <c r="T559" s="27"/>
      <c r="U559" s="27"/>
      <c r="V559" s="27"/>
      <c r="W559" s="27"/>
      <c r="X559" s="27"/>
    </row>
    <row r="560" spans="2:24" x14ac:dyDescent="0.2">
      <c r="B560" s="68"/>
      <c r="C560" s="68"/>
      <c r="D560" s="27"/>
      <c r="E560" s="363"/>
      <c r="F560" s="27"/>
      <c r="G560" s="27"/>
      <c r="H560" s="27"/>
      <c r="I560" s="27"/>
      <c r="J560" s="27"/>
      <c r="K560" s="27"/>
      <c r="L560" s="27"/>
      <c r="M560" s="27"/>
      <c r="N560" s="27"/>
      <c r="O560" s="27"/>
      <c r="P560" s="27"/>
      <c r="Q560" s="27"/>
      <c r="R560" s="27"/>
      <c r="S560" s="27"/>
      <c r="T560" s="27"/>
      <c r="U560" s="27"/>
      <c r="V560" s="27"/>
      <c r="W560" s="27"/>
      <c r="X560" s="27"/>
    </row>
    <row r="561" spans="2:24" x14ac:dyDescent="0.2">
      <c r="B561" s="68"/>
      <c r="C561" s="68"/>
      <c r="D561" s="27"/>
      <c r="E561" s="363"/>
      <c r="F561" s="27"/>
      <c r="G561" s="27"/>
      <c r="H561" s="27"/>
      <c r="I561" s="27"/>
      <c r="J561" s="27"/>
      <c r="K561" s="27"/>
      <c r="L561" s="27"/>
      <c r="M561" s="27"/>
      <c r="N561" s="27"/>
      <c r="O561" s="27"/>
      <c r="P561" s="27"/>
      <c r="Q561" s="27"/>
      <c r="R561" s="27"/>
      <c r="S561" s="27"/>
      <c r="T561" s="27"/>
      <c r="U561" s="27"/>
      <c r="V561" s="27"/>
      <c r="W561" s="27"/>
      <c r="X561" s="27"/>
    </row>
    <row r="562" spans="2:24" x14ac:dyDescent="0.2">
      <c r="B562" s="68"/>
      <c r="C562" s="68"/>
      <c r="D562" s="27"/>
      <c r="E562" s="363"/>
      <c r="F562" s="27"/>
      <c r="G562" s="27"/>
      <c r="H562" s="27"/>
      <c r="I562" s="27"/>
      <c r="J562" s="27"/>
      <c r="K562" s="27"/>
      <c r="L562" s="27"/>
      <c r="M562" s="27"/>
      <c r="N562" s="27"/>
      <c r="O562" s="27"/>
      <c r="P562" s="27"/>
      <c r="Q562" s="27"/>
      <c r="R562" s="27"/>
      <c r="S562" s="27"/>
      <c r="T562" s="27"/>
      <c r="U562" s="27"/>
      <c r="V562" s="27"/>
      <c r="W562" s="27"/>
      <c r="X562" s="27"/>
    </row>
    <row r="563" spans="2:24" x14ac:dyDescent="0.2">
      <c r="B563" s="68"/>
      <c r="C563" s="68"/>
      <c r="D563" s="27"/>
      <c r="E563" s="363"/>
      <c r="F563" s="27"/>
      <c r="G563" s="27"/>
      <c r="H563" s="27"/>
      <c r="I563" s="27"/>
      <c r="J563" s="27"/>
      <c r="K563" s="27"/>
      <c r="L563" s="27"/>
      <c r="M563" s="27"/>
      <c r="N563" s="27"/>
      <c r="O563" s="27"/>
      <c r="P563" s="27"/>
      <c r="Q563" s="27"/>
      <c r="R563" s="27"/>
      <c r="S563" s="27"/>
      <c r="T563" s="27"/>
      <c r="U563" s="27"/>
      <c r="V563" s="27"/>
      <c r="W563" s="27"/>
      <c r="X563" s="27"/>
    </row>
    <row r="564" spans="2:24" x14ac:dyDescent="0.2">
      <c r="B564" s="68"/>
      <c r="C564" s="68"/>
      <c r="D564" s="27"/>
      <c r="E564" s="363"/>
      <c r="F564" s="27"/>
      <c r="G564" s="27"/>
      <c r="H564" s="27"/>
      <c r="I564" s="27"/>
      <c r="J564" s="27"/>
      <c r="K564" s="27"/>
      <c r="L564" s="27"/>
      <c r="M564" s="27"/>
      <c r="N564" s="27"/>
      <c r="O564" s="27"/>
      <c r="P564" s="27"/>
      <c r="Q564" s="27"/>
      <c r="R564" s="27"/>
      <c r="S564" s="27"/>
      <c r="T564" s="27"/>
      <c r="U564" s="27"/>
      <c r="V564" s="27"/>
      <c r="W564" s="27"/>
      <c r="X564" s="27"/>
    </row>
    <row r="565" spans="2:24" x14ac:dyDescent="0.2">
      <c r="B565" s="68"/>
      <c r="C565" s="68"/>
      <c r="D565" s="27"/>
      <c r="E565" s="363"/>
      <c r="F565" s="27"/>
      <c r="G565" s="27"/>
      <c r="H565" s="27"/>
      <c r="I565" s="27"/>
      <c r="J565" s="27"/>
      <c r="K565" s="27"/>
      <c r="L565" s="27"/>
      <c r="M565" s="27"/>
      <c r="N565" s="27"/>
      <c r="O565" s="27"/>
      <c r="P565" s="27"/>
      <c r="Q565" s="27"/>
      <c r="R565" s="27"/>
      <c r="S565" s="27"/>
      <c r="T565" s="27"/>
      <c r="U565" s="27"/>
      <c r="V565" s="27"/>
      <c r="W565" s="27"/>
      <c r="X565" s="27"/>
    </row>
    <row r="566" spans="2:24" x14ac:dyDescent="0.2">
      <c r="B566" s="68"/>
      <c r="C566" s="68"/>
      <c r="D566" s="27"/>
      <c r="E566" s="363"/>
      <c r="F566" s="27"/>
      <c r="G566" s="27"/>
      <c r="H566" s="27"/>
      <c r="I566" s="27"/>
      <c r="J566" s="27"/>
      <c r="K566" s="27"/>
      <c r="L566" s="27"/>
      <c r="M566" s="27"/>
      <c r="N566" s="27"/>
      <c r="O566" s="27"/>
      <c r="P566" s="27"/>
      <c r="Q566" s="27"/>
      <c r="R566" s="27"/>
      <c r="S566" s="27"/>
      <c r="T566" s="27"/>
      <c r="U566" s="27"/>
      <c r="V566" s="27"/>
      <c r="W566" s="27"/>
      <c r="X566" s="27"/>
    </row>
    <row r="567" spans="2:24" x14ac:dyDescent="0.2">
      <c r="B567" s="68"/>
      <c r="C567" s="68"/>
      <c r="D567" s="27"/>
      <c r="E567" s="363"/>
      <c r="F567" s="27"/>
      <c r="G567" s="27"/>
      <c r="H567" s="27"/>
      <c r="I567" s="27"/>
      <c r="J567" s="27"/>
      <c r="K567" s="27"/>
      <c r="L567" s="27"/>
      <c r="M567" s="27"/>
      <c r="N567" s="27"/>
      <c r="O567" s="27"/>
      <c r="P567" s="27"/>
      <c r="Q567" s="27"/>
      <c r="R567" s="27"/>
      <c r="S567" s="27"/>
      <c r="T567" s="27"/>
      <c r="U567" s="27"/>
      <c r="V567" s="27"/>
      <c r="W567" s="27"/>
      <c r="X567" s="27"/>
    </row>
    <row r="568" spans="2:24" x14ac:dyDescent="0.2">
      <c r="B568" s="68"/>
      <c r="C568" s="68"/>
      <c r="D568" s="27"/>
      <c r="E568" s="363"/>
      <c r="F568" s="27"/>
      <c r="G568" s="27"/>
      <c r="H568" s="27"/>
      <c r="I568" s="27"/>
      <c r="J568" s="27"/>
      <c r="K568" s="27"/>
      <c r="L568" s="27"/>
      <c r="M568" s="27"/>
      <c r="N568" s="27"/>
      <c r="O568" s="27"/>
      <c r="P568" s="27"/>
      <c r="Q568" s="27"/>
      <c r="R568" s="27"/>
      <c r="S568" s="27"/>
      <c r="T568" s="27"/>
      <c r="U568" s="27"/>
      <c r="V568" s="27"/>
      <c r="W568" s="27"/>
      <c r="X568" s="27"/>
    </row>
    <row r="569" spans="2:24" x14ac:dyDescent="0.2">
      <c r="B569" s="68"/>
      <c r="C569" s="68"/>
      <c r="D569" s="27"/>
      <c r="E569" s="363"/>
      <c r="F569" s="27"/>
      <c r="G569" s="27"/>
      <c r="H569" s="27"/>
      <c r="I569" s="27"/>
      <c r="J569" s="27"/>
      <c r="K569" s="27"/>
      <c r="L569" s="27"/>
      <c r="M569" s="27"/>
      <c r="N569" s="27"/>
      <c r="O569" s="27"/>
      <c r="P569" s="27"/>
      <c r="Q569" s="27"/>
      <c r="R569" s="27"/>
      <c r="S569" s="27"/>
      <c r="T569" s="27"/>
      <c r="U569" s="27"/>
      <c r="V569" s="27"/>
      <c r="W569" s="27"/>
      <c r="X569" s="27"/>
    </row>
    <row r="570" spans="2:24" x14ac:dyDescent="0.2">
      <c r="B570" s="68"/>
      <c r="C570" s="68"/>
      <c r="D570" s="27"/>
      <c r="E570" s="363"/>
      <c r="F570" s="27"/>
      <c r="G570" s="27"/>
      <c r="H570" s="27"/>
      <c r="I570" s="27"/>
      <c r="J570" s="27"/>
      <c r="K570" s="27"/>
      <c r="L570" s="27"/>
      <c r="M570" s="27"/>
      <c r="N570" s="27"/>
      <c r="O570" s="27"/>
      <c r="P570" s="27"/>
      <c r="Q570" s="27"/>
      <c r="R570" s="27"/>
      <c r="S570" s="27"/>
      <c r="T570" s="27"/>
      <c r="U570" s="27"/>
      <c r="V570" s="27"/>
      <c r="W570" s="27"/>
      <c r="X570" s="27"/>
    </row>
    <row r="571" spans="2:24" x14ac:dyDescent="0.2">
      <c r="B571" s="68"/>
      <c r="C571" s="68"/>
      <c r="D571" s="27"/>
      <c r="E571" s="363"/>
      <c r="F571" s="27"/>
      <c r="G571" s="27"/>
      <c r="H571" s="27"/>
      <c r="I571" s="27"/>
      <c r="J571" s="27"/>
      <c r="K571" s="27"/>
      <c r="L571" s="27"/>
      <c r="M571" s="27"/>
      <c r="N571" s="27"/>
      <c r="O571" s="27"/>
      <c r="P571" s="27"/>
      <c r="Q571" s="27"/>
      <c r="R571" s="27"/>
      <c r="S571" s="27"/>
      <c r="T571" s="27"/>
      <c r="U571" s="27"/>
      <c r="V571" s="27"/>
      <c r="W571" s="27"/>
      <c r="X571" s="27"/>
    </row>
    <row r="572" spans="2:24" x14ac:dyDescent="0.2">
      <c r="B572" s="68"/>
      <c r="C572" s="68"/>
      <c r="D572" s="27"/>
      <c r="E572" s="363"/>
      <c r="F572" s="27"/>
      <c r="G572" s="27"/>
      <c r="H572" s="27"/>
      <c r="I572" s="27"/>
      <c r="J572" s="27"/>
      <c r="K572" s="27"/>
      <c r="L572" s="27"/>
      <c r="M572" s="27"/>
      <c r="N572" s="27"/>
      <c r="O572" s="27"/>
      <c r="P572" s="27"/>
      <c r="Q572" s="27"/>
      <c r="R572" s="27"/>
      <c r="S572" s="27"/>
      <c r="T572" s="27"/>
      <c r="U572" s="27"/>
      <c r="V572" s="27"/>
      <c r="W572" s="27"/>
      <c r="X572" s="27"/>
    </row>
    <row r="573" spans="2:24" x14ac:dyDescent="0.2">
      <c r="B573" s="68"/>
      <c r="C573" s="68"/>
      <c r="D573" s="27"/>
      <c r="E573" s="363"/>
      <c r="F573" s="27"/>
      <c r="G573" s="27"/>
      <c r="H573" s="27"/>
      <c r="I573" s="27"/>
      <c r="J573" s="27"/>
      <c r="K573" s="27"/>
      <c r="L573" s="27"/>
      <c r="M573" s="27"/>
      <c r="N573" s="27"/>
      <c r="O573" s="27"/>
      <c r="P573" s="27"/>
      <c r="Q573" s="27"/>
      <c r="R573" s="27"/>
      <c r="S573" s="27"/>
      <c r="T573" s="27"/>
      <c r="U573" s="27"/>
      <c r="V573" s="27"/>
      <c r="W573" s="27"/>
      <c r="X573" s="27"/>
    </row>
    <row r="574" spans="2:24" x14ac:dyDescent="0.2">
      <c r="B574" s="68"/>
      <c r="C574" s="68"/>
      <c r="D574" s="27"/>
      <c r="E574" s="363"/>
      <c r="F574" s="27"/>
      <c r="G574" s="27"/>
      <c r="H574" s="27"/>
      <c r="I574" s="27"/>
      <c r="J574" s="27"/>
      <c r="K574" s="27"/>
      <c r="L574" s="27"/>
      <c r="M574" s="27"/>
      <c r="N574" s="27"/>
      <c r="O574" s="27"/>
      <c r="P574" s="27"/>
      <c r="Q574" s="27"/>
      <c r="R574" s="27"/>
      <c r="S574" s="27"/>
      <c r="T574" s="27"/>
      <c r="U574" s="27"/>
      <c r="V574" s="27"/>
      <c r="W574" s="27"/>
      <c r="X574" s="27"/>
    </row>
    <row r="575" spans="2:24" x14ac:dyDescent="0.2">
      <c r="B575" s="68"/>
      <c r="C575" s="68"/>
      <c r="D575" s="27"/>
      <c r="E575" s="363"/>
      <c r="F575" s="27"/>
      <c r="G575" s="27"/>
      <c r="H575" s="27"/>
      <c r="I575" s="27"/>
      <c r="J575" s="27"/>
      <c r="K575" s="27"/>
      <c r="L575" s="27"/>
      <c r="M575" s="27"/>
      <c r="N575" s="27"/>
      <c r="O575" s="27"/>
      <c r="P575" s="27"/>
      <c r="Q575" s="27"/>
      <c r="R575" s="27"/>
      <c r="S575" s="27"/>
      <c r="T575" s="27"/>
      <c r="U575" s="27"/>
      <c r="V575" s="27"/>
      <c r="W575" s="27"/>
      <c r="X575" s="27"/>
    </row>
    <row r="576" spans="2:24" x14ac:dyDescent="0.2">
      <c r="B576" s="68"/>
      <c r="C576" s="68"/>
      <c r="D576" s="27"/>
      <c r="E576" s="363"/>
      <c r="F576" s="27"/>
      <c r="G576" s="27"/>
      <c r="H576" s="27"/>
      <c r="I576" s="27"/>
      <c r="J576" s="27"/>
      <c r="K576" s="27"/>
      <c r="L576" s="27"/>
      <c r="M576" s="27"/>
      <c r="N576" s="27"/>
      <c r="O576" s="27"/>
      <c r="P576" s="27"/>
      <c r="Q576" s="27"/>
      <c r="R576" s="27"/>
      <c r="S576" s="27"/>
      <c r="T576" s="27"/>
      <c r="U576" s="27"/>
      <c r="V576" s="27"/>
      <c r="W576" s="27"/>
      <c r="X576" s="27"/>
    </row>
    <row r="577" spans="2:24" x14ac:dyDescent="0.2">
      <c r="B577" s="68"/>
      <c r="C577" s="68"/>
      <c r="D577" s="27"/>
      <c r="E577" s="363"/>
      <c r="F577" s="27"/>
      <c r="G577" s="27"/>
      <c r="H577" s="27"/>
      <c r="I577" s="27"/>
      <c r="J577" s="27"/>
      <c r="K577" s="27"/>
      <c r="L577" s="27"/>
      <c r="M577" s="27"/>
      <c r="N577" s="27"/>
      <c r="O577" s="27"/>
      <c r="P577" s="27"/>
      <c r="Q577" s="27"/>
      <c r="R577" s="27"/>
      <c r="S577" s="27"/>
      <c r="T577" s="27"/>
      <c r="U577" s="27"/>
      <c r="V577" s="27"/>
      <c r="W577" s="27"/>
      <c r="X577" s="27"/>
    </row>
    <row r="578" spans="2:24" x14ac:dyDescent="0.2">
      <c r="B578" s="68"/>
      <c r="C578" s="68"/>
      <c r="D578" s="27"/>
      <c r="E578" s="363"/>
      <c r="F578" s="27"/>
      <c r="G578" s="27"/>
      <c r="H578" s="27"/>
      <c r="I578" s="27"/>
      <c r="J578" s="27"/>
      <c r="K578" s="27"/>
      <c r="L578" s="27"/>
      <c r="M578" s="27"/>
      <c r="N578" s="27"/>
      <c r="O578" s="27"/>
      <c r="P578" s="27"/>
      <c r="Q578" s="27"/>
      <c r="R578" s="27"/>
      <c r="S578" s="27"/>
      <c r="T578" s="27"/>
      <c r="U578" s="27"/>
      <c r="V578" s="27"/>
      <c r="W578" s="27"/>
      <c r="X578" s="27"/>
    </row>
    <row r="579" spans="2:24" x14ac:dyDescent="0.2">
      <c r="B579" s="68"/>
      <c r="C579" s="68"/>
      <c r="D579" s="27"/>
      <c r="E579" s="363"/>
      <c r="F579" s="27"/>
      <c r="G579" s="27"/>
      <c r="H579" s="27"/>
      <c r="I579" s="27"/>
      <c r="J579" s="27"/>
      <c r="K579" s="27"/>
      <c r="L579" s="27"/>
      <c r="M579" s="27"/>
      <c r="N579" s="27"/>
      <c r="O579" s="27"/>
      <c r="P579" s="27"/>
      <c r="Q579" s="27"/>
      <c r="R579" s="27"/>
      <c r="S579" s="27"/>
      <c r="T579" s="27"/>
      <c r="U579" s="27"/>
      <c r="V579" s="27"/>
      <c r="W579" s="27"/>
      <c r="X579" s="27"/>
    </row>
    <row r="580" spans="2:24" x14ac:dyDescent="0.2">
      <c r="B580" s="68"/>
      <c r="C580" s="68"/>
      <c r="D580" s="27"/>
      <c r="E580" s="363"/>
      <c r="F580" s="27"/>
      <c r="G580" s="27"/>
      <c r="H580" s="27"/>
      <c r="I580" s="27"/>
      <c r="J580" s="27"/>
      <c r="K580" s="27"/>
      <c r="L580" s="27"/>
      <c r="M580" s="27"/>
      <c r="N580" s="27"/>
      <c r="O580" s="27"/>
      <c r="P580" s="27"/>
      <c r="Q580" s="27"/>
      <c r="R580" s="27"/>
      <c r="S580" s="27"/>
      <c r="T580" s="27"/>
      <c r="U580" s="27"/>
      <c r="V580" s="27"/>
      <c r="W580" s="27"/>
      <c r="X580" s="27"/>
    </row>
    <row r="581" spans="2:24" x14ac:dyDescent="0.2">
      <c r="B581" s="68"/>
      <c r="C581" s="68"/>
      <c r="D581" s="27"/>
      <c r="E581" s="363"/>
      <c r="F581" s="27"/>
      <c r="G581" s="27"/>
      <c r="H581" s="27"/>
      <c r="I581" s="27"/>
      <c r="J581" s="27"/>
      <c r="K581" s="27"/>
      <c r="L581" s="27"/>
      <c r="M581" s="27"/>
      <c r="N581" s="27"/>
      <c r="O581" s="27"/>
      <c r="P581" s="27"/>
      <c r="Q581" s="27"/>
      <c r="R581" s="27"/>
      <c r="S581" s="27"/>
      <c r="T581" s="27"/>
      <c r="U581" s="27"/>
      <c r="V581" s="27"/>
      <c r="W581" s="27"/>
      <c r="X581" s="27"/>
    </row>
    <row r="582" spans="2:24" x14ac:dyDescent="0.2">
      <c r="B582" s="68"/>
      <c r="C582" s="68"/>
      <c r="D582" s="27"/>
      <c r="E582" s="363"/>
      <c r="F582" s="27"/>
      <c r="G582" s="27"/>
      <c r="H582" s="27"/>
      <c r="I582" s="27"/>
      <c r="J582" s="27"/>
      <c r="K582" s="27"/>
      <c r="L582" s="27"/>
      <c r="M582" s="27"/>
      <c r="N582" s="27"/>
      <c r="O582" s="27"/>
      <c r="P582" s="27"/>
      <c r="Q582" s="27"/>
      <c r="R582" s="27"/>
      <c r="S582" s="27"/>
      <c r="T582" s="27"/>
      <c r="U582" s="27"/>
      <c r="V582" s="27"/>
      <c r="W582" s="27"/>
      <c r="X582" s="27"/>
    </row>
    <row r="583" spans="2:24" x14ac:dyDescent="0.2">
      <c r="B583" s="68"/>
      <c r="C583" s="68"/>
      <c r="D583" s="27"/>
      <c r="E583" s="363"/>
      <c r="F583" s="27"/>
      <c r="G583" s="27"/>
      <c r="H583" s="27"/>
      <c r="I583" s="27"/>
      <c r="J583" s="27"/>
      <c r="K583" s="27"/>
      <c r="L583" s="27"/>
      <c r="M583" s="27"/>
      <c r="N583" s="27"/>
      <c r="O583" s="27"/>
      <c r="P583" s="27"/>
      <c r="Q583" s="27"/>
      <c r="R583" s="27"/>
      <c r="S583" s="27"/>
      <c r="T583" s="27"/>
      <c r="U583" s="27"/>
      <c r="V583" s="27"/>
      <c r="W583" s="27"/>
      <c r="X583" s="27"/>
    </row>
    <row r="584" spans="2:24" x14ac:dyDescent="0.2">
      <c r="B584" s="68"/>
      <c r="C584" s="68"/>
      <c r="D584" s="27"/>
      <c r="E584" s="363"/>
      <c r="F584" s="27"/>
      <c r="G584" s="27"/>
      <c r="H584" s="27"/>
      <c r="I584" s="27"/>
      <c r="J584" s="27"/>
      <c r="K584" s="27"/>
      <c r="L584" s="27"/>
      <c r="M584" s="27"/>
      <c r="N584" s="27"/>
      <c r="O584" s="27"/>
      <c r="P584" s="27"/>
      <c r="Q584" s="27"/>
      <c r="R584" s="27"/>
      <c r="S584" s="27"/>
      <c r="T584" s="27"/>
      <c r="U584" s="27"/>
      <c r="V584" s="27"/>
      <c r="W584" s="27"/>
      <c r="X584" s="27"/>
    </row>
    <row r="585" spans="2:24" x14ac:dyDescent="0.2">
      <c r="B585" s="68"/>
      <c r="C585" s="68"/>
      <c r="D585" s="27"/>
      <c r="E585" s="363"/>
      <c r="F585" s="27"/>
      <c r="G585" s="27"/>
      <c r="H585" s="27"/>
      <c r="I585" s="27"/>
      <c r="J585" s="27"/>
      <c r="K585" s="27"/>
      <c r="L585" s="27"/>
      <c r="M585" s="27"/>
      <c r="N585" s="27"/>
      <c r="O585" s="27"/>
      <c r="P585" s="27"/>
      <c r="Q585" s="27"/>
      <c r="R585" s="27"/>
      <c r="S585" s="27"/>
      <c r="T585" s="27"/>
      <c r="U585" s="27"/>
      <c r="V585" s="27"/>
      <c r="W585" s="27"/>
      <c r="X585" s="27"/>
    </row>
    <row r="586" spans="2:24" x14ac:dyDescent="0.2">
      <c r="B586" s="68"/>
      <c r="C586" s="68"/>
      <c r="D586" s="27"/>
      <c r="E586" s="363"/>
      <c r="F586" s="27"/>
      <c r="G586" s="27"/>
      <c r="H586" s="27"/>
      <c r="I586" s="27"/>
      <c r="J586" s="27"/>
      <c r="K586" s="27"/>
      <c r="L586" s="27"/>
      <c r="M586" s="27"/>
      <c r="N586" s="27"/>
      <c r="O586" s="27"/>
      <c r="P586" s="27"/>
      <c r="Q586" s="27"/>
      <c r="R586" s="27"/>
      <c r="S586" s="27"/>
      <c r="T586" s="27"/>
      <c r="U586" s="27"/>
      <c r="V586" s="27"/>
      <c r="W586" s="27"/>
      <c r="X586" s="27"/>
    </row>
    <row r="587" spans="2:24" x14ac:dyDescent="0.2">
      <c r="B587" s="68"/>
      <c r="C587" s="68"/>
      <c r="D587" s="27"/>
      <c r="E587" s="363"/>
      <c r="F587" s="27"/>
      <c r="G587" s="27"/>
      <c r="H587" s="27"/>
      <c r="I587" s="27"/>
      <c r="J587" s="27"/>
      <c r="K587" s="27"/>
      <c r="L587" s="27"/>
      <c r="M587" s="27"/>
      <c r="N587" s="27"/>
      <c r="O587" s="27"/>
      <c r="P587" s="27"/>
      <c r="Q587" s="27"/>
      <c r="R587" s="27"/>
      <c r="S587" s="27"/>
      <c r="T587" s="27"/>
      <c r="U587" s="27"/>
      <c r="V587" s="27"/>
      <c r="W587" s="27"/>
      <c r="X587" s="27"/>
    </row>
    <row r="588" spans="2:24" x14ac:dyDescent="0.2">
      <c r="B588" s="68"/>
      <c r="C588" s="68"/>
      <c r="D588" s="27"/>
      <c r="E588" s="363"/>
      <c r="F588" s="27"/>
      <c r="G588" s="27"/>
      <c r="H588" s="27"/>
      <c r="I588" s="27"/>
      <c r="J588" s="27"/>
      <c r="K588" s="27"/>
      <c r="L588" s="27"/>
      <c r="M588" s="27"/>
      <c r="N588" s="27"/>
      <c r="O588" s="27"/>
      <c r="P588" s="27"/>
      <c r="Q588" s="27"/>
      <c r="R588" s="27"/>
      <c r="S588" s="27"/>
      <c r="T588" s="27"/>
      <c r="U588" s="27"/>
      <c r="V588" s="27"/>
      <c r="W588" s="27"/>
      <c r="X588" s="27"/>
    </row>
    <row r="589" spans="2:24" x14ac:dyDescent="0.2">
      <c r="B589" s="68"/>
      <c r="C589" s="68"/>
      <c r="D589" s="27"/>
      <c r="E589" s="363"/>
      <c r="F589" s="27"/>
      <c r="G589" s="27"/>
      <c r="H589" s="27"/>
      <c r="I589" s="27"/>
      <c r="J589" s="27"/>
      <c r="K589" s="27"/>
      <c r="L589" s="27"/>
      <c r="M589" s="27"/>
      <c r="N589" s="27"/>
      <c r="O589" s="27"/>
      <c r="P589" s="27"/>
      <c r="Q589" s="27"/>
      <c r="R589" s="27"/>
      <c r="S589" s="27"/>
      <c r="T589" s="27"/>
      <c r="U589" s="27"/>
      <c r="V589" s="27"/>
      <c r="W589" s="27"/>
      <c r="X589" s="27"/>
    </row>
    <row r="590" spans="2:24" x14ac:dyDescent="0.2">
      <c r="B590" s="68"/>
      <c r="C590" s="68"/>
      <c r="D590" s="27"/>
      <c r="E590" s="363"/>
      <c r="F590" s="27"/>
      <c r="G590" s="27"/>
      <c r="H590" s="27"/>
      <c r="I590" s="27"/>
      <c r="J590" s="27"/>
      <c r="K590" s="27"/>
      <c r="L590" s="27"/>
      <c r="M590" s="27"/>
      <c r="N590" s="27"/>
      <c r="O590" s="27"/>
      <c r="P590" s="27"/>
      <c r="Q590" s="27"/>
      <c r="R590" s="27"/>
      <c r="S590" s="27"/>
      <c r="T590" s="27"/>
      <c r="U590" s="27"/>
      <c r="V590" s="27"/>
      <c r="W590" s="27"/>
      <c r="X590" s="27"/>
    </row>
    <row r="591" spans="2:24" x14ac:dyDescent="0.2">
      <c r="B591" s="68"/>
      <c r="C591" s="68"/>
      <c r="D591" s="27"/>
      <c r="E591" s="363"/>
      <c r="F591" s="27"/>
      <c r="G591" s="27"/>
      <c r="H591" s="27"/>
      <c r="I591" s="27"/>
      <c r="J591" s="27"/>
      <c r="K591" s="27"/>
      <c r="L591" s="27"/>
      <c r="M591" s="27"/>
      <c r="N591" s="27"/>
      <c r="O591" s="27"/>
      <c r="P591" s="27"/>
      <c r="Q591" s="27"/>
      <c r="R591" s="27"/>
      <c r="S591" s="27"/>
      <c r="T591" s="27"/>
      <c r="U591" s="27"/>
      <c r="V591" s="27"/>
      <c r="W591" s="27"/>
      <c r="X591" s="27"/>
    </row>
    <row r="592" spans="2:24" x14ac:dyDescent="0.2">
      <c r="B592" s="68"/>
      <c r="C592" s="68"/>
      <c r="D592" s="27"/>
      <c r="E592" s="363"/>
      <c r="F592" s="27"/>
      <c r="G592" s="27"/>
      <c r="H592" s="27"/>
      <c r="I592" s="27"/>
      <c r="J592" s="27"/>
      <c r="K592" s="27"/>
      <c r="L592" s="27"/>
      <c r="M592" s="27"/>
      <c r="N592" s="27"/>
      <c r="O592" s="27"/>
      <c r="P592" s="27"/>
      <c r="Q592" s="27"/>
      <c r="R592" s="27"/>
      <c r="S592" s="27"/>
      <c r="T592" s="27"/>
      <c r="U592" s="27"/>
      <c r="V592" s="27"/>
      <c r="W592" s="27"/>
      <c r="X592" s="27"/>
    </row>
    <row r="593" spans="2:24" x14ac:dyDescent="0.2">
      <c r="B593" s="68"/>
      <c r="C593" s="68"/>
      <c r="D593" s="27"/>
      <c r="E593" s="363"/>
      <c r="F593" s="27"/>
      <c r="G593" s="27"/>
      <c r="H593" s="27"/>
      <c r="I593" s="27"/>
      <c r="J593" s="27"/>
      <c r="K593" s="27"/>
      <c r="L593" s="27"/>
      <c r="M593" s="27"/>
      <c r="N593" s="27"/>
      <c r="O593" s="27"/>
      <c r="P593" s="27"/>
      <c r="Q593" s="27"/>
      <c r="R593" s="27"/>
      <c r="S593" s="27"/>
      <c r="T593" s="27"/>
      <c r="U593" s="27"/>
      <c r="V593" s="27"/>
      <c r="W593" s="27"/>
      <c r="X593" s="27"/>
    </row>
    <row r="594" spans="2:24" x14ac:dyDescent="0.2">
      <c r="B594" s="68"/>
      <c r="C594" s="68"/>
      <c r="D594" s="27"/>
      <c r="E594" s="363"/>
      <c r="F594" s="27"/>
      <c r="G594" s="27"/>
      <c r="H594" s="27"/>
      <c r="I594" s="27"/>
      <c r="J594" s="27"/>
      <c r="K594" s="27"/>
      <c r="L594" s="27"/>
      <c r="M594" s="27"/>
      <c r="N594" s="27"/>
      <c r="O594" s="27"/>
      <c r="P594" s="27"/>
      <c r="Q594" s="27"/>
      <c r="R594" s="27"/>
      <c r="S594" s="27"/>
      <c r="T594" s="27"/>
      <c r="U594" s="27"/>
      <c r="V594" s="27"/>
      <c r="W594" s="27"/>
      <c r="X594" s="27"/>
    </row>
    <row r="595" spans="2:24" x14ac:dyDescent="0.2">
      <c r="B595" s="68"/>
      <c r="C595" s="68"/>
      <c r="D595" s="27"/>
      <c r="E595" s="363"/>
      <c r="F595" s="27"/>
      <c r="G595" s="27"/>
      <c r="H595" s="27"/>
      <c r="I595" s="27"/>
      <c r="J595" s="27"/>
      <c r="K595" s="27"/>
      <c r="L595" s="27"/>
      <c r="M595" s="27"/>
      <c r="N595" s="27"/>
      <c r="O595" s="27"/>
      <c r="P595" s="27"/>
      <c r="Q595" s="27"/>
      <c r="R595" s="27"/>
      <c r="S595" s="27"/>
      <c r="T595" s="27"/>
      <c r="U595" s="27"/>
      <c r="V595" s="27"/>
      <c r="W595" s="27"/>
      <c r="X595" s="27"/>
    </row>
    <row r="596" spans="2:24" x14ac:dyDescent="0.2">
      <c r="B596" s="68"/>
      <c r="C596" s="68"/>
      <c r="D596" s="27"/>
      <c r="E596" s="363"/>
      <c r="F596" s="27"/>
      <c r="G596" s="27"/>
      <c r="H596" s="27"/>
      <c r="I596" s="27"/>
      <c r="J596" s="27"/>
      <c r="K596" s="27"/>
      <c r="L596" s="27"/>
      <c r="M596" s="27"/>
      <c r="N596" s="27"/>
      <c r="O596" s="27"/>
      <c r="P596" s="27"/>
      <c r="Q596" s="27"/>
      <c r="R596" s="27"/>
      <c r="S596" s="27"/>
      <c r="T596" s="27"/>
      <c r="U596" s="27"/>
      <c r="V596" s="27"/>
      <c r="W596" s="27"/>
      <c r="X596" s="27"/>
    </row>
    <row r="597" spans="2:24" x14ac:dyDescent="0.2">
      <c r="B597" s="68"/>
      <c r="C597" s="68"/>
      <c r="D597" s="27"/>
      <c r="E597" s="363"/>
      <c r="F597" s="27"/>
      <c r="G597" s="27"/>
      <c r="H597" s="27"/>
      <c r="I597" s="27"/>
      <c r="J597" s="27"/>
      <c r="K597" s="27"/>
      <c r="L597" s="27"/>
      <c r="M597" s="27"/>
      <c r="N597" s="27"/>
      <c r="O597" s="27"/>
      <c r="P597" s="27"/>
      <c r="Q597" s="27"/>
      <c r="R597" s="27"/>
      <c r="S597" s="27"/>
      <c r="T597" s="27"/>
      <c r="U597" s="27"/>
      <c r="V597" s="27"/>
      <c r="W597" s="27"/>
      <c r="X597" s="27"/>
    </row>
    <row r="598" spans="2:24" x14ac:dyDescent="0.2">
      <c r="B598" s="68"/>
      <c r="C598" s="68"/>
      <c r="D598" s="27"/>
      <c r="E598" s="363"/>
      <c r="F598" s="27"/>
      <c r="G598" s="27"/>
      <c r="H598" s="27"/>
      <c r="I598" s="27"/>
      <c r="J598" s="27"/>
      <c r="K598" s="27"/>
      <c r="L598" s="27"/>
      <c r="M598" s="27"/>
      <c r="N598" s="27"/>
      <c r="O598" s="27"/>
      <c r="P598" s="27"/>
      <c r="Q598" s="27"/>
      <c r="R598" s="27"/>
      <c r="S598" s="27"/>
      <c r="T598" s="27"/>
      <c r="U598" s="27"/>
      <c r="V598" s="27"/>
      <c r="W598" s="27"/>
      <c r="X598" s="27"/>
    </row>
    <row r="599" spans="2:24" x14ac:dyDescent="0.2">
      <c r="B599" s="68"/>
      <c r="C599" s="68"/>
      <c r="D599" s="27"/>
      <c r="E599" s="363"/>
      <c r="F599" s="27"/>
      <c r="G599" s="27"/>
      <c r="H599" s="27"/>
      <c r="I599" s="27"/>
      <c r="J599" s="27"/>
      <c r="K599" s="27"/>
      <c r="L599" s="27"/>
      <c r="M599" s="27"/>
      <c r="N599" s="27"/>
      <c r="O599" s="27"/>
      <c r="P599" s="27"/>
      <c r="Q599" s="27"/>
      <c r="R599" s="27"/>
      <c r="S599" s="27"/>
      <c r="T599" s="27"/>
      <c r="U599" s="27"/>
      <c r="V599" s="27"/>
      <c r="W599" s="27"/>
      <c r="X599" s="27"/>
    </row>
    <row r="600" spans="2:24" x14ac:dyDescent="0.2">
      <c r="B600" s="68"/>
      <c r="C600" s="68"/>
      <c r="D600" s="27"/>
      <c r="E600" s="363"/>
      <c r="F600" s="27"/>
      <c r="G600" s="27"/>
      <c r="H600" s="27"/>
      <c r="I600" s="27"/>
      <c r="J600" s="27"/>
      <c r="K600" s="27"/>
      <c r="L600" s="27"/>
      <c r="M600" s="27"/>
      <c r="N600" s="27"/>
      <c r="O600" s="27"/>
      <c r="P600" s="27"/>
      <c r="Q600" s="27"/>
      <c r="R600" s="27"/>
      <c r="S600" s="27"/>
      <c r="T600" s="27"/>
      <c r="U600" s="27"/>
      <c r="V600" s="27"/>
      <c r="W600" s="27"/>
      <c r="X600" s="27"/>
    </row>
    <row r="601" spans="2:24" x14ac:dyDescent="0.2">
      <c r="B601" s="68"/>
      <c r="C601" s="68"/>
      <c r="D601" s="27"/>
      <c r="E601" s="363"/>
      <c r="F601" s="27"/>
      <c r="G601" s="27"/>
      <c r="H601" s="27"/>
      <c r="I601" s="27"/>
      <c r="J601" s="27"/>
      <c r="K601" s="27"/>
      <c r="L601" s="27"/>
      <c r="M601" s="27"/>
      <c r="N601" s="27"/>
      <c r="O601" s="27"/>
      <c r="P601" s="27"/>
      <c r="Q601" s="27"/>
      <c r="R601" s="27"/>
      <c r="S601" s="27"/>
      <c r="T601" s="27"/>
      <c r="U601" s="27"/>
      <c r="V601" s="27"/>
      <c r="W601" s="27"/>
      <c r="X601" s="27"/>
    </row>
    <row r="602" spans="2:24" x14ac:dyDescent="0.2">
      <c r="B602" s="68"/>
      <c r="C602" s="68"/>
      <c r="D602" s="27"/>
      <c r="E602" s="363"/>
      <c r="F602" s="27"/>
      <c r="G602" s="27"/>
      <c r="H602" s="27"/>
      <c r="I602" s="27"/>
      <c r="J602" s="27"/>
      <c r="K602" s="27"/>
      <c r="L602" s="27"/>
      <c r="M602" s="27"/>
      <c r="N602" s="27"/>
      <c r="O602" s="27"/>
      <c r="P602" s="27"/>
      <c r="Q602" s="27"/>
      <c r="R602" s="27"/>
      <c r="S602" s="27"/>
      <c r="T602" s="27"/>
      <c r="U602" s="27"/>
      <c r="V602" s="27"/>
      <c r="W602" s="27"/>
      <c r="X602" s="27"/>
    </row>
    <row r="603" spans="2:24" x14ac:dyDescent="0.2">
      <c r="B603" s="68"/>
      <c r="C603" s="68"/>
      <c r="D603" s="27"/>
      <c r="E603" s="363"/>
      <c r="F603" s="27"/>
      <c r="G603" s="27"/>
      <c r="H603" s="27"/>
      <c r="I603" s="27"/>
      <c r="J603" s="27"/>
      <c r="K603" s="27"/>
      <c r="L603" s="27"/>
      <c r="M603" s="27"/>
      <c r="N603" s="27"/>
      <c r="O603" s="27"/>
      <c r="P603" s="27"/>
      <c r="Q603" s="27"/>
      <c r="R603" s="27"/>
      <c r="S603" s="27"/>
      <c r="T603" s="27"/>
      <c r="U603" s="27"/>
      <c r="V603" s="27"/>
      <c r="W603" s="27"/>
      <c r="X603" s="27"/>
    </row>
    <row r="604" spans="2:24" x14ac:dyDescent="0.2">
      <c r="B604" s="68"/>
      <c r="C604" s="68"/>
      <c r="D604" s="27"/>
      <c r="E604" s="363"/>
      <c r="F604" s="27"/>
      <c r="G604" s="27"/>
      <c r="H604" s="27"/>
      <c r="I604" s="27"/>
      <c r="J604" s="27"/>
      <c r="K604" s="27"/>
      <c r="L604" s="27"/>
      <c r="M604" s="27"/>
      <c r="N604" s="27"/>
      <c r="O604" s="27"/>
      <c r="P604" s="27"/>
      <c r="Q604" s="27"/>
      <c r="R604" s="27"/>
      <c r="S604" s="27"/>
      <c r="T604" s="27"/>
      <c r="U604" s="27"/>
      <c r="V604" s="27"/>
      <c r="W604" s="27"/>
      <c r="X604" s="27"/>
    </row>
    <row r="605" spans="2:24" x14ac:dyDescent="0.2">
      <c r="B605" s="68"/>
      <c r="C605" s="68"/>
      <c r="D605" s="27"/>
      <c r="E605" s="363"/>
      <c r="F605" s="27"/>
      <c r="G605" s="27"/>
      <c r="H605" s="27"/>
      <c r="I605" s="27"/>
      <c r="J605" s="27"/>
      <c r="K605" s="27"/>
      <c r="L605" s="27"/>
      <c r="M605" s="27"/>
      <c r="N605" s="27"/>
      <c r="O605" s="27"/>
      <c r="P605" s="27"/>
      <c r="Q605" s="27"/>
      <c r="R605" s="27"/>
      <c r="S605" s="27"/>
      <c r="T605" s="27"/>
      <c r="U605" s="27"/>
      <c r="V605" s="27"/>
      <c r="W605" s="27"/>
      <c r="X605" s="27"/>
    </row>
    <row r="606" spans="2:24" x14ac:dyDescent="0.2">
      <c r="B606" s="68"/>
      <c r="C606" s="68"/>
      <c r="D606" s="27"/>
      <c r="E606" s="363"/>
      <c r="F606" s="27"/>
      <c r="G606" s="27"/>
      <c r="H606" s="27"/>
      <c r="I606" s="27"/>
      <c r="J606" s="27"/>
      <c r="K606" s="27"/>
      <c r="L606" s="27"/>
      <c r="M606" s="27"/>
      <c r="N606" s="27"/>
      <c r="O606" s="27"/>
      <c r="P606" s="27"/>
      <c r="Q606" s="27"/>
      <c r="R606" s="27"/>
      <c r="S606" s="27"/>
      <c r="T606" s="27"/>
      <c r="U606" s="27"/>
      <c r="V606" s="27"/>
      <c r="W606" s="27"/>
      <c r="X606" s="27"/>
    </row>
    <row r="607" spans="2:24" x14ac:dyDescent="0.2">
      <c r="B607" s="68"/>
      <c r="C607" s="68"/>
      <c r="D607" s="27"/>
      <c r="E607" s="363"/>
      <c r="F607" s="27"/>
      <c r="G607" s="27"/>
      <c r="H607" s="27"/>
      <c r="I607" s="27"/>
      <c r="J607" s="27"/>
      <c r="K607" s="27"/>
      <c r="L607" s="27"/>
      <c r="M607" s="27"/>
      <c r="N607" s="27"/>
      <c r="O607" s="27"/>
      <c r="P607" s="27"/>
      <c r="Q607" s="27"/>
      <c r="R607" s="27"/>
      <c r="S607" s="27"/>
      <c r="T607" s="27"/>
      <c r="U607" s="27"/>
      <c r="V607" s="27"/>
      <c r="W607" s="27"/>
      <c r="X607" s="27"/>
    </row>
    <row r="608" spans="2:24" x14ac:dyDescent="0.2">
      <c r="B608" s="68"/>
      <c r="C608" s="68"/>
      <c r="D608" s="27"/>
      <c r="E608" s="363"/>
      <c r="F608" s="27"/>
      <c r="G608" s="27"/>
      <c r="H608" s="27"/>
      <c r="I608" s="27"/>
      <c r="J608" s="27"/>
      <c r="K608" s="27"/>
      <c r="L608" s="27"/>
      <c r="M608" s="27"/>
      <c r="N608" s="27"/>
      <c r="O608" s="27"/>
      <c r="P608" s="27"/>
      <c r="Q608" s="27"/>
      <c r="R608" s="27"/>
      <c r="S608" s="27"/>
      <c r="T608" s="27"/>
      <c r="U608" s="27"/>
      <c r="V608" s="27"/>
      <c r="W608" s="27"/>
      <c r="X608" s="27"/>
    </row>
    <row r="609" spans="2:24" x14ac:dyDescent="0.2">
      <c r="B609" s="68"/>
      <c r="C609" s="68"/>
      <c r="D609" s="27"/>
      <c r="E609" s="363"/>
      <c r="F609" s="27"/>
      <c r="G609" s="27"/>
      <c r="H609" s="27"/>
      <c r="I609" s="27"/>
      <c r="J609" s="27"/>
      <c r="K609" s="27"/>
      <c r="L609" s="27"/>
      <c r="M609" s="27"/>
      <c r="N609" s="27"/>
      <c r="O609" s="27"/>
      <c r="P609" s="27"/>
      <c r="Q609" s="27"/>
      <c r="R609" s="27"/>
      <c r="S609" s="27"/>
      <c r="T609" s="27"/>
      <c r="U609" s="27"/>
      <c r="V609" s="27"/>
      <c r="W609" s="27"/>
      <c r="X609" s="27"/>
    </row>
    <row r="610" spans="2:24" x14ac:dyDescent="0.2">
      <c r="B610" s="68"/>
      <c r="C610" s="68"/>
      <c r="D610" s="27"/>
      <c r="E610" s="363"/>
      <c r="F610" s="27"/>
      <c r="G610" s="27"/>
      <c r="H610" s="27"/>
      <c r="I610" s="27"/>
      <c r="J610" s="27"/>
      <c r="K610" s="27"/>
      <c r="L610" s="27"/>
      <c r="M610" s="27"/>
      <c r="N610" s="27"/>
      <c r="O610" s="27"/>
      <c r="P610" s="27"/>
      <c r="Q610" s="27"/>
      <c r="R610" s="27"/>
      <c r="S610" s="27"/>
      <c r="T610" s="27"/>
      <c r="U610" s="27"/>
      <c r="V610" s="27"/>
      <c r="W610" s="27"/>
      <c r="X610" s="27"/>
    </row>
    <row r="611" spans="2:24" x14ac:dyDescent="0.2">
      <c r="B611" s="68"/>
      <c r="C611" s="68"/>
      <c r="D611" s="27"/>
      <c r="E611" s="363"/>
      <c r="F611" s="27"/>
      <c r="G611" s="27"/>
      <c r="H611" s="27"/>
      <c r="I611" s="27"/>
      <c r="J611" s="27"/>
      <c r="K611" s="27"/>
      <c r="L611" s="27"/>
      <c r="M611" s="27"/>
      <c r="N611" s="27"/>
      <c r="O611" s="27"/>
      <c r="P611" s="27"/>
      <c r="Q611" s="27"/>
      <c r="R611" s="27"/>
      <c r="S611" s="27"/>
      <c r="T611" s="27"/>
      <c r="U611" s="27"/>
      <c r="V611" s="27"/>
      <c r="W611" s="27"/>
      <c r="X611" s="27"/>
    </row>
    <row r="612" spans="2:24" x14ac:dyDescent="0.2">
      <c r="B612" s="68"/>
      <c r="C612" s="68"/>
      <c r="D612" s="27"/>
      <c r="E612" s="363"/>
      <c r="F612" s="27"/>
      <c r="G612" s="27"/>
      <c r="H612" s="27"/>
      <c r="I612" s="27"/>
      <c r="J612" s="27"/>
      <c r="K612" s="27"/>
      <c r="L612" s="27"/>
      <c r="M612" s="27"/>
      <c r="N612" s="27"/>
      <c r="O612" s="27"/>
      <c r="P612" s="27"/>
      <c r="Q612" s="27"/>
      <c r="R612" s="27"/>
      <c r="S612" s="27"/>
      <c r="T612" s="27"/>
      <c r="U612" s="27"/>
      <c r="V612" s="27"/>
      <c r="W612" s="27"/>
      <c r="X612" s="27"/>
    </row>
    <row r="613" spans="2:24" x14ac:dyDescent="0.2">
      <c r="B613" s="68"/>
      <c r="C613" s="68"/>
      <c r="D613" s="27"/>
      <c r="E613" s="363"/>
      <c r="F613" s="27"/>
      <c r="G613" s="27"/>
      <c r="H613" s="27"/>
      <c r="I613" s="27"/>
      <c r="J613" s="27"/>
      <c r="K613" s="27"/>
      <c r="L613" s="27"/>
      <c r="M613" s="27"/>
      <c r="N613" s="27"/>
      <c r="O613" s="27"/>
      <c r="P613" s="27"/>
      <c r="Q613" s="27"/>
      <c r="R613" s="27"/>
      <c r="S613" s="27"/>
      <c r="T613" s="27"/>
      <c r="U613" s="27"/>
      <c r="V613" s="27"/>
      <c r="W613" s="27"/>
      <c r="X613" s="27"/>
    </row>
    <row r="614" spans="2:24" x14ac:dyDescent="0.2">
      <c r="B614" s="68"/>
      <c r="C614" s="68"/>
      <c r="D614" s="27"/>
      <c r="E614" s="363"/>
      <c r="F614" s="27"/>
      <c r="G614" s="27"/>
      <c r="H614" s="27"/>
      <c r="I614" s="27"/>
      <c r="J614" s="27"/>
      <c r="K614" s="27"/>
      <c r="L614" s="27"/>
      <c r="M614" s="27"/>
      <c r="N614" s="27"/>
      <c r="O614" s="27"/>
      <c r="P614" s="27"/>
      <c r="Q614" s="27"/>
      <c r="R614" s="27"/>
      <c r="S614" s="27"/>
      <c r="T614" s="27"/>
      <c r="U614" s="27"/>
      <c r="V614" s="27"/>
      <c r="W614" s="27"/>
      <c r="X614" s="27"/>
    </row>
    <row r="615" spans="2:24" x14ac:dyDescent="0.2">
      <c r="B615" s="68"/>
      <c r="C615" s="68"/>
      <c r="D615" s="27"/>
      <c r="E615" s="363"/>
      <c r="F615" s="27"/>
      <c r="G615" s="27"/>
      <c r="H615" s="27"/>
      <c r="I615" s="27"/>
      <c r="J615" s="27"/>
      <c r="K615" s="27"/>
      <c r="L615" s="27"/>
      <c r="M615" s="27"/>
      <c r="N615" s="27"/>
      <c r="O615" s="27"/>
      <c r="P615" s="27"/>
      <c r="Q615" s="27"/>
      <c r="R615" s="27"/>
      <c r="S615" s="27"/>
      <c r="T615" s="27"/>
      <c r="U615" s="27"/>
      <c r="V615" s="27"/>
      <c r="W615" s="27"/>
      <c r="X615" s="27"/>
    </row>
    <row r="616" spans="2:24" x14ac:dyDescent="0.2">
      <c r="B616" s="68"/>
      <c r="C616" s="68"/>
      <c r="D616" s="27"/>
      <c r="E616" s="363"/>
      <c r="F616" s="27"/>
      <c r="G616" s="27"/>
      <c r="H616" s="27"/>
      <c r="I616" s="27"/>
      <c r="J616" s="27"/>
      <c r="K616" s="27"/>
      <c r="L616" s="27"/>
      <c r="M616" s="27"/>
      <c r="N616" s="27"/>
      <c r="O616" s="27"/>
      <c r="P616" s="27"/>
      <c r="Q616" s="27"/>
      <c r="R616" s="27"/>
      <c r="S616" s="27"/>
      <c r="T616" s="27"/>
      <c r="U616" s="27"/>
      <c r="V616" s="27"/>
      <c r="W616" s="27"/>
      <c r="X616" s="27"/>
    </row>
    <row r="617" spans="2:24" x14ac:dyDescent="0.2">
      <c r="B617" s="68"/>
      <c r="C617" s="68"/>
      <c r="D617" s="27"/>
      <c r="E617" s="363"/>
      <c r="F617" s="27"/>
      <c r="G617" s="27"/>
      <c r="H617" s="27"/>
      <c r="I617" s="27"/>
      <c r="J617" s="27"/>
      <c r="K617" s="27"/>
      <c r="L617" s="27"/>
      <c r="M617" s="27"/>
      <c r="N617" s="27"/>
      <c r="O617" s="27"/>
      <c r="P617" s="27"/>
      <c r="Q617" s="27"/>
      <c r="R617" s="27"/>
      <c r="S617" s="27"/>
      <c r="T617" s="27"/>
      <c r="U617" s="27"/>
      <c r="V617" s="27"/>
      <c r="W617" s="27"/>
      <c r="X617" s="27"/>
    </row>
    <row r="618" spans="2:24" x14ac:dyDescent="0.2">
      <c r="B618" s="68"/>
      <c r="C618" s="68"/>
      <c r="D618" s="27"/>
      <c r="E618" s="363"/>
      <c r="F618" s="27"/>
      <c r="G618" s="27"/>
      <c r="H618" s="27"/>
      <c r="I618" s="27"/>
      <c r="J618" s="27"/>
      <c r="K618" s="27"/>
      <c r="L618" s="27"/>
      <c r="M618" s="27"/>
      <c r="N618" s="27"/>
      <c r="O618" s="27"/>
      <c r="P618" s="27"/>
      <c r="Q618" s="27"/>
      <c r="R618" s="27"/>
      <c r="S618" s="27"/>
      <c r="T618" s="27"/>
      <c r="U618" s="27"/>
      <c r="V618" s="27"/>
      <c r="W618" s="27"/>
      <c r="X618" s="27"/>
    </row>
    <row r="619" spans="2:24" x14ac:dyDescent="0.2">
      <c r="B619" s="68"/>
      <c r="C619" s="68"/>
      <c r="D619" s="27"/>
      <c r="E619" s="363"/>
      <c r="F619" s="27"/>
      <c r="G619" s="27"/>
      <c r="H619" s="27"/>
      <c r="I619" s="27"/>
      <c r="J619" s="27"/>
      <c r="K619" s="27"/>
      <c r="L619" s="27"/>
      <c r="M619" s="27"/>
      <c r="N619" s="27"/>
      <c r="O619" s="27"/>
      <c r="P619" s="27"/>
      <c r="Q619" s="27"/>
      <c r="R619" s="27"/>
      <c r="S619" s="27"/>
      <c r="T619" s="27"/>
      <c r="U619" s="27"/>
      <c r="V619" s="27"/>
      <c r="W619" s="27"/>
      <c r="X619" s="27"/>
    </row>
    <row r="620" spans="2:24" x14ac:dyDescent="0.2">
      <c r="B620" s="68"/>
      <c r="C620" s="68"/>
      <c r="D620" s="27"/>
      <c r="E620" s="363"/>
      <c r="F620" s="27"/>
      <c r="G620" s="27"/>
      <c r="H620" s="27"/>
      <c r="I620" s="27"/>
      <c r="J620" s="27"/>
      <c r="K620" s="27"/>
      <c r="L620" s="27"/>
      <c r="M620" s="27"/>
      <c r="N620" s="27"/>
      <c r="O620" s="27"/>
      <c r="P620" s="27"/>
      <c r="Q620" s="27"/>
      <c r="R620" s="27"/>
      <c r="S620" s="27"/>
      <c r="T620" s="27"/>
      <c r="U620" s="27"/>
      <c r="V620" s="27"/>
      <c r="W620" s="27"/>
      <c r="X620" s="27"/>
    </row>
    <row r="621" spans="2:24" x14ac:dyDescent="0.2">
      <c r="B621" s="68"/>
      <c r="C621" s="68"/>
      <c r="D621" s="27"/>
      <c r="E621" s="363"/>
      <c r="F621" s="27"/>
      <c r="G621" s="27"/>
      <c r="H621" s="27"/>
      <c r="I621" s="27"/>
      <c r="J621" s="27"/>
      <c r="K621" s="27"/>
      <c r="L621" s="27"/>
      <c r="M621" s="27"/>
      <c r="N621" s="27"/>
      <c r="O621" s="27"/>
      <c r="P621" s="27"/>
      <c r="Q621" s="27"/>
      <c r="R621" s="27"/>
      <c r="S621" s="27"/>
      <c r="T621" s="27"/>
      <c r="U621" s="27"/>
      <c r="V621" s="27"/>
      <c r="W621" s="27"/>
      <c r="X621" s="27"/>
    </row>
    <row r="622" spans="2:24" x14ac:dyDescent="0.2">
      <c r="B622" s="68"/>
      <c r="C622" s="68"/>
      <c r="D622" s="27"/>
      <c r="E622" s="363"/>
      <c r="F622" s="27"/>
      <c r="G622" s="27"/>
      <c r="H622" s="27"/>
      <c r="I622" s="27"/>
      <c r="J622" s="27"/>
      <c r="K622" s="27"/>
      <c r="L622" s="27"/>
      <c r="M622" s="27"/>
      <c r="N622" s="27"/>
      <c r="O622" s="27"/>
      <c r="P622" s="27"/>
      <c r="Q622" s="27"/>
      <c r="R622" s="27"/>
      <c r="S622" s="27"/>
      <c r="T622" s="27"/>
      <c r="U622" s="27"/>
      <c r="V622" s="27"/>
      <c r="W622" s="27"/>
      <c r="X622" s="27"/>
    </row>
    <row r="623" spans="2:24" x14ac:dyDescent="0.2">
      <c r="B623" s="68"/>
      <c r="C623" s="68"/>
      <c r="D623" s="27"/>
      <c r="E623" s="363"/>
      <c r="F623" s="27"/>
      <c r="G623" s="27"/>
      <c r="H623" s="27"/>
      <c r="I623" s="27"/>
      <c r="J623" s="27"/>
      <c r="K623" s="27"/>
      <c r="L623" s="27"/>
      <c r="M623" s="27"/>
      <c r="N623" s="27"/>
      <c r="O623" s="27"/>
      <c r="P623" s="27"/>
      <c r="Q623" s="27"/>
      <c r="R623" s="27"/>
      <c r="S623" s="27"/>
      <c r="T623" s="27"/>
      <c r="U623" s="27"/>
      <c r="V623" s="27"/>
      <c r="W623" s="27"/>
      <c r="X623" s="27"/>
    </row>
    <row r="624" spans="2:24" x14ac:dyDescent="0.2">
      <c r="B624" s="68"/>
      <c r="C624" s="68"/>
      <c r="D624" s="27"/>
      <c r="E624" s="363"/>
      <c r="F624" s="27"/>
      <c r="G624" s="27"/>
      <c r="H624" s="27"/>
      <c r="I624" s="27"/>
      <c r="J624" s="27"/>
      <c r="K624" s="27"/>
      <c r="L624" s="27"/>
      <c r="M624" s="27"/>
      <c r="N624" s="27"/>
      <c r="O624" s="27"/>
      <c r="P624" s="27"/>
      <c r="Q624" s="27"/>
      <c r="R624" s="27"/>
      <c r="S624" s="27"/>
      <c r="T624" s="27"/>
      <c r="U624" s="27"/>
      <c r="V624" s="27"/>
      <c r="W624" s="27"/>
      <c r="X624" s="27"/>
    </row>
    <row r="625" spans="2:24" x14ac:dyDescent="0.2">
      <c r="B625" s="68"/>
      <c r="C625" s="68"/>
      <c r="D625" s="27"/>
      <c r="E625" s="363"/>
      <c r="F625" s="27"/>
      <c r="G625" s="27"/>
      <c r="H625" s="27"/>
      <c r="I625" s="27"/>
      <c r="J625" s="27"/>
      <c r="K625" s="27"/>
      <c r="L625" s="27"/>
      <c r="M625" s="27"/>
      <c r="N625" s="27"/>
      <c r="O625" s="27"/>
      <c r="P625" s="27"/>
      <c r="Q625" s="27"/>
      <c r="R625" s="27"/>
      <c r="S625" s="27"/>
      <c r="T625" s="27"/>
      <c r="U625" s="27"/>
      <c r="V625" s="27"/>
      <c r="W625" s="27"/>
      <c r="X625" s="27"/>
    </row>
    <row r="626" spans="2:24" x14ac:dyDescent="0.2">
      <c r="B626" s="68"/>
      <c r="C626" s="68"/>
      <c r="D626" s="27"/>
      <c r="E626" s="363"/>
      <c r="F626" s="27"/>
      <c r="G626" s="27"/>
      <c r="H626" s="27"/>
      <c r="I626" s="27"/>
      <c r="J626" s="27"/>
      <c r="K626" s="27"/>
      <c r="L626" s="27"/>
      <c r="M626" s="27"/>
      <c r="N626" s="27"/>
      <c r="O626" s="27"/>
      <c r="P626" s="27"/>
      <c r="Q626" s="27"/>
      <c r="R626" s="27"/>
      <c r="S626" s="27"/>
      <c r="T626" s="27"/>
      <c r="U626" s="27"/>
      <c r="V626" s="27"/>
      <c r="W626" s="27"/>
      <c r="X626" s="27"/>
    </row>
    <row r="627" spans="2:24" x14ac:dyDescent="0.2">
      <c r="B627" s="68"/>
      <c r="C627" s="68"/>
      <c r="D627" s="27"/>
      <c r="E627" s="363"/>
      <c r="F627" s="27"/>
      <c r="G627" s="27"/>
      <c r="H627" s="27"/>
      <c r="I627" s="27"/>
      <c r="J627" s="27"/>
      <c r="K627" s="27"/>
      <c r="L627" s="27"/>
      <c r="M627" s="27"/>
      <c r="N627" s="27"/>
      <c r="O627" s="27"/>
      <c r="P627" s="27"/>
      <c r="Q627" s="27"/>
      <c r="R627" s="27"/>
      <c r="S627" s="27"/>
      <c r="T627" s="27"/>
      <c r="U627" s="27"/>
      <c r="V627" s="27"/>
      <c r="W627" s="27"/>
      <c r="X627" s="27"/>
    </row>
    <row r="628" spans="2:24" x14ac:dyDescent="0.2">
      <c r="B628" s="68"/>
      <c r="C628" s="68"/>
      <c r="D628" s="27"/>
      <c r="E628" s="363"/>
      <c r="F628" s="27"/>
      <c r="G628" s="27"/>
      <c r="H628" s="27"/>
      <c r="I628" s="27"/>
      <c r="J628" s="27"/>
      <c r="K628" s="27"/>
      <c r="L628" s="27"/>
      <c r="M628" s="27"/>
      <c r="N628" s="27"/>
      <c r="O628" s="27"/>
      <c r="P628" s="27"/>
      <c r="Q628" s="27"/>
      <c r="R628" s="27"/>
      <c r="S628" s="27"/>
      <c r="T628" s="27"/>
      <c r="U628" s="27"/>
      <c r="V628" s="27"/>
      <c r="W628" s="27"/>
      <c r="X628" s="27"/>
    </row>
    <row r="629" spans="2:24" x14ac:dyDescent="0.2">
      <c r="B629" s="68"/>
      <c r="C629" s="68"/>
      <c r="D629" s="27"/>
      <c r="E629" s="363"/>
      <c r="F629" s="27"/>
      <c r="G629" s="27"/>
      <c r="H629" s="27"/>
      <c r="I629" s="27"/>
      <c r="J629" s="27"/>
      <c r="K629" s="27"/>
      <c r="L629" s="27"/>
      <c r="M629" s="27"/>
      <c r="N629" s="27"/>
      <c r="O629" s="27"/>
      <c r="P629" s="27"/>
      <c r="Q629" s="27"/>
      <c r="R629" s="27"/>
      <c r="S629" s="27"/>
      <c r="T629" s="27"/>
      <c r="U629" s="27"/>
      <c r="V629" s="27"/>
      <c r="W629" s="27"/>
      <c r="X629" s="27"/>
    </row>
    <row r="630" spans="2:24" x14ac:dyDescent="0.2">
      <c r="B630" s="68"/>
      <c r="C630" s="68"/>
      <c r="D630" s="27"/>
      <c r="E630" s="363"/>
      <c r="F630" s="27"/>
      <c r="G630" s="27"/>
      <c r="H630" s="27"/>
      <c r="I630" s="27"/>
      <c r="J630" s="27"/>
      <c r="K630" s="27"/>
      <c r="L630" s="27"/>
      <c r="M630" s="27"/>
      <c r="N630" s="27"/>
      <c r="O630" s="27"/>
      <c r="P630" s="27"/>
      <c r="Q630" s="27"/>
      <c r="R630" s="27"/>
      <c r="S630" s="27"/>
      <c r="T630" s="27"/>
      <c r="U630" s="27"/>
      <c r="V630" s="27"/>
      <c r="W630" s="27"/>
      <c r="X630" s="27"/>
    </row>
    <row r="631" spans="2:24" x14ac:dyDescent="0.2">
      <c r="B631" s="68"/>
      <c r="C631" s="68"/>
      <c r="D631" s="27"/>
      <c r="E631" s="363"/>
      <c r="F631" s="27"/>
      <c r="G631" s="27"/>
      <c r="H631" s="27"/>
      <c r="I631" s="27"/>
      <c r="J631" s="27"/>
      <c r="K631" s="27"/>
      <c r="L631" s="27"/>
      <c r="M631" s="27"/>
      <c r="N631" s="27"/>
      <c r="O631" s="27"/>
      <c r="P631" s="27"/>
      <c r="Q631" s="27"/>
      <c r="R631" s="27"/>
      <c r="S631" s="27"/>
      <c r="T631" s="27"/>
      <c r="U631" s="27"/>
      <c r="V631" s="27"/>
      <c r="W631" s="27"/>
      <c r="X631" s="27"/>
    </row>
    <row r="632" spans="2:24" x14ac:dyDescent="0.2">
      <c r="B632" s="68"/>
      <c r="C632" s="68"/>
      <c r="D632" s="27"/>
      <c r="E632" s="363"/>
      <c r="F632" s="27"/>
      <c r="G632" s="27"/>
      <c r="H632" s="27"/>
      <c r="I632" s="27"/>
      <c r="J632" s="27"/>
      <c r="K632" s="27"/>
      <c r="L632" s="27"/>
      <c r="M632" s="27"/>
      <c r="N632" s="27"/>
      <c r="O632" s="27"/>
      <c r="P632" s="27"/>
      <c r="Q632" s="27"/>
      <c r="R632" s="27"/>
      <c r="S632" s="27"/>
      <c r="T632" s="27"/>
      <c r="U632" s="27"/>
      <c r="V632" s="27"/>
      <c r="W632" s="27"/>
      <c r="X632" s="27"/>
    </row>
    <row r="633" spans="2:24" x14ac:dyDescent="0.2">
      <c r="B633" s="68"/>
      <c r="C633" s="68"/>
      <c r="D633" s="27"/>
      <c r="E633" s="363"/>
      <c r="F633" s="27"/>
      <c r="G633" s="27"/>
      <c r="H633" s="27"/>
      <c r="I633" s="27"/>
      <c r="J633" s="27"/>
      <c r="K633" s="27"/>
      <c r="L633" s="27"/>
      <c r="M633" s="27"/>
      <c r="N633" s="27"/>
      <c r="O633" s="27"/>
      <c r="P633" s="27"/>
      <c r="Q633" s="27"/>
      <c r="R633" s="27"/>
      <c r="S633" s="27"/>
      <c r="T633" s="27"/>
      <c r="U633" s="27"/>
      <c r="V633" s="27"/>
      <c r="W633" s="27"/>
      <c r="X633" s="27"/>
    </row>
    <row r="634" spans="2:24" x14ac:dyDescent="0.2">
      <c r="B634" s="68"/>
      <c r="C634" s="68"/>
      <c r="D634" s="27"/>
      <c r="E634" s="363"/>
      <c r="F634" s="27"/>
      <c r="G634" s="27"/>
      <c r="H634" s="27"/>
      <c r="I634" s="27"/>
      <c r="J634" s="27"/>
      <c r="K634" s="27"/>
      <c r="L634" s="27"/>
      <c r="M634" s="27"/>
      <c r="N634" s="27"/>
      <c r="O634" s="27"/>
      <c r="P634" s="27"/>
      <c r="Q634" s="27"/>
      <c r="R634" s="27"/>
      <c r="S634" s="27"/>
      <c r="T634" s="27"/>
      <c r="U634" s="27"/>
      <c r="V634" s="27"/>
      <c r="W634" s="27"/>
      <c r="X634" s="27"/>
    </row>
    <row r="635" spans="2:24" x14ac:dyDescent="0.2">
      <c r="B635" s="68"/>
      <c r="C635" s="68"/>
      <c r="D635" s="27"/>
      <c r="E635" s="363"/>
      <c r="F635" s="27"/>
      <c r="G635" s="27"/>
      <c r="H635" s="27"/>
      <c r="I635" s="27"/>
      <c r="J635" s="27"/>
      <c r="K635" s="27"/>
      <c r="L635" s="27"/>
      <c r="M635" s="27"/>
      <c r="N635" s="27"/>
      <c r="O635" s="27"/>
      <c r="P635" s="27"/>
      <c r="Q635" s="27"/>
      <c r="R635" s="27"/>
      <c r="S635" s="27"/>
      <c r="T635" s="27"/>
      <c r="U635" s="27"/>
      <c r="V635" s="27"/>
      <c r="W635" s="27"/>
      <c r="X635" s="27"/>
    </row>
    <row r="636" spans="2:24" x14ac:dyDescent="0.2">
      <c r="B636" s="68"/>
      <c r="C636" s="68"/>
      <c r="D636" s="27"/>
      <c r="E636" s="363"/>
      <c r="F636" s="27"/>
      <c r="G636" s="27"/>
      <c r="H636" s="27"/>
      <c r="I636" s="27"/>
      <c r="J636" s="27"/>
      <c r="K636" s="27"/>
      <c r="L636" s="27"/>
      <c r="M636" s="27"/>
      <c r="N636" s="27"/>
      <c r="O636" s="27"/>
      <c r="P636" s="27"/>
      <c r="Q636" s="27"/>
      <c r="R636" s="27"/>
      <c r="S636" s="27"/>
      <c r="T636" s="27"/>
      <c r="U636" s="27"/>
      <c r="V636" s="27"/>
      <c r="W636" s="27"/>
      <c r="X636" s="27"/>
    </row>
    <row r="637" spans="2:24" x14ac:dyDescent="0.2">
      <c r="B637" s="68"/>
      <c r="C637" s="68"/>
      <c r="D637" s="27"/>
      <c r="E637" s="363"/>
      <c r="F637" s="27"/>
      <c r="G637" s="27"/>
      <c r="H637" s="27"/>
      <c r="I637" s="27"/>
      <c r="J637" s="27"/>
      <c r="K637" s="27"/>
      <c r="L637" s="27"/>
      <c r="M637" s="27"/>
      <c r="N637" s="27"/>
      <c r="O637" s="27"/>
      <c r="P637" s="27"/>
      <c r="Q637" s="27"/>
      <c r="R637" s="27"/>
      <c r="S637" s="27"/>
      <c r="T637" s="27"/>
      <c r="U637" s="27"/>
      <c r="V637" s="27"/>
      <c r="W637" s="27"/>
      <c r="X637" s="27"/>
    </row>
    <row r="638" spans="2:24" x14ac:dyDescent="0.2">
      <c r="B638" s="68"/>
      <c r="C638" s="68"/>
      <c r="D638" s="27"/>
      <c r="E638" s="363"/>
      <c r="F638" s="27"/>
      <c r="G638" s="27"/>
      <c r="H638" s="27"/>
      <c r="I638" s="27"/>
      <c r="J638" s="27"/>
      <c r="K638" s="27"/>
      <c r="L638" s="27"/>
      <c r="M638" s="27"/>
      <c r="N638" s="27"/>
      <c r="O638" s="27"/>
      <c r="P638" s="27"/>
      <c r="Q638" s="27"/>
      <c r="R638" s="27"/>
      <c r="S638" s="27"/>
      <c r="T638" s="27"/>
      <c r="U638" s="27"/>
      <c r="V638" s="27"/>
      <c r="W638" s="27"/>
      <c r="X638" s="27"/>
    </row>
    <row r="639" spans="2:24" x14ac:dyDescent="0.2">
      <c r="B639" s="68"/>
      <c r="C639" s="68"/>
      <c r="D639" s="27"/>
      <c r="E639" s="363"/>
      <c r="F639" s="27"/>
      <c r="G639" s="27"/>
      <c r="H639" s="27"/>
      <c r="I639" s="27"/>
      <c r="J639" s="27"/>
      <c r="K639" s="27"/>
      <c r="L639" s="27"/>
      <c r="M639" s="27"/>
      <c r="N639" s="27"/>
      <c r="O639" s="27"/>
      <c r="P639" s="27"/>
      <c r="Q639" s="27"/>
      <c r="R639" s="27"/>
      <c r="S639" s="27"/>
      <c r="T639" s="27"/>
      <c r="U639" s="27"/>
      <c r="V639" s="27"/>
      <c r="W639" s="27"/>
      <c r="X639" s="27"/>
    </row>
    <row r="640" spans="2:24" x14ac:dyDescent="0.2">
      <c r="B640" s="68"/>
      <c r="C640" s="68"/>
      <c r="D640" s="27"/>
      <c r="E640" s="363"/>
      <c r="F640" s="27"/>
      <c r="G640" s="27"/>
      <c r="H640" s="27"/>
      <c r="I640" s="27"/>
      <c r="J640" s="27"/>
      <c r="K640" s="27"/>
      <c r="L640" s="27"/>
      <c r="M640" s="27"/>
      <c r="N640" s="27"/>
      <c r="O640" s="27"/>
      <c r="P640" s="27"/>
      <c r="Q640" s="27"/>
      <c r="R640" s="27"/>
      <c r="S640" s="27"/>
      <c r="T640" s="27"/>
      <c r="U640" s="27"/>
      <c r="V640" s="27"/>
      <c r="W640" s="27"/>
      <c r="X640" s="27"/>
    </row>
    <row r="641" spans="2:24" x14ac:dyDescent="0.2">
      <c r="B641" s="68"/>
      <c r="C641" s="68"/>
      <c r="D641" s="27"/>
      <c r="E641" s="363"/>
      <c r="F641" s="27"/>
      <c r="G641" s="27"/>
      <c r="H641" s="27"/>
      <c r="I641" s="27"/>
      <c r="J641" s="27"/>
      <c r="K641" s="27"/>
      <c r="L641" s="27"/>
      <c r="M641" s="27"/>
      <c r="N641" s="27"/>
      <c r="O641" s="27"/>
      <c r="P641" s="27"/>
      <c r="Q641" s="27"/>
      <c r="R641" s="27"/>
      <c r="S641" s="27"/>
      <c r="T641" s="27"/>
      <c r="U641" s="27"/>
      <c r="V641" s="27"/>
      <c r="W641" s="27"/>
      <c r="X641" s="27"/>
    </row>
    <row r="642" spans="2:24" x14ac:dyDescent="0.2">
      <c r="B642" s="68"/>
      <c r="C642" s="68"/>
      <c r="D642" s="27"/>
      <c r="E642" s="363"/>
      <c r="F642" s="27"/>
      <c r="G642" s="27"/>
      <c r="H642" s="27"/>
      <c r="I642" s="27"/>
      <c r="J642" s="27"/>
      <c r="K642" s="27"/>
      <c r="L642" s="27"/>
      <c r="M642" s="27"/>
      <c r="N642" s="27"/>
      <c r="O642" s="27"/>
      <c r="P642" s="27"/>
      <c r="Q642" s="27"/>
      <c r="R642" s="27"/>
      <c r="S642" s="27"/>
      <c r="T642" s="27"/>
      <c r="U642" s="27"/>
      <c r="V642" s="27"/>
      <c r="W642" s="27"/>
      <c r="X642" s="27"/>
    </row>
    <row r="643" spans="2:24" x14ac:dyDescent="0.2">
      <c r="B643" s="68"/>
      <c r="C643" s="68"/>
      <c r="D643" s="27"/>
      <c r="E643" s="363"/>
      <c r="F643" s="27"/>
      <c r="G643" s="27"/>
      <c r="H643" s="27"/>
      <c r="I643" s="27"/>
      <c r="J643" s="27"/>
      <c r="K643" s="27"/>
      <c r="L643" s="27"/>
      <c r="M643" s="27"/>
      <c r="N643" s="27"/>
      <c r="O643" s="27"/>
      <c r="P643" s="27"/>
      <c r="Q643" s="27"/>
      <c r="R643" s="27"/>
      <c r="S643" s="27"/>
      <c r="T643" s="27"/>
      <c r="U643" s="27"/>
      <c r="V643" s="27"/>
      <c r="W643" s="27"/>
      <c r="X643" s="27"/>
    </row>
    <row r="644" spans="2:24" x14ac:dyDescent="0.2">
      <c r="B644" s="68"/>
      <c r="C644" s="68"/>
      <c r="D644" s="27"/>
      <c r="E644" s="363"/>
      <c r="F644" s="27"/>
      <c r="G644" s="27"/>
      <c r="H644" s="27"/>
      <c r="I644" s="27"/>
      <c r="J644" s="27"/>
      <c r="K644" s="27"/>
      <c r="L644" s="27"/>
      <c r="M644" s="27"/>
      <c r="N644" s="27"/>
      <c r="O644" s="27"/>
      <c r="P644" s="27"/>
      <c r="Q644" s="27"/>
      <c r="R644" s="27"/>
      <c r="S644" s="27"/>
      <c r="T644" s="27"/>
      <c r="U644" s="27"/>
      <c r="V644" s="27"/>
      <c r="W644" s="27"/>
      <c r="X644" s="27"/>
    </row>
    <row r="645" spans="2:24" x14ac:dyDescent="0.2">
      <c r="B645" s="68"/>
      <c r="C645" s="68"/>
      <c r="D645" s="27"/>
      <c r="E645" s="363"/>
      <c r="F645" s="27"/>
      <c r="G645" s="27"/>
      <c r="H645" s="27"/>
      <c r="I645" s="27"/>
      <c r="J645" s="27"/>
      <c r="K645" s="27"/>
      <c r="L645" s="27"/>
      <c r="M645" s="27"/>
      <c r="N645" s="27"/>
      <c r="O645" s="27"/>
      <c r="P645" s="27"/>
      <c r="Q645" s="27"/>
      <c r="R645" s="27"/>
      <c r="S645" s="27"/>
      <c r="T645" s="27"/>
      <c r="U645" s="27"/>
      <c r="V645" s="27"/>
      <c r="W645" s="27"/>
      <c r="X645" s="27"/>
    </row>
    <row r="646" spans="2:24" x14ac:dyDescent="0.2">
      <c r="B646" s="68"/>
      <c r="C646" s="68"/>
      <c r="D646" s="27"/>
      <c r="E646" s="363"/>
      <c r="F646" s="27"/>
      <c r="G646" s="27"/>
      <c r="H646" s="27"/>
      <c r="I646" s="27"/>
      <c r="J646" s="27"/>
      <c r="K646" s="27"/>
      <c r="L646" s="27"/>
      <c r="M646" s="27"/>
      <c r="N646" s="27"/>
      <c r="O646" s="27"/>
      <c r="P646" s="27"/>
      <c r="Q646" s="27"/>
      <c r="R646" s="27"/>
      <c r="S646" s="27"/>
      <c r="T646" s="27"/>
      <c r="U646" s="27"/>
      <c r="V646" s="27"/>
      <c r="W646" s="27"/>
      <c r="X646" s="27"/>
    </row>
    <row r="647" spans="2:24" x14ac:dyDescent="0.2">
      <c r="B647" s="68"/>
      <c r="C647" s="68"/>
      <c r="D647" s="27"/>
      <c r="E647" s="363"/>
      <c r="F647" s="27"/>
      <c r="G647" s="27"/>
      <c r="H647" s="27"/>
      <c r="I647" s="27"/>
      <c r="J647" s="27"/>
      <c r="K647" s="27"/>
      <c r="L647" s="27"/>
      <c r="M647" s="27"/>
      <c r="N647" s="27"/>
      <c r="O647" s="27"/>
      <c r="P647" s="27"/>
      <c r="Q647" s="27"/>
      <c r="R647" s="27"/>
      <c r="S647" s="27"/>
      <c r="T647" s="27"/>
      <c r="U647" s="27"/>
      <c r="V647" s="27"/>
      <c r="W647" s="27"/>
      <c r="X647" s="27"/>
    </row>
    <row r="648" spans="2:24" x14ac:dyDescent="0.2">
      <c r="B648" s="68"/>
      <c r="C648" s="68"/>
      <c r="D648" s="27"/>
      <c r="E648" s="363"/>
      <c r="F648" s="27"/>
      <c r="G648" s="27"/>
      <c r="H648" s="27"/>
      <c r="I648" s="27"/>
      <c r="J648" s="27"/>
      <c r="K648" s="27"/>
      <c r="L648" s="27"/>
      <c r="M648" s="27"/>
      <c r="N648" s="27"/>
      <c r="O648" s="27"/>
      <c r="P648" s="27"/>
      <c r="Q648" s="27"/>
      <c r="R648" s="27"/>
      <c r="S648" s="27"/>
      <c r="T648" s="27"/>
      <c r="U648" s="27"/>
      <c r="V648" s="27"/>
      <c r="W648" s="27"/>
      <c r="X648" s="27"/>
    </row>
    <row r="649" spans="2:24" x14ac:dyDescent="0.2">
      <c r="B649" s="68"/>
      <c r="C649" s="68"/>
      <c r="D649" s="27"/>
      <c r="E649" s="363"/>
      <c r="F649" s="27"/>
      <c r="G649" s="27"/>
      <c r="H649" s="27"/>
      <c r="I649" s="27"/>
      <c r="J649" s="27"/>
      <c r="K649" s="27"/>
      <c r="L649" s="27"/>
      <c r="M649" s="27"/>
      <c r="N649" s="27"/>
      <c r="O649" s="27"/>
      <c r="P649" s="27"/>
      <c r="Q649" s="27"/>
      <c r="R649" s="27"/>
      <c r="S649" s="27"/>
      <c r="T649" s="27"/>
      <c r="U649" s="27"/>
      <c r="V649" s="27"/>
      <c r="W649" s="27"/>
      <c r="X649" s="27"/>
    </row>
    <row r="650" spans="2:24" x14ac:dyDescent="0.2">
      <c r="B650" s="68"/>
      <c r="C650" s="68"/>
      <c r="D650" s="27"/>
      <c r="E650" s="363"/>
      <c r="F650" s="27"/>
      <c r="G650" s="27"/>
      <c r="H650" s="27"/>
      <c r="I650" s="27"/>
      <c r="J650" s="27"/>
      <c r="K650" s="27"/>
      <c r="L650" s="27"/>
      <c r="M650" s="27"/>
      <c r="N650" s="27"/>
      <c r="O650" s="27"/>
      <c r="P650" s="27"/>
      <c r="Q650" s="27"/>
      <c r="R650" s="27"/>
      <c r="S650" s="27"/>
      <c r="T650" s="27"/>
      <c r="U650" s="27"/>
      <c r="V650" s="27"/>
      <c r="W650" s="27"/>
      <c r="X650" s="27"/>
    </row>
    <row r="651" spans="2:24" x14ac:dyDescent="0.2">
      <c r="B651" s="68"/>
      <c r="C651" s="68"/>
      <c r="D651" s="27"/>
      <c r="E651" s="363"/>
      <c r="F651" s="27"/>
      <c r="G651" s="27"/>
      <c r="H651" s="27"/>
      <c r="I651" s="27"/>
      <c r="J651" s="27"/>
      <c r="K651" s="27"/>
      <c r="L651" s="27"/>
      <c r="M651" s="27"/>
      <c r="N651" s="27"/>
      <c r="O651" s="27"/>
      <c r="P651" s="27"/>
      <c r="Q651" s="27"/>
      <c r="R651" s="27"/>
      <c r="S651" s="27"/>
      <c r="T651" s="27"/>
      <c r="U651" s="27"/>
      <c r="V651" s="27"/>
      <c r="W651" s="27"/>
      <c r="X651" s="27"/>
    </row>
    <row r="652" spans="2:24" x14ac:dyDescent="0.2">
      <c r="B652" s="68"/>
      <c r="C652" s="68"/>
      <c r="D652" s="27"/>
      <c r="E652" s="363"/>
      <c r="F652" s="27"/>
      <c r="G652" s="27"/>
      <c r="H652" s="27"/>
      <c r="I652" s="27"/>
      <c r="J652" s="27"/>
      <c r="K652" s="27"/>
      <c r="L652" s="27"/>
      <c r="M652" s="27"/>
      <c r="N652" s="27"/>
      <c r="O652" s="27"/>
      <c r="P652" s="27"/>
      <c r="Q652" s="27"/>
      <c r="R652" s="27"/>
      <c r="S652" s="27"/>
      <c r="T652" s="27"/>
      <c r="U652" s="27"/>
      <c r="V652" s="27"/>
      <c r="W652" s="27"/>
      <c r="X652" s="27"/>
    </row>
    <row r="653" spans="2:24" x14ac:dyDescent="0.2">
      <c r="B653" s="68"/>
      <c r="C653" s="68"/>
      <c r="D653" s="27"/>
      <c r="E653" s="363"/>
      <c r="F653" s="27"/>
      <c r="G653" s="27"/>
      <c r="H653" s="27"/>
      <c r="I653" s="27"/>
      <c r="J653" s="27"/>
      <c r="K653" s="27"/>
      <c r="L653" s="27"/>
      <c r="M653" s="27"/>
      <c r="N653" s="27"/>
      <c r="O653" s="27"/>
      <c r="P653" s="27"/>
      <c r="Q653" s="27"/>
      <c r="R653" s="27"/>
      <c r="S653" s="27"/>
      <c r="T653" s="27"/>
      <c r="U653" s="27"/>
      <c r="V653" s="27"/>
      <c r="W653" s="27"/>
      <c r="X653" s="27"/>
    </row>
    <row r="654" spans="2:24" x14ac:dyDescent="0.2">
      <c r="B654" s="68"/>
      <c r="C654" s="68"/>
      <c r="D654" s="27"/>
      <c r="E654" s="363"/>
      <c r="F654" s="27"/>
      <c r="G654" s="27"/>
      <c r="H654" s="27"/>
      <c r="I654" s="27"/>
      <c r="J654" s="27"/>
      <c r="K654" s="27"/>
      <c r="L654" s="27"/>
      <c r="M654" s="27"/>
      <c r="N654" s="27"/>
      <c r="O654" s="27"/>
      <c r="P654" s="27"/>
      <c r="Q654" s="27"/>
      <c r="R654" s="27"/>
      <c r="S654" s="27"/>
      <c r="T654" s="27"/>
      <c r="U654" s="27"/>
      <c r="V654" s="27"/>
      <c r="W654" s="27"/>
      <c r="X654" s="27"/>
    </row>
    <row r="655" spans="2:24" x14ac:dyDescent="0.2">
      <c r="B655" s="68"/>
      <c r="C655" s="68"/>
      <c r="D655" s="27"/>
      <c r="E655" s="363"/>
      <c r="F655" s="27"/>
      <c r="G655" s="27"/>
      <c r="H655" s="27"/>
      <c r="I655" s="27"/>
      <c r="J655" s="27"/>
      <c r="K655" s="27"/>
      <c r="L655" s="27"/>
      <c r="M655" s="27"/>
      <c r="N655" s="27"/>
      <c r="O655" s="27"/>
      <c r="P655" s="27"/>
      <c r="Q655" s="27"/>
      <c r="R655" s="27"/>
      <c r="S655" s="27"/>
      <c r="T655" s="27"/>
      <c r="U655" s="27"/>
      <c r="V655" s="27"/>
      <c r="W655" s="27"/>
      <c r="X655" s="27"/>
    </row>
    <row r="656" spans="2:24" x14ac:dyDescent="0.2">
      <c r="B656" s="68"/>
      <c r="C656" s="68"/>
      <c r="D656" s="27"/>
      <c r="E656" s="363"/>
      <c r="F656" s="27"/>
      <c r="G656" s="27"/>
      <c r="H656" s="27"/>
      <c r="I656" s="27"/>
      <c r="J656" s="27"/>
      <c r="K656" s="27"/>
      <c r="L656" s="27"/>
      <c r="M656" s="27"/>
      <c r="N656" s="27"/>
      <c r="O656" s="27"/>
      <c r="P656" s="27"/>
      <c r="Q656" s="27"/>
      <c r="R656" s="27"/>
      <c r="S656" s="27"/>
      <c r="T656" s="27"/>
      <c r="U656" s="27"/>
      <c r="V656" s="27"/>
      <c r="W656" s="27"/>
      <c r="X656" s="27"/>
    </row>
    <row r="657" spans="2:24" x14ac:dyDescent="0.2">
      <c r="B657" s="68"/>
      <c r="C657" s="68"/>
      <c r="D657" s="27"/>
      <c r="E657" s="363"/>
      <c r="F657" s="27"/>
      <c r="G657" s="27"/>
      <c r="H657" s="27"/>
      <c r="I657" s="27"/>
      <c r="J657" s="27"/>
      <c r="K657" s="27"/>
      <c r="L657" s="27"/>
      <c r="M657" s="27"/>
      <c r="N657" s="27"/>
      <c r="O657" s="27"/>
      <c r="P657" s="27"/>
      <c r="Q657" s="27"/>
      <c r="R657" s="27"/>
      <c r="S657" s="27"/>
      <c r="T657" s="27"/>
      <c r="U657" s="27"/>
      <c r="V657" s="27"/>
      <c r="W657" s="27"/>
      <c r="X657" s="27"/>
    </row>
    <row r="658" spans="2:24" x14ac:dyDescent="0.2">
      <c r="B658" s="68"/>
      <c r="C658" s="68"/>
      <c r="D658" s="27"/>
      <c r="E658" s="363"/>
      <c r="F658" s="27"/>
      <c r="G658" s="27"/>
      <c r="H658" s="27"/>
      <c r="I658" s="27"/>
      <c r="J658" s="27"/>
      <c r="K658" s="27"/>
      <c r="L658" s="27"/>
      <c r="M658" s="27"/>
      <c r="N658" s="27"/>
      <c r="O658" s="27"/>
      <c r="P658" s="27"/>
      <c r="Q658" s="27"/>
      <c r="R658" s="27"/>
      <c r="S658" s="27"/>
      <c r="T658" s="27"/>
      <c r="U658" s="27"/>
      <c r="V658" s="27"/>
      <c r="W658" s="27"/>
      <c r="X658" s="27"/>
    </row>
    <row r="659" spans="2:24" x14ac:dyDescent="0.2">
      <c r="B659" s="68"/>
      <c r="C659" s="68"/>
      <c r="D659" s="27"/>
      <c r="E659" s="363"/>
      <c r="F659" s="27"/>
      <c r="G659" s="27"/>
      <c r="H659" s="27"/>
      <c r="I659" s="27"/>
      <c r="J659" s="27"/>
      <c r="K659" s="27"/>
      <c r="L659" s="27"/>
      <c r="M659" s="27"/>
      <c r="N659" s="27"/>
      <c r="O659" s="27"/>
      <c r="P659" s="27"/>
      <c r="Q659" s="27"/>
      <c r="R659" s="27"/>
      <c r="S659" s="27"/>
      <c r="T659" s="27"/>
      <c r="U659" s="27"/>
      <c r="V659" s="27"/>
      <c r="W659" s="27"/>
      <c r="X659" s="27"/>
    </row>
    <row r="660" spans="2:24" x14ac:dyDescent="0.2">
      <c r="B660" s="68"/>
      <c r="C660" s="68"/>
      <c r="D660" s="27"/>
      <c r="E660" s="363"/>
      <c r="F660" s="27"/>
      <c r="G660" s="27"/>
      <c r="H660" s="27"/>
      <c r="I660" s="27"/>
      <c r="J660" s="27"/>
      <c r="K660" s="27"/>
      <c r="L660" s="27"/>
      <c r="M660" s="27"/>
      <c r="N660" s="27"/>
      <c r="O660" s="27"/>
      <c r="P660" s="27"/>
      <c r="Q660" s="27"/>
      <c r="R660" s="27"/>
      <c r="S660" s="27"/>
      <c r="T660" s="27"/>
      <c r="U660" s="27"/>
      <c r="V660" s="27"/>
      <c r="W660" s="27"/>
      <c r="X660" s="27"/>
    </row>
    <row r="661" spans="2:24" x14ac:dyDescent="0.2">
      <c r="B661" s="68"/>
      <c r="C661" s="68"/>
      <c r="D661" s="27"/>
      <c r="E661" s="363"/>
      <c r="F661" s="27"/>
      <c r="G661" s="27"/>
      <c r="H661" s="27"/>
      <c r="I661" s="27"/>
      <c r="J661" s="27"/>
      <c r="K661" s="27"/>
      <c r="L661" s="27"/>
      <c r="M661" s="27"/>
      <c r="N661" s="27"/>
      <c r="O661" s="27"/>
      <c r="P661" s="27"/>
      <c r="Q661" s="27"/>
      <c r="R661" s="27"/>
      <c r="S661" s="27"/>
      <c r="T661" s="27"/>
      <c r="U661" s="27"/>
      <c r="V661" s="27"/>
      <c r="W661" s="27"/>
      <c r="X661" s="27"/>
    </row>
    <row r="662" spans="2:24" x14ac:dyDescent="0.2">
      <c r="B662" s="68"/>
      <c r="C662" s="68"/>
      <c r="D662" s="27"/>
      <c r="E662" s="363"/>
      <c r="F662" s="27"/>
      <c r="G662" s="27"/>
      <c r="H662" s="27"/>
      <c r="I662" s="27"/>
      <c r="J662" s="27"/>
      <c r="K662" s="27"/>
      <c r="L662" s="27"/>
      <c r="M662" s="27"/>
      <c r="N662" s="27"/>
      <c r="O662" s="27"/>
      <c r="P662" s="27"/>
      <c r="Q662" s="27"/>
      <c r="R662" s="27"/>
      <c r="S662" s="27"/>
      <c r="T662" s="27"/>
      <c r="U662" s="27"/>
      <c r="V662" s="27"/>
      <c r="W662" s="27"/>
      <c r="X662" s="27"/>
    </row>
    <row r="663" spans="2:24" x14ac:dyDescent="0.2">
      <c r="B663" s="68"/>
      <c r="C663" s="68"/>
      <c r="D663" s="27"/>
      <c r="E663" s="363"/>
      <c r="F663" s="27"/>
      <c r="G663" s="27"/>
      <c r="H663" s="27"/>
      <c r="I663" s="27"/>
      <c r="J663" s="27"/>
      <c r="K663" s="27"/>
      <c r="L663" s="27"/>
      <c r="M663" s="27"/>
      <c r="N663" s="27"/>
      <c r="O663" s="27"/>
      <c r="P663" s="27"/>
      <c r="Q663" s="27"/>
      <c r="R663" s="27"/>
      <c r="S663" s="27"/>
      <c r="T663" s="27"/>
      <c r="U663" s="27"/>
      <c r="V663" s="27"/>
      <c r="W663" s="27"/>
      <c r="X663" s="27"/>
    </row>
    <row r="664" spans="2:24" x14ac:dyDescent="0.2">
      <c r="B664" s="68"/>
      <c r="C664" s="68"/>
      <c r="D664" s="27"/>
      <c r="E664" s="363"/>
      <c r="F664" s="27"/>
      <c r="G664" s="27"/>
      <c r="H664" s="27"/>
      <c r="I664" s="27"/>
      <c r="J664" s="27"/>
      <c r="K664" s="27"/>
      <c r="L664" s="27"/>
      <c r="M664" s="27"/>
      <c r="N664" s="27"/>
      <c r="O664" s="27"/>
      <c r="P664" s="27"/>
      <c r="Q664" s="27"/>
      <c r="R664" s="27"/>
      <c r="S664" s="27"/>
      <c r="T664" s="27"/>
      <c r="U664" s="27"/>
      <c r="V664" s="27"/>
      <c r="W664" s="27"/>
      <c r="X664" s="27"/>
    </row>
    <row r="665" spans="2:24" x14ac:dyDescent="0.2">
      <c r="B665" s="68"/>
      <c r="C665" s="68"/>
      <c r="D665" s="27"/>
      <c r="E665" s="363"/>
      <c r="F665" s="27"/>
      <c r="G665" s="27"/>
      <c r="H665" s="27"/>
      <c r="I665" s="27"/>
      <c r="J665" s="27"/>
      <c r="K665" s="27"/>
      <c r="L665" s="27"/>
      <c r="M665" s="27"/>
      <c r="N665" s="27"/>
      <c r="O665" s="27"/>
      <c r="P665" s="27"/>
      <c r="Q665" s="27"/>
      <c r="R665" s="27"/>
      <c r="S665" s="27"/>
      <c r="T665" s="27"/>
      <c r="U665" s="27"/>
      <c r="V665" s="27"/>
      <c r="W665" s="27"/>
      <c r="X665" s="27"/>
    </row>
    <row r="666" spans="2:24" x14ac:dyDescent="0.2">
      <c r="B666" s="68"/>
      <c r="C666" s="68"/>
      <c r="D666" s="27"/>
      <c r="E666" s="363"/>
      <c r="F666" s="27"/>
      <c r="G666" s="27"/>
      <c r="H666" s="27"/>
      <c r="I666" s="27"/>
      <c r="J666" s="27"/>
      <c r="K666" s="27"/>
      <c r="L666" s="27"/>
      <c r="M666" s="27"/>
      <c r="N666" s="27"/>
      <c r="O666" s="27"/>
      <c r="P666" s="27"/>
      <c r="Q666" s="27"/>
      <c r="R666" s="27"/>
      <c r="S666" s="27"/>
      <c r="T666" s="27"/>
      <c r="U666" s="27"/>
      <c r="V666" s="27"/>
      <c r="W666" s="27"/>
      <c r="X666" s="27"/>
    </row>
    <row r="667" spans="2:24" x14ac:dyDescent="0.2">
      <c r="B667" s="68"/>
      <c r="C667" s="68"/>
      <c r="D667" s="27"/>
      <c r="E667" s="363"/>
      <c r="F667" s="27"/>
      <c r="G667" s="27"/>
      <c r="H667" s="27"/>
      <c r="I667" s="27"/>
      <c r="J667" s="27"/>
      <c r="K667" s="27"/>
      <c r="L667" s="27"/>
      <c r="M667" s="27"/>
      <c r="N667" s="27"/>
      <c r="O667" s="27"/>
      <c r="P667" s="27"/>
      <c r="Q667" s="27"/>
      <c r="R667" s="27"/>
      <c r="S667" s="27"/>
      <c r="T667" s="27"/>
      <c r="U667" s="27"/>
      <c r="V667" s="27"/>
      <c r="W667" s="27"/>
      <c r="X667" s="27"/>
    </row>
    <row r="668" spans="2:24" x14ac:dyDescent="0.2">
      <c r="B668" s="68"/>
      <c r="C668" s="68"/>
      <c r="D668" s="27"/>
      <c r="E668" s="363"/>
      <c r="F668" s="27"/>
      <c r="G668" s="27"/>
      <c r="H668" s="27"/>
      <c r="I668" s="27"/>
      <c r="J668" s="27"/>
      <c r="K668" s="27"/>
      <c r="L668" s="27"/>
      <c r="M668" s="27"/>
      <c r="N668" s="27"/>
      <c r="O668" s="27"/>
      <c r="P668" s="27"/>
      <c r="Q668" s="27"/>
      <c r="R668" s="27"/>
      <c r="S668" s="27"/>
      <c r="T668" s="27"/>
      <c r="U668" s="27"/>
      <c r="V668" s="27"/>
      <c r="W668" s="27"/>
      <c r="X668" s="27"/>
    </row>
    <row r="669" spans="2:24" x14ac:dyDescent="0.2">
      <c r="B669" s="68"/>
      <c r="C669" s="68"/>
      <c r="D669" s="27"/>
      <c r="E669" s="363"/>
      <c r="F669" s="27"/>
      <c r="G669" s="27"/>
      <c r="H669" s="27"/>
      <c r="I669" s="27"/>
      <c r="J669" s="27"/>
      <c r="K669" s="27"/>
      <c r="L669" s="27"/>
      <c r="M669" s="27"/>
      <c r="N669" s="27"/>
      <c r="O669" s="27"/>
      <c r="P669" s="27"/>
      <c r="Q669" s="27"/>
      <c r="R669" s="27"/>
      <c r="S669" s="27"/>
      <c r="T669" s="27"/>
      <c r="U669" s="27"/>
      <c r="V669" s="27"/>
      <c r="W669" s="27"/>
      <c r="X669" s="27"/>
    </row>
    <row r="670" spans="2:24" x14ac:dyDescent="0.2">
      <c r="B670" s="68"/>
      <c r="C670" s="68"/>
      <c r="D670" s="27"/>
      <c r="E670" s="363"/>
      <c r="F670" s="27"/>
      <c r="G670" s="27"/>
      <c r="H670" s="27"/>
      <c r="I670" s="27"/>
      <c r="J670" s="27"/>
      <c r="K670" s="27"/>
      <c r="L670" s="27"/>
      <c r="M670" s="27"/>
      <c r="N670" s="27"/>
      <c r="O670" s="27"/>
      <c r="P670" s="27"/>
      <c r="Q670" s="27"/>
      <c r="R670" s="27"/>
      <c r="S670" s="27"/>
      <c r="T670" s="27"/>
      <c r="U670" s="27"/>
      <c r="V670" s="27"/>
      <c r="W670" s="27"/>
      <c r="X670" s="27"/>
    </row>
    <row r="671" spans="2:24" x14ac:dyDescent="0.2">
      <c r="B671" s="68"/>
      <c r="C671" s="68"/>
      <c r="D671" s="27"/>
      <c r="E671" s="363"/>
      <c r="F671" s="27"/>
      <c r="G671" s="27"/>
      <c r="H671" s="27"/>
      <c r="I671" s="27"/>
      <c r="J671" s="27"/>
      <c r="K671" s="27"/>
      <c r="L671" s="27"/>
      <c r="M671" s="27"/>
      <c r="N671" s="27"/>
      <c r="O671" s="27"/>
      <c r="P671" s="27"/>
      <c r="Q671" s="27"/>
      <c r="R671" s="27"/>
      <c r="S671" s="27"/>
      <c r="T671" s="27"/>
      <c r="U671" s="27"/>
      <c r="V671" s="27"/>
      <c r="W671" s="27"/>
      <c r="X671" s="27"/>
    </row>
    <row r="672" spans="2:24" x14ac:dyDescent="0.2">
      <c r="B672" s="68"/>
      <c r="C672" s="68"/>
      <c r="D672" s="27"/>
      <c r="E672" s="363"/>
      <c r="F672" s="27"/>
      <c r="G672" s="27"/>
      <c r="H672" s="27"/>
      <c r="I672" s="27"/>
      <c r="J672" s="27"/>
      <c r="K672" s="27"/>
      <c r="L672" s="27"/>
      <c r="M672" s="27"/>
      <c r="N672" s="27"/>
      <c r="O672" s="27"/>
      <c r="P672" s="27"/>
      <c r="Q672" s="27"/>
      <c r="R672" s="27"/>
      <c r="S672" s="27"/>
      <c r="T672" s="27"/>
      <c r="U672" s="27"/>
      <c r="V672" s="27"/>
      <c r="W672" s="27"/>
      <c r="X672" s="27"/>
    </row>
    <row r="673" spans="2:24" x14ac:dyDescent="0.2">
      <c r="B673" s="68"/>
      <c r="C673" s="68"/>
      <c r="D673" s="27"/>
      <c r="E673" s="363"/>
      <c r="F673" s="27"/>
      <c r="G673" s="27"/>
      <c r="H673" s="27"/>
      <c r="I673" s="27"/>
      <c r="J673" s="27"/>
      <c r="K673" s="27"/>
      <c r="L673" s="27"/>
      <c r="M673" s="27"/>
      <c r="N673" s="27"/>
      <c r="O673" s="27"/>
      <c r="P673" s="27"/>
      <c r="Q673" s="27"/>
      <c r="R673" s="27"/>
      <c r="S673" s="27"/>
      <c r="T673" s="27"/>
      <c r="U673" s="27"/>
      <c r="V673" s="27"/>
      <c r="W673" s="27"/>
      <c r="X673" s="27"/>
    </row>
    <row r="674" spans="2:24" x14ac:dyDescent="0.2">
      <c r="B674" s="68"/>
      <c r="C674" s="68"/>
      <c r="D674" s="27"/>
      <c r="E674" s="363"/>
      <c r="F674" s="27"/>
      <c r="G674" s="27"/>
      <c r="H674" s="27"/>
      <c r="I674" s="27"/>
      <c r="J674" s="27"/>
      <c r="K674" s="27"/>
      <c r="L674" s="27"/>
      <c r="M674" s="27"/>
      <c r="N674" s="27"/>
      <c r="O674" s="27"/>
      <c r="P674" s="27"/>
      <c r="Q674" s="27"/>
      <c r="R674" s="27"/>
      <c r="S674" s="27"/>
      <c r="T674" s="27"/>
      <c r="U674" s="27"/>
      <c r="V674" s="27"/>
      <c r="W674" s="27"/>
      <c r="X674" s="27"/>
    </row>
    <row r="675" spans="2:24" x14ac:dyDescent="0.2">
      <c r="B675" s="68"/>
      <c r="C675" s="68"/>
      <c r="D675" s="27"/>
      <c r="E675" s="363"/>
      <c r="F675" s="27"/>
      <c r="G675" s="27"/>
      <c r="H675" s="27"/>
      <c r="I675" s="27"/>
      <c r="J675" s="27"/>
      <c r="K675" s="27"/>
      <c r="L675" s="27"/>
      <c r="M675" s="27"/>
      <c r="N675" s="27"/>
      <c r="O675" s="27"/>
      <c r="P675" s="27"/>
      <c r="Q675" s="27"/>
      <c r="R675" s="27"/>
      <c r="S675" s="27"/>
      <c r="T675" s="27"/>
      <c r="U675" s="27"/>
      <c r="V675" s="27"/>
      <c r="W675" s="27"/>
      <c r="X675" s="27"/>
    </row>
    <row r="676" spans="2:24" x14ac:dyDescent="0.2">
      <c r="B676" s="68"/>
      <c r="C676" s="68"/>
      <c r="D676" s="27"/>
      <c r="E676" s="363"/>
      <c r="F676" s="27"/>
      <c r="G676" s="27"/>
      <c r="H676" s="27"/>
      <c r="I676" s="27"/>
      <c r="J676" s="27"/>
      <c r="K676" s="27"/>
      <c r="L676" s="27"/>
      <c r="M676" s="27"/>
      <c r="N676" s="27"/>
      <c r="O676" s="27"/>
      <c r="P676" s="27"/>
      <c r="Q676" s="27"/>
      <c r="R676" s="27"/>
      <c r="S676" s="27"/>
      <c r="T676" s="27"/>
      <c r="U676" s="27"/>
      <c r="V676" s="27"/>
      <c r="W676" s="27"/>
      <c r="X676" s="27"/>
    </row>
    <row r="677" spans="2:24" x14ac:dyDescent="0.2">
      <c r="B677" s="68"/>
      <c r="C677" s="68"/>
      <c r="D677" s="27"/>
      <c r="E677" s="363"/>
      <c r="F677" s="27"/>
      <c r="G677" s="27"/>
      <c r="H677" s="27"/>
      <c r="I677" s="27"/>
      <c r="J677" s="27"/>
      <c r="K677" s="27"/>
      <c r="L677" s="27"/>
      <c r="M677" s="27"/>
      <c r="N677" s="27"/>
      <c r="O677" s="27"/>
      <c r="P677" s="27"/>
      <c r="Q677" s="27"/>
      <c r="R677" s="27"/>
      <c r="S677" s="27"/>
      <c r="T677" s="27"/>
      <c r="U677" s="27"/>
      <c r="V677" s="27"/>
      <c r="W677" s="27"/>
      <c r="X677" s="27"/>
    </row>
    <row r="678" spans="2:24" x14ac:dyDescent="0.2">
      <c r="B678" s="68"/>
      <c r="C678" s="68"/>
      <c r="D678" s="27"/>
      <c r="E678" s="363"/>
      <c r="F678" s="27"/>
      <c r="G678" s="27"/>
      <c r="H678" s="27"/>
      <c r="I678" s="27"/>
      <c r="J678" s="27"/>
      <c r="K678" s="27"/>
      <c r="L678" s="27"/>
      <c r="M678" s="27"/>
      <c r="N678" s="27"/>
      <c r="O678" s="27"/>
      <c r="P678" s="27"/>
      <c r="Q678" s="27"/>
      <c r="R678" s="27"/>
      <c r="S678" s="27"/>
      <c r="T678" s="27"/>
      <c r="U678" s="27"/>
      <c r="V678" s="27"/>
      <c r="W678" s="27"/>
      <c r="X678" s="27"/>
    </row>
    <row r="679" spans="2:24" x14ac:dyDescent="0.2">
      <c r="B679" s="68"/>
      <c r="C679" s="68"/>
      <c r="D679" s="27"/>
      <c r="E679" s="363"/>
      <c r="F679" s="27"/>
      <c r="G679" s="27"/>
      <c r="H679" s="27"/>
      <c r="I679" s="27"/>
      <c r="J679" s="27"/>
      <c r="K679" s="27"/>
      <c r="L679" s="27"/>
      <c r="M679" s="27"/>
      <c r="N679" s="27"/>
      <c r="O679" s="27"/>
      <c r="P679" s="27"/>
      <c r="Q679" s="27"/>
      <c r="R679" s="27"/>
      <c r="S679" s="27"/>
      <c r="T679" s="27"/>
      <c r="U679" s="27"/>
      <c r="V679" s="27"/>
      <c r="W679" s="27"/>
      <c r="X679" s="27"/>
    </row>
    <row r="680" spans="2:24" x14ac:dyDescent="0.2">
      <c r="B680" s="68"/>
      <c r="C680" s="68"/>
      <c r="D680" s="27"/>
      <c r="E680" s="363"/>
      <c r="F680" s="27"/>
      <c r="G680" s="27"/>
      <c r="H680" s="27"/>
      <c r="I680" s="27"/>
      <c r="J680" s="27"/>
      <c r="K680" s="27"/>
      <c r="L680" s="27"/>
      <c r="M680" s="27"/>
      <c r="N680" s="27"/>
      <c r="O680" s="27"/>
      <c r="P680" s="27"/>
      <c r="Q680" s="27"/>
      <c r="R680" s="27"/>
      <c r="S680" s="27"/>
      <c r="T680" s="27"/>
      <c r="U680" s="27"/>
      <c r="V680" s="27"/>
      <c r="W680" s="27"/>
      <c r="X680" s="27"/>
    </row>
    <row r="681" spans="2:24" x14ac:dyDescent="0.2">
      <c r="B681" s="68"/>
      <c r="C681" s="68"/>
      <c r="D681" s="27"/>
      <c r="E681" s="363"/>
      <c r="F681" s="27"/>
      <c r="G681" s="27"/>
      <c r="H681" s="27"/>
      <c r="I681" s="27"/>
      <c r="J681" s="27"/>
      <c r="K681" s="27"/>
      <c r="L681" s="27"/>
      <c r="M681" s="27"/>
      <c r="N681" s="27"/>
      <c r="O681" s="27"/>
      <c r="P681" s="27"/>
      <c r="Q681" s="27"/>
      <c r="R681" s="27"/>
      <c r="S681" s="27"/>
      <c r="T681" s="27"/>
      <c r="U681" s="27"/>
      <c r="V681" s="27"/>
      <c r="W681" s="27"/>
      <c r="X681" s="27"/>
    </row>
    <row r="682" spans="2:24" x14ac:dyDescent="0.2">
      <c r="B682" s="68"/>
      <c r="C682" s="68"/>
      <c r="D682" s="27"/>
      <c r="E682" s="363"/>
      <c r="F682" s="27"/>
      <c r="G682" s="27"/>
      <c r="H682" s="27"/>
      <c r="I682" s="27"/>
      <c r="J682" s="27"/>
      <c r="K682" s="27"/>
      <c r="L682" s="27"/>
      <c r="M682" s="27"/>
      <c r="N682" s="27"/>
      <c r="O682" s="27"/>
      <c r="P682" s="27"/>
      <c r="Q682" s="27"/>
      <c r="R682" s="27"/>
      <c r="S682" s="27"/>
      <c r="T682" s="27"/>
      <c r="U682" s="27"/>
      <c r="V682" s="27"/>
      <c r="W682" s="27"/>
      <c r="X682" s="27"/>
    </row>
    <row r="683" spans="2:24" x14ac:dyDescent="0.2">
      <c r="B683" s="68"/>
      <c r="C683" s="68"/>
      <c r="D683" s="27"/>
      <c r="E683" s="363"/>
      <c r="F683" s="27"/>
      <c r="G683" s="27"/>
      <c r="H683" s="27"/>
      <c r="I683" s="27"/>
      <c r="J683" s="27"/>
      <c r="K683" s="27"/>
      <c r="L683" s="27"/>
      <c r="M683" s="27"/>
      <c r="N683" s="27"/>
      <c r="O683" s="27"/>
      <c r="P683" s="27"/>
      <c r="Q683" s="27"/>
      <c r="R683" s="27"/>
      <c r="S683" s="27"/>
      <c r="T683" s="27"/>
      <c r="U683" s="27"/>
      <c r="V683" s="27"/>
      <c r="W683" s="27"/>
      <c r="X683" s="27"/>
    </row>
    <row r="684" spans="2:24" x14ac:dyDescent="0.2">
      <c r="B684" s="68"/>
      <c r="C684" s="68"/>
      <c r="D684" s="27"/>
      <c r="E684" s="363"/>
      <c r="F684" s="27"/>
      <c r="G684" s="27"/>
      <c r="H684" s="27"/>
      <c r="I684" s="27"/>
      <c r="J684" s="27"/>
      <c r="K684" s="27"/>
      <c r="L684" s="27"/>
      <c r="M684" s="27"/>
      <c r="N684" s="27"/>
      <c r="O684" s="27"/>
      <c r="P684" s="27"/>
      <c r="Q684" s="27"/>
      <c r="R684" s="27"/>
      <c r="S684" s="27"/>
      <c r="T684" s="27"/>
      <c r="U684" s="27"/>
      <c r="V684" s="27"/>
      <c r="W684" s="27"/>
      <c r="X684" s="27"/>
    </row>
    <row r="685" spans="2:24" x14ac:dyDescent="0.2">
      <c r="B685" s="68"/>
      <c r="C685" s="68"/>
      <c r="D685" s="27"/>
      <c r="E685" s="363"/>
      <c r="F685" s="27"/>
      <c r="G685" s="27"/>
      <c r="H685" s="27"/>
      <c r="I685" s="27"/>
      <c r="J685" s="27"/>
      <c r="K685" s="27"/>
      <c r="L685" s="27"/>
      <c r="M685" s="27"/>
      <c r="N685" s="27"/>
      <c r="O685" s="27"/>
      <c r="P685" s="27"/>
      <c r="Q685" s="27"/>
      <c r="R685" s="27"/>
      <c r="S685" s="27"/>
      <c r="T685" s="27"/>
      <c r="U685" s="27"/>
      <c r="V685" s="27"/>
      <c r="W685" s="27"/>
      <c r="X685" s="27"/>
    </row>
    <row r="686" spans="2:24" x14ac:dyDescent="0.2">
      <c r="B686" s="68"/>
      <c r="C686" s="68"/>
      <c r="D686" s="27"/>
      <c r="E686" s="363"/>
      <c r="F686" s="27"/>
      <c r="G686" s="27"/>
      <c r="H686" s="27"/>
      <c r="I686" s="27"/>
      <c r="J686" s="27"/>
      <c r="K686" s="27"/>
      <c r="L686" s="27"/>
      <c r="M686" s="27"/>
      <c r="N686" s="27"/>
      <c r="O686" s="27"/>
      <c r="P686" s="27"/>
      <c r="Q686" s="27"/>
      <c r="R686" s="27"/>
      <c r="S686" s="27"/>
      <c r="T686" s="27"/>
      <c r="U686" s="27"/>
      <c r="V686" s="27"/>
      <c r="W686" s="27"/>
      <c r="X686" s="27"/>
    </row>
    <row r="687" spans="2:24" x14ac:dyDescent="0.2">
      <c r="B687" s="68"/>
      <c r="C687" s="68"/>
      <c r="D687" s="27"/>
      <c r="E687" s="363"/>
      <c r="F687" s="27"/>
      <c r="G687" s="27"/>
      <c r="H687" s="27"/>
      <c r="I687" s="27"/>
      <c r="J687" s="27"/>
      <c r="K687" s="27"/>
      <c r="L687" s="27"/>
      <c r="M687" s="27"/>
      <c r="N687" s="27"/>
      <c r="O687" s="27"/>
      <c r="P687" s="27"/>
      <c r="Q687" s="27"/>
      <c r="R687" s="27"/>
      <c r="S687" s="27"/>
      <c r="T687" s="27"/>
      <c r="U687" s="27"/>
      <c r="V687" s="27"/>
      <c r="W687" s="27"/>
      <c r="X687" s="27"/>
    </row>
    <row r="688" spans="2:24" x14ac:dyDescent="0.2">
      <c r="B688" s="68"/>
      <c r="C688" s="68"/>
      <c r="D688" s="27"/>
      <c r="E688" s="363"/>
      <c r="F688" s="27"/>
      <c r="G688" s="27"/>
      <c r="H688" s="27"/>
      <c r="I688" s="27"/>
      <c r="J688" s="27"/>
      <c r="K688" s="27"/>
      <c r="L688" s="27"/>
      <c r="M688" s="27"/>
      <c r="N688" s="27"/>
      <c r="O688" s="27"/>
      <c r="P688" s="27"/>
      <c r="Q688" s="27"/>
      <c r="R688" s="27"/>
      <c r="S688" s="27"/>
      <c r="T688" s="27"/>
      <c r="U688" s="27"/>
      <c r="V688" s="27"/>
      <c r="W688" s="27"/>
      <c r="X688" s="27"/>
    </row>
    <row r="689" spans="2:24" x14ac:dyDescent="0.2">
      <c r="B689" s="68"/>
      <c r="C689" s="68"/>
      <c r="D689" s="27"/>
      <c r="E689" s="363"/>
      <c r="F689" s="27"/>
      <c r="G689" s="27"/>
      <c r="H689" s="27"/>
      <c r="I689" s="27"/>
      <c r="J689" s="27"/>
      <c r="K689" s="27"/>
      <c r="L689" s="27"/>
      <c r="M689" s="27"/>
      <c r="N689" s="27"/>
      <c r="O689" s="27"/>
      <c r="P689" s="27"/>
      <c r="Q689" s="27"/>
      <c r="R689" s="27"/>
      <c r="S689" s="27"/>
      <c r="T689" s="27"/>
      <c r="U689" s="27"/>
      <c r="V689" s="27"/>
      <c r="W689" s="27"/>
      <c r="X689" s="27"/>
    </row>
    <row r="690" spans="2:24" x14ac:dyDescent="0.2">
      <c r="B690" s="68"/>
      <c r="C690" s="68"/>
      <c r="D690" s="27"/>
      <c r="E690" s="363"/>
      <c r="F690" s="27"/>
      <c r="G690" s="27"/>
      <c r="H690" s="27"/>
      <c r="I690" s="27"/>
      <c r="J690" s="27"/>
      <c r="K690" s="27"/>
      <c r="L690" s="27"/>
      <c r="M690" s="27"/>
      <c r="N690" s="27"/>
      <c r="O690" s="27"/>
      <c r="P690" s="27"/>
      <c r="Q690" s="27"/>
      <c r="R690" s="27"/>
      <c r="S690" s="27"/>
      <c r="T690" s="27"/>
      <c r="U690" s="27"/>
      <c r="V690" s="27"/>
      <c r="W690" s="27"/>
      <c r="X690" s="27"/>
    </row>
    <row r="691" spans="2:24" x14ac:dyDescent="0.2">
      <c r="B691" s="68"/>
      <c r="C691" s="68"/>
      <c r="D691" s="27"/>
      <c r="E691" s="363"/>
      <c r="F691" s="27"/>
      <c r="G691" s="27"/>
      <c r="H691" s="27"/>
      <c r="I691" s="27"/>
      <c r="J691" s="27"/>
      <c r="K691" s="27"/>
      <c r="L691" s="27"/>
      <c r="M691" s="27"/>
      <c r="N691" s="27"/>
      <c r="O691" s="27"/>
      <c r="P691" s="27"/>
      <c r="Q691" s="27"/>
      <c r="R691" s="27"/>
      <c r="S691" s="27"/>
      <c r="T691" s="27"/>
      <c r="U691" s="27"/>
      <c r="V691" s="27"/>
      <c r="W691" s="27"/>
      <c r="X691" s="27"/>
    </row>
    <row r="692" spans="2:24" x14ac:dyDescent="0.2">
      <c r="B692" s="68"/>
      <c r="C692" s="68"/>
      <c r="D692" s="27"/>
      <c r="E692" s="363"/>
      <c r="F692" s="27"/>
      <c r="G692" s="27"/>
      <c r="H692" s="27"/>
      <c r="I692" s="27"/>
      <c r="J692" s="27"/>
      <c r="K692" s="27"/>
      <c r="L692" s="27"/>
      <c r="M692" s="27"/>
      <c r="N692" s="27"/>
      <c r="O692" s="27"/>
      <c r="P692" s="27"/>
      <c r="Q692" s="27"/>
      <c r="R692" s="27"/>
      <c r="S692" s="27"/>
      <c r="T692" s="27"/>
      <c r="U692" s="27"/>
      <c r="V692" s="27"/>
      <c r="W692" s="27"/>
      <c r="X692" s="27"/>
    </row>
    <row r="693" spans="2:24" x14ac:dyDescent="0.2">
      <c r="B693" s="68"/>
      <c r="C693" s="68"/>
      <c r="D693" s="27"/>
      <c r="E693" s="363"/>
      <c r="F693" s="27"/>
      <c r="G693" s="27"/>
      <c r="H693" s="27"/>
      <c r="I693" s="27"/>
      <c r="J693" s="27"/>
      <c r="K693" s="27"/>
      <c r="L693" s="27"/>
      <c r="M693" s="27"/>
      <c r="N693" s="27"/>
      <c r="O693" s="27"/>
      <c r="P693" s="27"/>
      <c r="Q693" s="27"/>
      <c r="R693" s="27"/>
      <c r="S693" s="27"/>
      <c r="T693" s="27"/>
      <c r="U693" s="27"/>
      <c r="V693" s="27"/>
      <c r="W693" s="27"/>
      <c r="X693" s="27"/>
    </row>
    <row r="694" spans="2:24" x14ac:dyDescent="0.2">
      <c r="B694" s="68"/>
      <c r="C694" s="68"/>
      <c r="D694" s="27"/>
      <c r="E694" s="363"/>
      <c r="F694" s="27"/>
      <c r="G694" s="27"/>
      <c r="H694" s="27"/>
      <c r="I694" s="27"/>
      <c r="J694" s="27"/>
      <c r="K694" s="27"/>
      <c r="L694" s="27"/>
      <c r="M694" s="27"/>
      <c r="N694" s="27"/>
      <c r="O694" s="27"/>
      <c r="P694" s="27"/>
      <c r="Q694" s="27"/>
      <c r="R694" s="27"/>
      <c r="S694" s="27"/>
      <c r="T694" s="27"/>
      <c r="U694" s="27"/>
      <c r="V694" s="27"/>
      <c r="W694" s="27"/>
      <c r="X694" s="27"/>
    </row>
    <row r="695" spans="2:24" x14ac:dyDescent="0.2">
      <c r="B695" s="68"/>
      <c r="C695" s="68"/>
      <c r="D695" s="27"/>
      <c r="E695" s="363"/>
      <c r="F695" s="27"/>
      <c r="G695" s="27"/>
      <c r="H695" s="27"/>
      <c r="I695" s="27"/>
      <c r="J695" s="27"/>
      <c r="K695" s="27"/>
      <c r="L695" s="27"/>
      <c r="M695" s="27"/>
      <c r="N695" s="27"/>
      <c r="O695" s="27"/>
      <c r="P695" s="27"/>
      <c r="Q695" s="27"/>
      <c r="R695" s="27"/>
      <c r="S695" s="27"/>
      <c r="T695" s="27"/>
      <c r="U695" s="27"/>
      <c r="V695" s="27"/>
      <c r="W695" s="27"/>
      <c r="X695" s="27"/>
    </row>
    <row r="696" spans="2:24" x14ac:dyDescent="0.2">
      <c r="B696" s="68"/>
      <c r="C696" s="68"/>
      <c r="D696" s="27"/>
      <c r="E696" s="363"/>
      <c r="F696" s="27"/>
      <c r="G696" s="27"/>
      <c r="H696" s="27"/>
      <c r="I696" s="27"/>
      <c r="J696" s="27"/>
      <c r="K696" s="27"/>
      <c r="L696" s="27"/>
      <c r="M696" s="27"/>
      <c r="N696" s="27"/>
      <c r="O696" s="27"/>
      <c r="P696" s="27"/>
      <c r="Q696" s="27"/>
      <c r="R696" s="27"/>
      <c r="S696" s="27"/>
      <c r="T696" s="27"/>
      <c r="U696" s="27"/>
      <c r="V696" s="27"/>
      <c r="W696" s="27"/>
      <c r="X696" s="27"/>
    </row>
    <row r="697" spans="2:24" x14ac:dyDescent="0.2">
      <c r="B697" s="68"/>
      <c r="C697" s="68"/>
      <c r="D697" s="27"/>
      <c r="E697" s="363"/>
      <c r="F697" s="27"/>
      <c r="G697" s="27"/>
      <c r="H697" s="27"/>
      <c r="I697" s="27"/>
      <c r="J697" s="27"/>
      <c r="K697" s="27"/>
      <c r="L697" s="27"/>
      <c r="M697" s="27"/>
      <c r="N697" s="27"/>
      <c r="O697" s="27"/>
      <c r="P697" s="27"/>
      <c r="Q697" s="27"/>
      <c r="R697" s="27"/>
      <c r="S697" s="27"/>
      <c r="T697" s="27"/>
      <c r="U697" s="27"/>
      <c r="V697" s="27"/>
      <c r="W697" s="27"/>
      <c r="X697" s="27"/>
    </row>
    <row r="698" spans="2:24" x14ac:dyDescent="0.2">
      <c r="B698" s="68"/>
      <c r="C698" s="68"/>
      <c r="D698" s="27"/>
      <c r="E698" s="363"/>
      <c r="F698" s="27"/>
      <c r="G698" s="27"/>
      <c r="H698" s="27"/>
      <c r="I698" s="27"/>
      <c r="J698" s="27"/>
      <c r="K698" s="27"/>
      <c r="L698" s="27"/>
      <c r="M698" s="27"/>
      <c r="N698" s="27"/>
      <c r="O698" s="27"/>
      <c r="P698" s="27"/>
      <c r="Q698" s="27"/>
      <c r="R698" s="27"/>
      <c r="S698" s="27"/>
      <c r="T698" s="27"/>
      <c r="U698" s="27"/>
      <c r="V698" s="27"/>
      <c r="W698" s="27"/>
      <c r="X698" s="27"/>
    </row>
    <row r="699" spans="2:24" x14ac:dyDescent="0.2">
      <c r="B699" s="68"/>
      <c r="C699" s="68"/>
      <c r="D699" s="27"/>
      <c r="E699" s="363"/>
      <c r="F699" s="27"/>
      <c r="G699" s="27"/>
      <c r="H699" s="27"/>
      <c r="I699" s="27"/>
      <c r="J699" s="27"/>
      <c r="K699" s="27"/>
      <c r="L699" s="27"/>
      <c r="M699" s="27"/>
      <c r="N699" s="27"/>
      <c r="O699" s="27"/>
      <c r="P699" s="27"/>
      <c r="Q699" s="27"/>
      <c r="R699" s="27"/>
      <c r="S699" s="27"/>
      <c r="T699" s="27"/>
      <c r="U699" s="27"/>
      <c r="V699" s="27"/>
      <c r="W699" s="27"/>
      <c r="X699" s="27"/>
    </row>
    <row r="700" spans="2:24" x14ac:dyDescent="0.2">
      <c r="B700" s="68"/>
      <c r="C700" s="68"/>
      <c r="D700" s="27"/>
      <c r="E700" s="363"/>
      <c r="F700" s="27"/>
      <c r="G700" s="27"/>
      <c r="H700" s="27"/>
      <c r="I700" s="27"/>
      <c r="J700" s="27"/>
      <c r="K700" s="27"/>
      <c r="L700" s="27"/>
      <c r="M700" s="27"/>
      <c r="N700" s="27"/>
      <c r="O700" s="27"/>
      <c r="P700" s="27"/>
      <c r="Q700" s="27"/>
      <c r="R700" s="27"/>
      <c r="S700" s="27"/>
      <c r="T700" s="27"/>
      <c r="U700" s="27"/>
      <c r="V700" s="27"/>
      <c r="W700" s="27"/>
      <c r="X700" s="27"/>
    </row>
    <row r="701" spans="2:24" x14ac:dyDescent="0.2">
      <c r="B701" s="68"/>
      <c r="C701" s="68"/>
      <c r="D701" s="27"/>
      <c r="E701" s="363"/>
      <c r="F701" s="27"/>
      <c r="G701" s="27"/>
      <c r="H701" s="27"/>
      <c r="I701" s="27"/>
      <c r="J701" s="27"/>
      <c r="K701" s="27"/>
      <c r="L701" s="27"/>
      <c r="M701" s="27"/>
      <c r="N701" s="27"/>
      <c r="O701" s="27"/>
      <c r="P701" s="27"/>
      <c r="Q701" s="27"/>
      <c r="R701" s="27"/>
      <c r="S701" s="27"/>
      <c r="T701" s="27"/>
      <c r="U701" s="27"/>
      <c r="V701" s="27"/>
      <c r="W701" s="27"/>
      <c r="X701" s="27"/>
    </row>
    <row r="702" spans="2:24" x14ac:dyDescent="0.2">
      <c r="B702" s="68"/>
      <c r="C702" s="68"/>
      <c r="D702" s="27"/>
      <c r="E702" s="363"/>
      <c r="F702" s="27"/>
      <c r="G702" s="27"/>
      <c r="H702" s="27"/>
      <c r="I702" s="27"/>
      <c r="J702" s="27"/>
      <c r="K702" s="27"/>
      <c r="L702" s="27"/>
      <c r="M702" s="27"/>
      <c r="N702" s="27"/>
      <c r="O702" s="27"/>
      <c r="P702" s="27"/>
      <c r="Q702" s="27"/>
      <c r="R702" s="27"/>
      <c r="S702" s="27"/>
      <c r="T702" s="27"/>
      <c r="U702" s="27"/>
      <c r="V702" s="27"/>
      <c r="W702" s="27"/>
      <c r="X702" s="27"/>
    </row>
    <row r="703" spans="2:24" x14ac:dyDescent="0.2">
      <c r="B703" s="68"/>
      <c r="C703" s="68"/>
      <c r="D703" s="27"/>
      <c r="E703" s="363"/>
      <c r="F703" s="27"/>
      <c r="G703" s="27"/>
      <c r="H703" s="27"/>
      <c r="I703" s="27"/>
      <c r="J703" s="27"/>
      <c r="K703" s="27"/>
      <c r="L703" s="27"/>
      <c r="M703" s="27"/>
      <c r="N703" s="27"/>
      <c r="O703" s="27"/>
      <c r="P703" s="27"/>
      <c r="Q703" s="27"/>
      <c r="R703" s="27"/>
      <c r="S703" s="27"/>
      <c r="T703" s="27"/>
      <c r="U703" s="27"/>
      <c r="V703" s="27"/>
      <c r="W703" s="27"/>
      <c r="X703" s="27"/>
    </row>
    <row r="704" spans="2:24" x14ac:dyDescent="0.2">
      <c r="B704" s="68"/>
      <c r="C704" s="68"/>
      <c r="D704" s="27"/>
      <c r="E704" s="363"/>
      <c r="F704" s="27"/>
      <c r="G704" s="27"/>
      <c r="H704" s="27"/>
      <c r="I704" s="27"/>
      <c r="J704" s="27"/>
      <c r="K704" s="27"/>
      <c r="L704" s="27"/>
      <c r="M704" s="27"/>
      <c r="N704" s="27"/>
      <c r="O704" s="27"/>
      <c r="P704" s="27"/>
      <c r="Q704" s="27"/>
      <c r="R704" s="27"/>
      <c r="S704" s="27"/>
      <c r="T704" s="27"/>
      <c r="U704" s="27"/>
      <c r="V704" s="27"/>
      <c r="W704" s="27"/>
      <c r="X704" s="27"/>
    </row>
    <row r="705" spans="2:24" x14ac:dyDescent="0.2">
      <c r="B705" s="68"/>
      <c r="C705" s="68"/>
      <c r="D705" s="27"/>
      <c r="E705" s="363"/>
      <c r="F705" s="27"/>
      <c r="G705" s="27"/>
      <c r="H705" s="27"/>
      <c r="I705" s="27"/>
      <c r="J705" s="27"/>
      <c r="K705" s="27"/>
      <c r="L705" s="27"/>
      <c r="M705" s="27"/>
      <c r="N705" s="27"/>
      <c r="O705" s="27"/>
      <c r="P705" s="27"/>
      <c r="Q705" s="27"/>
      <c r="R705" s="27"/>
      <c r="S705" s="27"/>
      <c r="T705" s="27"/>
      <c r="U705" s="27"/>
      <c r="V705" s="27"/>
      <c r="W705" s="27"/>
      <c r="X705" s="27"/>
    </row>
    <row r="706" spans="2:24" x14ac:dyDescent="0.2">
      <c r="B706" s="68"/>
      <c r="C706" s="68"/>
      <c r="D706" s="27"/>
      <c r="E706" s="363"/>
      <c r="F706" s="27"/>
      <c r="G706" s="27"/>
      <c r="H706" s="27"/>
      <c r="I706" s="27"/>
      <c r="J706" s="27"/>
      <c r="K706" s="27"/>
      <c r="L706" s="27"/>
      <c r="M706" s="27"/>
      <c r="N706" s="27"/>
      <c r="O706" s="27"/>
      <c r="P706" s="27"/>
      <c r="Q706" s="27"/>
      <c r="R706" s="27"/>
      <c r="S706" s="27"/>
      <c r="T706" s="27"/>
      <c r="U706" s="27"/>
      <c r="V706" s="27"/>
      <c r="W706" s="27"/>
      <c r="X706" s="27"/>
    </row>
    <row r="707" spans="2:24" x14ac:dyDescent="0.2">
      <c r="B707" s="68"/>
      <c r="C707" s="68"/>
      <c r="D707" s="27"/>
      <c r="E707" s="363"/>
      <c r="F707" s="27"/>
      <c r="G707" s="27"/>
      <c r="H707" s="27"/>
      <c r="I707" s="27"/>
      <c r="J707" s="27"/>
      <c r="K707" s="27"/>
      <c r="L707" s="27"/>
      <c r="M707" s="27"/>
      <c r="N707" s="27"/>
      <c r="O707" s="27"/>
      <c r="P707" s="27"/>
      <c r="Q707" s="27"/>
      <c r="R707" s="27"/>
      <c r="S707" s="27"/>
      <c r="T707" s="27"/>
      <c r="U707" s="27"/>
      <c r="V707" s="27"/>
      <c r="W707" s="27"/>
      <c r="X707" s="27"/>
    </row>
    <row r="708" spans="2:24" x14ac:dyDescent="0.2">
      <c r="B708" s="68"/>
      <c r="C708" s="68"/>
      <c r="D708" s="27"/>
      <c r="E708" s="363"/>
      <c r="F708" s="27"/>
      <c r="G708" s="27"/>
      <c r="H708" s="27"/>
      <c r="I708" s="27"/>
      <c r="J708" s="27"/>
      <c r="K708" s="27"/>
      <c r="L708" s="27"/>
      <c r="M708" s="27"/>
      <c r="N708" s="27"/>
      <c r="O708" s="27"/>
      <c r="P708" s="27"/>
      <c r="Q708" s="27"/>
      <c r="R708" s="27"/>
      <c r="S708" s="27"/>
      <c r="T708" s="27"/>
      <c r="U708" s="27"/>
      <c r="V708" s="27"/>
      <c r="W708" s="27"/>
      <c r="X708" s="27"/>
    </row>
    <row r="709" spans="2:24" x14ac:dyDescent="0.2">
      <c r="B709" s="68"/>
      <c r="C709" s="68"/>
      <c r="D709" s="27"/>
      <c r="E709" s="363"/>
      <c r="F709" s="27"/>
      <c r="G709" s="27"/>
      <c r="H709" s="27"/>
      <c r="I709" s="27"/>
      <c r="J709" s="27"/>
      <c r="K709" s="27"/>
      <c r="L709" s="27"/>
      <c r="M709" s="27"/>
      <c r="N709" s="27"/>
      <c r="O709" s="27"/>
      <c r="P709" s="27"/>
      <c r="Q709" s="27"/>
      <c r="R709" s="27"/>
      <c r="S709" s="27"/>
      <c r="T709" s="27"/>
      <c r="U709" s="27"/>
      <c r="V709" s="27"/>
      <c r="W709" s="27"/>
      <c r="X709" s="27"/>
    </row>
    <row r="710" spans="2:24" x14ac:dyDescent="0.2">
      <c r="B710" s="68"/>
      <c r="C710" s="68"/>
      <c r="D710" s="27"/>
      <c r="E710" s="363"/>
      <c r="F710" s="27"/>
      <c r="G710" s="27"/>
      <c r="H710" s="27"/>
      <c r="I710" s="27"/>
      <c r="J710" s="27"/>
      <c r="K710" s="27"/>
      <c r="L710" s="27"/>
      <c r="M710" s="27"/>
      <c r="N710" s="27"/>
      <c r="O710" s="27"/>
      <c r="P710" s="27"/>
      <c r="Q710" s="27"/>
      <c r="R710" s="27"/>
      <c r="S710" s="27"/>
      <c r="T710" s="27"/>
      <c r="U710" s="27"/>
      <c r="V710" s="27"/>
      <c r="W710" s="27"/>
      <c r="X710" s="27"/>
    </row>
    <row r="711" spans="2:24" x14ac:dyDescent="0.2">
      <c r="B711" s="68"/>
      <c r="C711" s="68"/>
      <c r="D711" s="27"/>
      <c r="E711" s="363"/>
      <c r="F711" s="27"/>
      <c r="G711" s="27"/>
      <c r="H711" s="27"/>
      <c r="I711" s="27"/>
      <c r="J711" s="27"/>
      <c r="K711" s="27"/>
      <c r="L711" s="27"/>
      <c r="M711" s="27"/>
      <c r="N711" s="27"/>
      <c r="O711" s="27"/>
      <c r="P711" s="27"/>
      <c r="Q711" s="27"/>
      <c r="R711" s="27"/>
      <c r="S711" s="27"/>
      <c r="T711" s="27"/>
      <c r="U711" s="27"/>
      <c r="V711" s="27"/>
      <c r="W711" s="27"/>
      <c r="X711" s="27"/>
    </row>
    <row r="712" spans="2:24" x14ac:dyDescent="0.2">
      <c r="B712" s="68"/>
      <c r="C712" s="68"/>
      <c r="D712" s="27"/>
      <c r="E712" s="363"/>
      <c r="F712" s="27"/>
      <c r="G712" s="27"/>
      <c r="H712" s="27"/>
      <c r="I712" s="27"/>
      <c r="J712" s="27"/>
      <c r="K712" s="27"/>
      <c r="L712" s="27"/>
      <c r="M712" s="27"/>
      <c r="N712" s="27"/>
      <c r="O712" s="27"/>
      <c r="P712" s="27"/>
      <c r="Q712" s="27"/>
      <c r="R712" s="27"/>
      <c r="S712" s="27"/>
      <c r="T712" s="27"/>
      <c r="U712" s="27"/>
      <c r="V712" s="27"/>
      <c r="W712" s="27"/>
      <c r="X712" s="27"/>
    </row>
    <row r="713" spans="2:24" x14ac:dyDescent="0.2">
      <c r="B713" s="68"/>
      <c r="C713" s="68"/>
      <c r="D713" s="27"/>
      <c r="E713" s="363"/>
      <c r="F713" s="27"/>
      <c r="G713" s="27"/>
      <c r="H713" s="27"/>
      <c r="I713" s="27"/>
      <c r="J713" s="27"/>
      <c r="K713" s="27"/>
      <c r="L713" s="27"/>
      <c r="M713" s="27"/>
      <c r="N713" s="27"/>
      <c r="O713" s="27"/>
      <c r="P713" s="27"/>
      <c r="Q713" s="27"/>
      <c r="R713" s="27"/>
      <c r="S713" s="27"/>
      <c r="T713" s="27"/>
      <c r="U713" s="27"/>
      <c r="V713" s="27"/>
      <c r="W713" s="27"/>
      <c r="X713" s="27"/>
    </row>
    <row r="714" spans="2:24" x14ac:dyDescent="0.2">
      <c r="B714" s="68"/>
      <c r="C714" s="68"/>
      <c r="D714" s="27"/>
      <c r="E714" s="363"/>
      <c r="F714" s="27"/>
      <c r="G714" s="27"/>
      <c r="H714" s="27"/>
      <c r="I714" s="27"/>
      <c r="J714" s="27"/>
      <c r="K714" s="27"/>
      <c r="L714" s="27"/>
      <c r="M714" s="27"/>
      <c r="N714" s="27"/>
      <c r="O714" s="27"/>
      <c r="P714" s="27"/>
      <c r="Q714" s="27"/>
      <c r="R714" s="27"/>
      <c r="S714" s="27"/>
      <c r="T714" s="27"/>
      <c r="U714" s="27"/>
      <c r="V714" s="27"/>
      <c r="W714" s="27"/>
      <c r="X714" s="27"/>
    </row>
    <row r="715" spans="2:24" x14ac:dyDescent="0.2">
      <c r="B715" s="68"/>
      <c r="C715" s="68"/>
      <c r="D715" s="27"/>
      <c r="E715" s="363"/>
      <c r="F715" s="27"/>
      <c r="G715" s="27"/>
      <c r="H715" s="27"/>
      <c r="I715" s="27"/>
      <c r="J715" s="27"/>
      <c r="K715" s="27"/>
      <c r="L715" s="27"/>
      <c r="M715" s="27"/>
      <c r="N715" s="27"/>
      <c r="O715" s="27"/>
      <c r="P715" s="27"/>
      <c r="Q715" s="27"/>
      <c r="R715" s="27"/>
      <c r="S715" s="27"/>
      <c r="T715" s="27"/>
      <c r="U715" s="27"/>
      <c r="V715" s="27"/>
      <c r="W715" s="27"/>
      <c r="X715" s="27"/>
    </row>
    <row r="716" spans="2:24" x14ac:dyDescent="0.2">
      <c r="B716" s="68"/>
      <c r="C716" s="68"/>
      <c r="D716" s="27"/>
      <c r="E716" s="363"/>
      <c r="F716" s="27"/>
      <c r="G716" s="27"/>
      <c r="H716" s="27"/>
      <c r="I716" s="27"/>
      <c r="J716" s="27"/>
      <c r="K716" s="27"/>
      <c r="L716" s="27"/>
      <c r="M716" s="27"/>
      <c r="N716" s="27"/>
      <c r="O716" s="27"/>
      <c r="P716" s="27"/>
      <c r="Q716" s="27"/>
      <c r="R716" s="27"/>
      <c r="S716" s="27"/>
      <c r="T716" s="27"/>
      <c r="U716" s="27"/>
      <c r="V716" s="27"/>
      <c r="W716" s="27"/>
      <c r="X716" s="27"/>
    </row>
    <row r="717" spans="2:24" x14ac:dyDescent="0.2">
      <c r="B717" s="68"/>
      <c r="C717" s="68"/>
      <c r="D717" s="27"/>
      <c r="E717" s="363"/>
      <c r="F717" s="27"/>
      <c r="G717" s="27"/>
      <c r="H717" s="27"/>
      <c r="I717" s="27"/>
      <c r="J717" s="27"/>
      <c r="K717" s="27"/>
      <c r="L717" s="27"/>
      <c r="M717" s="27"/>
      <c r="N717" s="27"/>
      <c r="O717" s="27"/>
      <c r="P717" s="27"/>
      <c r="Q717" s="27"/>
      <c r="R717" s="27"/>
      <c r="S717" s="27"/>
      <c r="T717" s="27"/>
      <c r="U717" s="27"/>
      <c r="V717" s="27"/>
      <c r="W717" s="27"/>
      <c r="X717" s="27"/>
    </row>
    <row r="718" spans="2:24" x14ac:dyDescent="0.2">
      <c r="B718" s="68"/>
      <c r="C718" s="68"/>
      <c r="D718" s="27"/>
      <c r="E718" s="363"/>
      <c r="F718" s="27"/>
      <c r="G718" s="27"/>
      <c r="H718" s="27"/>
      <c r="I718" s="27"/>
      <c r="J718" s="27"/>
      <c r="K718" s="27"/>
      <c r="L718" s="27"/>
      <c r="M718" s="27"/>
      <c r="N718" s="27"/>
      <c r="O718" s="27"/>
      <c r="P718" s="27"/>
      <c r="Q718" s="27"/>
      <c r="R718" s="27"/>
      <c r="S718" s="27"/>
      <c r="T718" s="27"/>
      <c r="U718" s="27"/>
      <c r="V718" s="27"/>
      <c r="W718" s="27"/>
      <c r="X718" s="27"/>
    </row>
    <row r="719" spans="2:24" x14ac:dyDescent="0.2">
      <c r="B719" s="68"/>
      <c r="C719" s="68"/>
      <c r="D719" s="27"/>
      <c r="E719" s="363"/>
      <c r="F719" s="27"/>
      <c r="G719" s="27"/>
      <c r="H719" s="27"/>
      <c r="I719" s="27"/>
      <c r="J719" s="27"/>
      <c r="K719" s="27"/>
      <c r="L719" s="27"/>
      <c r="M719" s="27"/>
      <c r="N719" s="27"/>
      <c r="O719" s="27"/>
      <c r="P719" s="27"/>
      <c r="Q719" s="27"/>
      <c r="R719" s="27"/>
      <c r="S719" s="27"/>
      <c r="T719" s="27"/>
      <c r="U719" s="27"/>
      <c r="V719" s="27"/>
      <c r="W719" s="27"/>
      <c r="X719" s="27"/>
    </row>
    <row r="720" spans="2:24" x14ac:dyDescent="0.2">
      <c r="B720" s="68"/>
      <c r="C720" s="68"/>
      <c r="D720" s="27"/>
      <c r="E720" s="363"/>
      <c r="F720" s="27"/>
      <c r="G720" s="27"/>
      <c r="H720" s="27"/>
      <c r="I720" s="27"/>
      <c r="J720" s="27"/>
      <c r="K720" s="27"/>
      <c r="L720" s="27"/>
      <c r="M720" s="27"/>
      <c r="N720" s="27"/>
      <c r="O720" s="27"/>
      <c r="P720" s="27"/>
      <c r="Q720" s="27"/>
      <c r="R720" s="27"/>
      <c r="S720" s="27"/>
      <c r="T720" s="27"/>
      <c r="U720" s="27"/>
      <c r="V720" s="27"/>
      <c r="W720" s="27"/>
      <c r="X720" s="27"/>
    </row>
    <row r="721" spans="2:24" x14ac:dyDescent="0.2">
      <c r="B721" s="68"/>
      <c r="C721" s="68"/>
      <c r="D721" s="27"/>
      <c r="E721" s="363"/>
      <c r="F721" s="27"/>
      <c r="G721" s="27"/>
      <c r="H721" s="27"/>
      <c r="I721" s="27"/>
      <c r="J721" s="27"/>
      <c r="K721" s="27"/>
      <c r="L721" s="27"/>
      <c r="M721" s="27"/>
      <c r="N721" s="27"/>
      <c r="O721" s="27"/>
      <c r="P721" s="27"/>
      <c r="Q721" s="27"/>
      <c r="R721" s="27"/>
      <c r="S721" s="27"/>
      <c r="T721" s="27"/>
      <c r="U721" s="27"/>
      <c r="V721" s="27"/>
      <c r="W721" s="27"/>
      <c r="X721" s="27"/>
    </row>
    <row r="722" spans="2:24" x14ac:dyDescent="0.2">
      <c r="B722" s="68"/>
      <c r="C722" s="68"/>
      <c r="D722" s="27"/>
      <c r="E722" s="363"/>
      <c r="F722" s="27"/>
      <c r="G722" s="27"/>
      <c r="H722" s="27"/>
      <c r="I722" s="27"/>
      <c r="J722" s="27"/>
      <c r="K722" s="27"/>
      <c r="L722" s="27"/>
      <c r="M722" s="27"/>
      <c r="N722" s="27"/>
      <c r="O722" s="27"/>
      <c r="P722" s="27"/>
      <c r="Q722" s="27"/>
      <c r="R722" s="27"/>
      <c r="S722" s="27"/>
      <c r="T722" s="27"/>
      <c r="U722" s="27"/>
      <c r="V722" s="27"/>
      <c r="W722" s="27"/>
      <c r="X722" s="27"/>
    </row>
    <row r="723" spans="2:24" x14ac:dyDescent="0.2">
      <c r="B723" s="68"/>
      <c r="C723" s="68"/>
      <c r="D723" s="27"/>
      <c r="E723" s="363"/>
      <c r="F723" s="27"/>
      <c r="G723" s="27"/>
      <c r="H723" s="27"/>
      <c r="I723" s="27"/>
      <c r="J723" s="27"/>
      <c r="K723" s="27"/>
      <c r="L723" s="27"/>
      <c r="M723" s="27"/>
      <c r="N723" s="27"/>
      <c r="O723" s="27"/>
      <c r="P723" s="27"/>
      <c r="Q723" s="27"/>
      <c r="R723" s="27"/>
      <c r="S723" s="27"/>
      <c r="T723" s="27"/>
      <c r="U723" s="27"/>
      <c r="V723" s="27"/>
      <c r="W723" s="27"/>
      <c r="X723" s="27"/>
    </row>
    <row r="724" spans="2:24" x14ac:dyDescent="0.2">
      <c r="B724" s="68"/>
      <c r="C724" s="68"/>
      <c r="D724" s="27"/>
      <c r="E724" s="363"/>
      <c r="F724" s="27"/>
      <c r="G724" s="27"/>
      <c r="H724" s="27"/>
      <c r="I724" s="27"/>
      <c r="J724" s="27"/>
      <c r="K724" s="27"/>
      <c r="L724" s="27"/>
      <c r="M724" s="27"/>
      <c r="N724" s="27"/>
      <c r="O724" s="27"/>
      <c r="P724" s="27"/>
      <c r="Q724" s="27"/>
      <c r="R724" s="27"/>
      <c r="S724" s="27"/>
      <c r="T724" s="27"/>
      <c r="U724" s="27"/>
      <c r="V724" s="27"/>
      <c r="W724" s="27"/>
      <c r="X724" s="27"/>
    </row>
    <row r="725" spans="2:24" x14ac:dyDescent="0.2">
      <c r="B725" s="68"/>
      <c r="C725" s="68"/>
      <c r="D725" s="27"/>
      <c r="E725" s="363"/>
      <c r="F725" s="27"/>
      <c r="G725" s="27"/>
      <c r="H725" s="27"/>
      <c r="I725" s="27"/>
      <c r="J725" s="27"/>
      <c r="K725" s="27"/>
      <c r="L725" s="27"/>
      <c r="M725" s="27"/>
      <c r="N725" s="27"/>
      <c r="O725" s="27"/>
      <c r="P725" s="27"/>
      <c r="Q725" s="27"/>
      <c r="R725" s="27"/>
      <c r="S725" s="27"/>
      <c r="T725" s="27"/>
      <c r="U725" s="27"/>
      <c r="V725" s="27"/>
      <c r="W725" s="27"/>
      <c r="X725" s="27"/>
    </row>
    <row r="726" spans="2:24" x14ac:dyDescent="0.2">
      <c r="B726" s="68"/>
      <c r="C726" s="68"/>
      <c r="D726" s="27"/>
      <c r="E726" s="363"/>
      <c r="F726" s="27"/>
      <c r="G726" s="27"/>
      <c r="H726" s="27"/>
      <c r="I726" s="27"/>
      <c r="J726" s="27"/>
      <c r="K726" s="27"/>
      <c r="L726" s="27"/>
      <c r="M726" s="27"/>
      <c r="N726" s="27"/>
      <c r="O726" s="27"/>
      <c r="P726" s="27"/>
      <c r="Q726" s="27"/>
      <c r="R726" s="27"/>
      <c r="S726" s="27"/>
      <c r="T726" s="27"/>
      <c r="U726" s="27"/>
      <c r="V726" s="27"/>
      <c r="W726" s="27"/>
      <c r="X726" s="27"/>
    </row>
    <row r="727" spans="2:24" x14ac:dyDescent="0.2">
      <c r="B727" s="68"/>
      <c r="C727" s="68"/>
      <c r="D727" s="27"/>
      <c r="E727" s="363"/>
      <c r="F727" s="27"/>
      <c r="G727" s="27"/>
      <c r="H727" s="27"/>
      <c r="I727" s="27"/>
      <c r="J727" s="27"/>
      <c r="K727" s="27"/>
      <c r="L727" s="27"/>
      <c r="M727" s="27"/>
      <c r="N727" s="27"/>
      <c r="O727" s="27"/>
      <c r="P727" s="27"/>
      <c r="Q727" s="27"/>
      <c r="R727" s="27"/>
      <c r="S727" s="27"/>
      <c r="T727" s="27"/>
      <c r="U727" s="27"/>
      <c r="V727" s="27"/>
      <c r="W727" s="27"/>
      <c r="X727" s="27"/>
    </row>
    <row r="728" spans="2:24" x14ac:dyDescent="0.2">
      <c r="B728" s="68"/>
      <c r="C728" s="68"/>
      <c r="D728" s="27"/>
      <c r="E728" s="363"/>
      <c r="F728" s="27"/>
      <c r="G728" s="27"/>
      <c r="H728" s="27"/>
      <c r="I728" s="27"/>
      <c r="J728" s="27"/>
      <c r="K728" s="27"/>
      <c r="L728" s="27"/>
      <c r="M728" s="27"/>
      <c r="N728" s="27"/>
      <c r="O728" s="27"/>
      <c r="P728" s="27"/>
      <c r="Q728" s="27"/>
      <c r="R728" s="27"/>
      <c r="S728" s="27"/>
      <c r="T728" s="27"/>
      <c r="U728" s="27"/>
      <c r="V728" s="27"/>
      <c r="W728" s="27"/>
      <c r="X728" s="27"/>
    </row>
    <row r="729" spans="2:24" x14ac:dyDescent="0.2">
      <c r="B729" s="68"/>
      <c r="C729" s="68"/>
      <c r="D729" s="27"/>
      <c r="E729" s="363"/>
      <c r="F729" s="27"/>
      <c r="G729" s="27"/>
      <c r="H729" s="27"/>
      <c r="I729" s="27"/>
      <c r="J729" s="27"/>
      <c r="K729" s="27"/>
      <c r="L729" s="27"/>
      <c r="M729" s="27"/>
      <c r="N729" s="27"/>
      <c r="O729" s="27"/>
      <c r="P729" s="27"/>
      <c r="Q729" s="27"/>
      <c r="R729" s="27"/>
      <c r="S729" s="27"/>
      <c r="T729" s="27"/>
      <c r="U729" s="27"/>
      <c r="V729" s="27"/>
      <c r="W729" s="27"/>
      <c r="X729" s="27"/>
    </row>
    <row r="730" spans="2:24" x14ac:dyDescent="0.2">
      <c r="B730" s="68"/>
      <c r="C730" s="68"/>
      <c r="D730" s="27"/>
      <c r="E730" s="363"/>
      <c r="F730" s="27"/>
      <c r="G730" s="27"/>
      <c r="H730" s="27"/>
      <c r="I730" s="27"/>
      <c r="J730" s="27"/>
      <c r="K730" s="27"/>
      <c r="L730" s="27"/>
      <c r="M730" s="27"/>
      <c r="N730" s="27"/>
      <c r="O730" s="27"/>
      <c r="P730" s="27"/>
      <c r="Q730" s="27"/>
      <c r="R730" s="27"/>
      <c r="S730" s="27"/>
      <c r="T730" s="27"/>
      <c r="U730" s="27"/>
      <c r="V730" s="27"/>
      <c r="W730" s="27"/>
      <c r="X730" s="27"/>
    </row>
    <row r="731" spans="2:24" x14ac:dyDescent="0.2">
      <c r="B731" s="68"/>
      <c r="C731" s="68"/>
      <c r="D731" s="27"/>
      <c r="E731" s="363"/>
      <c r="F731" s="27"/>
      <c r="G731" s="27"/>
      <c r="H731" s="27"/>
      <c r="I731" s="27"/>
      <c r="J731" s="27"/>
      <c r="K731" s="27"/>
      <c r="L731" s="27"/>
      <c r="M731" s="27"/>
      <c r="N731" s="27"/>
      <c r="O731" s="27"/>
      <c r="P731" s="27"/>
      <c r="Q731" s="27"/>
      <c r="R731" s="27"/>
      <c r="S731" s="27"/>
      <c r="T731" s="27"/>
      <c r="U731" s="27"/>
      <c r="V731" s="27"/>
      <c r="W731" s="27"/>
      <c r="X731" s="27"/>
    </row>
    <row r="732" spans="2:24" x14ac:dyDescent="0.2">
      <c r="B732" s="68"/>
      <c r="C732" s="68"/>
      <c r="D732" s="27"/>
      <c r="E732" s="363"/>
      <c r="F732" s="27"/>
      <c r="G732" s="27"/>
      <c r="H732" s="27"/>
      <c r="I732" s="27"/>
      <c r="J732" s="27"/>
      <c r="K732" s="27"/>
      <c r="L732" s="27"/>
      <c r="M732" s="27"/>
      <c r="N732" s="27"/>
      <c r="O732" s="27"/>
      <c r="P732" s="27"/>
      <c r="Q732" s="27"/>
      <c r="R732" s="27"/>
      <c r="S732" s="27"/>
      <c r="T732" s="27"/>
      <c r="U732" s="27"/>
      <c r="V732" s="27"/>
      <c r="W732" s="27"/>
      <c r="X732" s="27"/>
    </row>
    <row r="733" spans="2:24" x14ac:dyDescent="0.2">
      <c r="B733" s="68"/>
      <c r="C733" s="68"/>
      <c r="D733" s="27"/>
      <c r="E733" s="363"/>
      <c r="F733" s="27"/>
      <c r="G733" s="27"/>
      <c r="H733" s="27"/>
      <c r="I733" s="27"/>
      <c r="J733" s="27"/>
      <c r="K733" s="27"/>
      <c r="L733" s="27"/>
      <c r="M733" s="27"/>
      <c r="N733" s="27"/>
      <c r="O733" s="27"/>
      <c r="P733" s="27"/>
      <c r="Q733" s="27"/>
      <c r="R733" s="27"/>
      <c r="S733" s="27"/>
      <c r="T733" s="27"/>
      <c r="U733" s="27"/>
      <c r="V733" s="27"/>
      <c r="W733" s="27"/>
      <c r="X733" s="27"/>
    </row>
    <row r="734" spans="2:24" x14ac:dyDescent="0.2">
      <c r="B734" s="68"/>
      <c r="C734" s="68"/>
      <c r="D734" s="27"/>
      <c r="E734" s="363"/>
      <c r="F734" s="27"/>
      <c r="G734" s="27"/>
      <c r="H734" s="27"/>
      <c r="I734" s="27"/>
      <c r="J734" s="27"/>
      <c r="K734" s="27"/>
      <c r="L734" s="27"/>
      <c r="M734" s="27"/>
      <c r="N734" s="27"/>
      <c r="O734" s="27"/>
      <c r="P734" s="27"/>
      <c r="Q734" s="27"/>
      <c r="R734" s="27"/>
      <c r="S734" s="27"/>
      <c r="T734" s="27"/>
      <c r="U734" s="27"/>
      <c r="V734" s="27"/>
      <c r="W734" s="27"/>
      <c r="X734" s="27"/>
    </row>
    <row r="735" spans="2:24" x14ac:dyDescent="0.2">
      <c r="B735" s="68"/>
      <c r="C735" s="68"/>
      <c r="D735" s="27"/>
      <c r="E735" s="363"/>
      <c r="F735" s="27"/>
      <c r="G735" s="27"/>
      <c r="H735" s="27"/>
      <c r="I735" s="27"/>
      <c r="J735" s="27"/>
      <c r="K735" s="27"/>
      <c r="L735" s="27"/>
      <c r="M735" s="27"/>
      <c r="N735" s="27"/>
      <c r="O735" s="27"/>
      <c r="P735" s="27"/>
      <c r="Q735" s="27"/>
      <c r="R735" s="27"/>
      <c r="S735" s="27"/>
      <c r="T735" s="27"/>
      <c r="U735" s="27"/>
      <c r="V735" s="27"/>
      <c r="W735" s="27"/>
      <c r="X735" s="27"/>
    </row>
    <row r="736" spans="2:24" x14ac:dyDescent="0.2">
      <c r="B736" s="68"/>
      <c r="C736" s="68"/>
      <c r="D736" s="27"/>
      <c r="E736" s="363"/>
      <c r="F736" s="27"/>
      <c r="G736" s="27"/>
      <c r="H736" s="27"/>
      <c r="I736" s="27"/>
      <c r="J736" s="27"/>
      <c r="K736" s="27"/>
      <c r="L736" s="27"/>
      <c r="M736" s="27"/>
      <c r="N736" s="27"/>
      <c r="O736" s="27"/>
      <c r="P736" s="27"/>
      <c r="Q736" s="27"/>
      <c r="R736" s="27"/>
      <c r="S736" s="27"/>
      <c r="T736" s="27"/>
      <c r="U736" s="27"/>
      <c r="V736" s="27"/>
      <c r="W736" s="27"/>
      <c r="X736" s="27"/>
    </row>
    <row r="737" spans="2:24" x14ac:dyDescent="0.2">
      <c r="B737" s="68"/>
      <c r="C737" s="68"/>
      <c r="D737" s="27"/>
      <c r="E737" s="363"/>
      <c r="F737" s="27"/>
      <c r="G737" s="27"/>
      <c r="H737" s="27"/>
      <c r="I737" s="27"/>
      <c r="J737" s="27"/>
      <c r="K737" s="27"/>
      <c r="L737" s="27"/>
      <c r="M737" s="27"/>
      <c r="N737" s="27"/>
      <c r="O737" s="27"/>
      <c r="P737" s="27"/>
      <c r="Q737" s="27"/>
      <c r="R737" s="27"/>
      <c r="S737" s="27"/>
      <c r="T737" s="27"/>
      <c r="U737" s="27"/>
      <c r="V737" s="27"/>
      <c r="W737" s="27"/>
      <c r="X737" s="27"/>
    </row>
    <row r="738" spans="2:24" x14ac:dyDescent="0.2">
      <c r="B738" s="68"/>
      <c r="C738" s="68"/>
      <c r="D738" s="27"/>
      <c r="E738" s="363"/>
      <c r="F738" s="27"/>
      <c r="G738" s="27"/>
      <c r="H738" s="27"/>
      <c r="I738" s="27"/>
      <c r="J738" s="27"/>
      <c r="K738" s="27"/>
      <c r="L738" s="27"/>
      <c r="M738" s="27"/>
      <c r="N738" s="27"/>
      <c r="O738" s="27"/>
      <c r="P738" s="27"/>
      <c r="Q738" s="27"/>
      <c r="R738" s="27"/>
      <c r="S738" s="27"/>
      <c r="T738" s="27"/>
      <c r="U738" s="27"/>
      <c r="V738" s="27"/>
      <c r="W738" s="27"/>
      <c r="X738" s="27"/>
    </row>
    <row r="739" spans="2:24" x14ac:dyDescent="0.2">
      <c r="B739" s="68"/>
      <c r="C739" s="68"/>
      <c r="D739" s="27"/>
      <c r="E739" s="363"/>
      <c r="F739" s="27"/>
      <c r="G739" s="27"/>
      <c r="H739" s="27"/>
      <c r="I739" s="27"/>
      <c r="J739" s="27"/>
      <c r="K739" s="27"/>
      <c r="L739" s="27"/>
      <c r="M739" s="27"/>
      <c r="N739" s="27"/>
      <c r="O739" s="27"/>
      <c r="P739" s="27"/>
      <c r="Q739" s="27"/>
      <c r="R739" s="27"/>
      <c r="S739" s="27"/>
      <c r="T739" s="27"/>
      <c r="U739" s="27"/>
      <c r="V739" s="27"/>
      <c r="W739" s="27"/>
      <c r="X739" s="27"/>
    </row>
    <row r="740" spans="2:24" x14ac:dyDescent="0.2">
      <c r="B740" s="68"/>
      <c r="C740" s="68"/>
      <c r="D740" s="27"/>
      <c r="E740" s="363"/>
      <c r="F740" s="27"/>
      <c r="G740" s="27"/>
      <c r="H740" s="27"/>
      <c r="I740" s="27"/>
      <c r="J740" s="27"/>
      <c r="K740" s="27"/>
      <c r="L740" s="27"/>
      <c r="M740" s="27"/>
      <c r="N740" s="27"/>
      <c r="O740" s="27"/>
      <c r="P740" s="27"/>
      <c r="Q740" s="27"/>
      <c r="R740" s="27"/>
      <c r="S740" s="27"/>
      <c r="T740" s="27"/>
      <c r="U740" s="27"/>
      <c r="V740" s="27"/>
      <c r="W740" s="27"/>
      <c r="X740" s="27"/>
    </row>
    <row r="741" spans="2:24" x14ac:dyDescent="0.2">
      <c r="B741" s="68"/>
      <c r="C741" s="68"/>
      <c r="D741" s="27"/>
      <c r="E741" s="363"/>
      <c r="F741" s="27"/>
      <c r="G741" s="27"/>
      <c r="H741" s="27"/>
      <c r="I741" s="27"/>
      <c r="J741" s="27"/>
      <c r="K741" s="27"/>
      <c r="L741" s="27"/>
      <c r="M741" s="27"/>
      <c r="N741" s="27"/>
      <c r="O741" s="27"/>
      <c r="P741" s="27"/>
      <c r="Q741" s="27"/>
      <c r="R741" s="27"/>
      <c r="S741" s="27"/>
      <c r="T741" s="27"/>
      <c r="U741" s="27"/>
      <c r="V741" s="27"/>
      <c r="W741" s="27"/>
      <c r="X741" s="27"/>
    </row>
    <row r="742" spans="2:24" x14ac:dyDescent="0.2">
      <c r="B742" s="68"/>
      <c r="C742" s="68"/>
      <c r="D742" s="27"/>
      <c r="E742" s="363"/>
      <c r="F742" s="27"/>
      <c r="G742" s="27"/>
      <c r="H742" s="27"/>
      <c r="I742" s="27"/>
      <c r="J742" s="27"/>
      <c r="K742" s="27"/>
      <c r="L742" s="27"/>
      <c r="M742" s="27"/>
      <c r="N742" s="27"/>
      <c r="O742" s="27"/>
      <c r="P742" s="27"/>
      <c r="Q742" s="27"/>
      <c r="R742" s="27"/>
      <c r="S742" s="27"/>
      <c r="T742" s="27"/>
      <c r="U742" s="27"/>
      <c r="V742" s="27"/>
      <c r="W742" s="27"/>
      <c r="X742" s="27"/>
    </row>
    <row r="743" spans="2:24" x14ac:dyDescent="0.2">
      <c r="B743" s="68"/>
      <c r="C743" s="68"/>
      <c r="D743" s="27"/>
      <c r="E743" s="363"/>
      <c r="F743" s="27"/>
      <c r="G743" s="27"/>
      <c r="H743" s="27"/>
      <c r="I743" s="27"/>
      <c r="J743" s="27"/>
      <c r="K743" s="27"/>
      <c r="L743" s="27"/>
      <c r="M743" s="27"/>
      <c r="N743" s="27"/>
      <c r="O743" s="27"/>
      <c r="P743" s="27"/>
      <c r="Q743" s="27"/>
      <c r="R743" s="27"/>
      <c r="S743" s="27"/>
      <c r="T743" s="27"/>
      <c r="U743" s="27"/>
      <c r="V743" s="27"/>
      <c r="W743" s="27"/>
      <c r="X743" s="27"/>
    </row>
    <row r="744" spans="2:24" x14ac:dyDescent="0.2">
      <c r="B744" s="68"/>
      <c r="C744" s="68"/>
      <c r="D744" s="27"/>
      <c r="E744" s="363"/>
      <c r="F744" s="27"/>
      <c r="G744" s="27"/>
      <c r="H744" s="27"/>
      <c r="I744" s="27"/>
      <c r="J744" s="27"/>
      <c r="K744" s="27"/>
      <c r="L744" s="27"/>
      <c r="M744" s="27"/>
      <c r="N744" s="27"/>
      <c r="O744" s="27"/>
      <c r="P744" s="27"/>
      <c r="Q744" s="27"/>
      <c r="R744" s="27"/>
      <c r="S744" s="27"/>
      <c r="T744" s="27"/>
      <c r="U744" s="27"/>
      <c r="V744" s="27"/>
      <c r="W744" s="27"/>
      <c r="X744" s="27"/>
    </row>
    <row r="745" spans="2:24" x14ac:dyDescent="0.2">
      <c r="B745" s="68"/>
      <c r="C745" s="68"/>
      <c r="D745" s="27"/>
      <c r="E745" s="363"/>
      <c r="F745" s="27"/>
      <c r="G745" s="27"/>
      <c r="H745" s="27"/>
      <c r="I745" s="27"/>
      <c r="J745" s="27"/>
      <c r="K745" s="27"/>
      <c r="L745" s="27"/>
      <c r="M745" s="27"/>
      <c r="N745" s="27"/>
      <c r="O745" s="27"/>
      <c r="P745" s="27"/>
      <c r="Q745" s="27"/>
      <c r="R745" s="27"/>
      <c r="S745" s="27"/>
      <c r="T745" s="27"/>
      <c r="U745" s="27"/>
      <c r="V745" s="27"/>
      <c r="W745" s="27"/>
      <c r="X745" s="27"/>
    </row>
    <row r="746" spans="2:24" x14ac:dyDescent="0.2">
      <c r="B746" s="68"/>
      <c r="C746" s="68"/>
      <c r="D746" s="27"/>
      <c r="E746" s="363"/>
      <c r="F746" s="27"/>
      <c r="G746" s="27"/>
      <c r="H746" s="27"/>
      <c r="I746" s="27"/>
      <c r="J746" s="27"/>
      <c r="K746" s="27"/>
      <c r="L746" s="27"/>
      <c r="M746" s="27"/>
      <c r="N746" s="27"/>
      <c r="O746" s="27"/>
      <c r="P746" s="27"/>
      <c r="Q746" s="27"/>
      <c r="R746" s="27"/>
      <c r="S746" s="27"/>
      <c r="T746" s="27"/>
      <c r="U746" s="27"/>
      <c r="V746" s="27"/>
      <c r="W746" s="27"/>
      <c r="X746" s="27"/>
    </row>
    <row r="747" spans="2:24" x14ac:dyDescent="0.2">
      <c r="B747" s="68"/>
      <c r="C747" s="68"/>
      <c r="D747" s="27"/>
      <c r="E747" s="363"/>
      <c r="F747" s="27"/>
      <c r="G747" s="27"/>
      <c r="H747" s="27"/>
      <c r="I747" s="27"/>
      <c r="J747" s="27"/>
      <c r="K747" s="27"/>
      <c r="L747" s="27"/>
      <c r="M747" s="27"/>
      <c r="N747" s="27"/>
      <c r="O747" s="27"/>
      <c r="P747" s="27"/>
      <c r="Q747" s="27"/>
      <c r="R747" s="27"/>
      <c r="S747" s="27"/>
      <c r="T747" s="27"/>
      <c r="U747" s="27"/>
      <c r="V747" s="27"/>
      <c r="W747" s="27"/>
      <c r="X747" s="27"/>
    </row>
    <row r="748" spans="2:24" x14ac:dyDescent="0.2">
      <c r="B748" s="68"/>
      <c r="C748" s="68"/>
      <c r="D748" s="27"/>
      <c r="E748" s="363"/>
      <c r="F748" s="27"/>
      <c r="G748" s="27"/>
      <c r="H748" s="27"/>
      <c r="I748" s="27"/>
      <c r="J748" s="27"/>
      <c r="K748" s="27"/>
      <c r="L748" s="27"/>
      <c r="M748" s="27"/>
      <c r="N748" s="27"/>
      <c r="O748" s="27"/>
      <c r="P748" s="27"/>
      <c r="Q748" s="27"/>
      <c r="R748" s="27"/>
      <c r="S748" s="27"/>
      <c r="T748" s="27"/>
      <c r="U748" s="27"/>
      <c r="V748" s="27"/>
      <c r="W748" s="27"/>
      <c r="X748" s="27"/>
    </row>
    <row r="749" spans="2:24" x14ac:dyDescent="0.2">
      <c r="B749" s="68"/>
      <c r="C749" s="68"/>
      <c r="D749" s="27"/>
      <c r="E749" s="363"/>
      <c r="F749" s="27"/>
      <c r="G749" s="27"/>
      <c r="H749" s="27"/>
      <c r="I749" s="27"/>
      <c r="J749" s="27"/>
      <c r="K749" s="27"/>
      <c r="L749" s="27"/>
      <c r="M749" s="27"/>
      <c r="N749" s="27"/>
      <c r="O749" s="27"/>
      <c r="P749" s="27"/>
      <c r="Q749" s="27"/>
      <c r="R749" s="27"/>
      <c r="S749" s="27"/>
      <c r="T749" s="27"/>
      <c r="U749" s="27"/>
      <c r="V749" s="27"/>
      <c r="W749" s="27"/>
      <c r="X749" s="27"/>
    </row>
    <row r="750" spans="2:24" x14ac:dyDescent="0.2">
      <c r="B750" s="68"/>
      <c r="C750" s="68"/>
      <c r="D750" s="27"/>
      <c r="E750" s="363"/>
      <c r="F750" s="27"/>
      <c r="G750" s="27"/>
      <c r="H750" s="27"/>
      <c r="I750" s="27"/>
      <c r="J750" s="27"/>
      <c r="K750" s="27"/>
      <c r="L750" s="27"/>
      <c r="M750" s="27"/>
      <c r="N750" s="27"/>
      <c r="O750" s="27"/>
      <c r="P750" s="27"/>
      <c r="Q750" s="27"/>
      <c r="R750" s="27"/>
      <c r="S750" s="27"/>
      <c r="T750" s="27"/>
      <c r="U750" s="27"/>
      <c r="V750" s="27"/>
      <c r="W750" s="27"/>
      <c r="X750" s="27"/>
    </row>
    <row r="751" spans="2:24" x14ac:dyDescent="0.2">
      <c r="B751" s="68"/>
      <c r="C751" s="68"/>
      <c r="D751" s="27"/>
      <c r="E751" s="363"/>
      <c r="F751" s="27"/>
      <c r="G751" s="27"/>
      <c r="H751" s="27"/>
      <c r="I751" s="27"/>
      <c r="J751" s="27"/>
      <c r="K751" s="27"/>
      <c r="L751" s="27"/>
      <c r="M751" s="27"/>
      <c r="N751" s="27"/>
      <c r="O751" s="27"/>
      <c r="P751" s="27"/>
      <c r="Q751" s="27"/>
      <c r="R751" s="27"/>
      <c r="S751" s="27"/>
      <c r="T751" s="27"/>
      <c r="U751" s="27"/>
      <c r="V751" s="27"/>
      <c r="W751" s="27"/>
      <c r="X751" s="27"/>
    </row>
    <row r="752" spans="2:24" x14ac:dyDescent="0.2">
      <c r="B752" s="68"/>
      <c r="C752" s="68"/>
      <c r="D752" s="27"/>
      <c r="E752" s="363"/>
      <c r="F752" s="27"/>
      <c r="G752" s="27"/>
      <c r="H752" s="27"/>
      <c r="I752" s="27"/>
      <c r="J752" s="27"/>
      <c r="K752" s="27"/>
      <c r="L752" s="27"/>
      <c r="M752" s="27"/>
      <c r="N752" s="27"/>
      <c r="O752" s="27"/>
      <c r="P752" s="27"/>
      <c r="Q752" s="27"/>
      <c r="R752" s="27"/>
      <c r="S752" s="27"/>
      <c r="T752" s="27"/>
      <c r="U752" s="27"/>
      <c r="V752" s="27"/>
      <c r="W752" s="27"/>
      <c r="X752" s="27"/>
    </row>
    <row r="753" spans="2:24" x14ac:dyDescent="0.2">
      <c r="B753" s="68"/>
      <c r="C753" s="68"/>
      <c r="D753" s="27"/>
      <c r="E753" s="363"/>
      <c r="F753" s="27"/>
      <c r="G753" s="27"/>
      <c r="H753" s="27"/>
      <c r="I753" s="27"/>
      <c r="J753" s="27"/>
      <c r="K753" s="27"/>
      <c r="L753" s="27"/>
      <c r="M753" s="27"/>
      <c r="N753" s="27"/>
      <c r="O753" s="27"/>
      <c r="P753" s="27"/>
      <c r="Q753" s="27"/>
      <c r="R753" s="27"/>
      <c r="S753" s="27"/>
      <c r="T753" s="27"/>
      <c r="U753" s="27"/>
      <c r="V753" s="27"/>
      <c r="W753" s="27"/>
      <c r="X753" s="27"/>
    </row>
    <row r="754" spans="2:24" x14ac:dyDescent="0.2">
      <c r="B754" s="68"/>
      <c r="C754" s="68"/>
      <c r="D754" s="27"/>
      <c r="E754" s="363"/>
      <c r="F754" s="27"/>
      <c r="G754" s="27"/>
      <c r="H754" s="27"/>
      <c r="I754" s="27"/>
      <c r="J754" s="27"/>
      <c r="K754" s="27"/>
      <c r="L754" s="27"/>
      <c r="M754" s="27"/>
      <c r="N754" s="27"/>
      <c r="O754" s="27"/>
      <c r="P754" s="27"/>
      <c r="Q754" s="27"/>
      <c r="R754" s="27"/>
      <c r="S754" s="27"/>
      <c r="T754" s="27"/>
      <c r="U754" s="27"/>
      <c r="V754" s="27"/>
      <c r="W754" s="27"/>
      <c r="X754" s="27"/>
    </row>
    <row r="755" spans="2:24" x14ac:dyDescent="0.2">
      <c r="B755" s="68"/>
      <c r="C755" s="68"/>
      <c r="D755" s="27"/>
      <c r="E755" s="363"/>
      <c r="F755" s="27"/>
      <c r="G755" s="27"/>
      <c r="H755" s="27"/>
      <c r="I755" s="27"/>
      <c r="J755" s="27"/>
      <c r="K755" s="27"/>
      <c r="L755" s="27"/>
      <c r="M755" s="27"/>
      <c r="N755" s="27"/>
      <c r="O755" s="27"/>
      <c r="P755" s="27"/>
      <c r="Q755" s="27"/>
      <c r="R755" s="27"/>
      <c r="S755" s="27"/>
      <c r="T755" s="27"/>
      <c r="U755" s="27"/>
      <c r="V755" s="27"/>
      <c r="W755" s="27"/>
      <c r="X755" s="27"/>
    </row>
    <row r="756" spans="2:24" x14ac:dyDescent="0.2">
      <c r="B756" s="68"/>
      <c r="C756" s="68"/>
      <c r="D756" s="27"/>
      <c r="E756" s="363"/>
      <c r="F756" s="27"/>
      <c r="G756" s="27"/>
      <c r="H756" s="27"/>
      <c r="I756" s="27"/>
      <c r="J756" s="27"/>
      <c r="K756" s="27"/>
      <c r="L756" s="27"/>
      <c r="M756" s="27"/>
      <c r="N756" s="27"/>
      <c r="O756" s="27"/>
      <c r="P756" s="27"/>
      <c r="Q756" s="27"/>
      <c r="R756" s="27"/>
      <c r="S756" s="27"/>
      <c r="T756" s="27"/>
      <c r="U756" s="27"/>
      <c r="V756" s="27"/>
      <c r="W756" s="27"/>
      <c r="X756" s="27"/>
    </row>
    <row r="757" spans="2:24" x14ac:dyDescent="0.2">
      <c r="B757" s="68"/>
      <c r="C757" s="68"/>
      <c r="D757" s="27"/>
      <c r="E757" s="363"/>
      <c r="F757" s="27"/>
      <c r="G757" s="27"/>
      <c r="H757" s="27"/>
      <c r="I757" s="27"/>
      <c r="J757" s="27"/>
      <c r="K757" s="27"/>
      <c r="L757" s="27"/>
      <c r="M757" s="27"/>
      <c r="N757" s="27"/>
      <c r="O757" s="27"/>
      <c r="P757" s="27"/>
      <c r="Q757" s="27"/>
      <c r="R757" s="27"/>
      <c r="S757" s="27"/>
      <c r="T757" s="27"/>
      <c r="U757" s="27"/>
      <c r="V757" s="27"/>
      <c r="W757" s="27"/>
      <c r="X757" s="27"/>
    </row>
    <row r="758" spans="2:24" x14ac:dyDescent="0.2">
      <c r="B758" s="68"/>
      <c r="C758" s="68"/>
      <c r="D758" s="27"/>
      <c r="E758" s="363"/>
      <c r="F758" s="27"/>
      <c r="G758" s="27"/>
      <c r="H758" s="27"/>
      <c r="I758" s="27"/>
      <c r="J758" s="27"/>
      <c r="K758" s="27"/>
      <c r="L758" s="27"/>
      <c r="M758" s="27"/>
      <c r="N758" s="27"/>
      <c r="O758" s="27"/>
      <c r="P758" s="27"/>
      <c r="Q758" s="27"/>
      <c r="R758" s="27"/>
      <c r="S758" s="27"/>
      <c r="T758" s="27"/>
      <c r="U758" s="27"/>
      <c r="V758" s="27"/>
      <c r="W758" s="27"/>
      <c r="X758" s="27"/>
    </row>
    <row r="759" spans="2:24" x14ac:dyDescent="0.2">
      <c r="B759" s="68"/>
      <c r="C759" s="68"/>
      <c r="D759" s="27"/>
      <c r="E759" s="363"/>
      <c r="F759" s="27"/>
      <c r="G759" s="27"/>
      <c r="H759" s="27"/>
      <c r="I759" s="27"/>
      <c r="J759" s="27"/>
      <c r="K759" s="27"/>
      <c r="L759" s="27"/>
      <c r="M759" s="27"/>
      <c r="N759" s="27"/>
      <c r="O759" s="27"/>
      <c r="P759" s="27"/>
      <c r="Q759" s="27"/>
      <c r="R759" s="27"/>
      <c r="S759" s="27"/>
      <c r="T759" s="27"/>
      <c r="U759" s="27"/>
      <c r="V759" s="27"/>
      <c r="W759" s="27"/>
      <c r="X759" s="27"/>
    </row>
    <row r="760" spans="2:24" x14ac:dyDescent="0.2">
      <c r="B760" s="68"/>
      <c r="C760" s="68"/>
      <c r="D760" s="27"/>
      <c r="E760" s="363"/>
      <c r="F760" s="27"/>
      <c r="G760" s="27"/>
      <c r="H760" s="27"/>
      <c r="I760" s="27"/>
      <c r="J760" s="27"/>
      <c r="K760" s="27"/>
      <c r="L760" s="27"/>
      <c r="M760" s="27"/>
      <c r="N760" s="27"/>
      <c r="O760" s="27"/>
      <c r="P760" s="27"/>
      <c r="Q760" s="27"/>
      <c r="R760" s="27"/>
      <c r="S760" s="27"/>
      <c r="T760" s="27"/>
      <c r="U760" s="27"/>
      <c r="V760" s="27"/>
      <c r="W760" s="27"/>
      <c r="X760" s="27"/>
    </row>
    <row r="761" spans="2:24" x14ac:dyDescent="0.2">
      <c r="B761" s="68"/>
      <c r="C761" s="68"/>
      <c r="D761" s="27"/>
      <c r="E761" s="363"/>
      <c r="F761" s="27"/>
      <c r="G761" s="27"/>
      <c r="H761" s="27"/>
      <c r="I761" s="27"/>
      <c r="J761" s="27"/>
      <c r="K761" s="27"/>
      <c r="L761" s="27"/>
      <c r="M761" s="27"/>
      <c r="N761" s="27"/>
      <c r="O761" s="27"/>
      <c r="P761" s="27"/>
      <c r="Q761" s="27"/>
      <c r="R761" s="27"/>
      <c r="S761" s="27"/>
      <c r="T761" s="27"/>
      <c r="U761" s="27"/>
      <c r="V761" s="27"/>
      <c r="W761" s="27"/>
      <c r="X761" s="27"/>
    </row>
    <row r="762" spans="2:24" x14ac:dyDescent="0.2">
      <c r="B762" s="68"/>
      <c r="C762" s="68"/>
      <c r="D762" s="27"/>
      <c r="E762" s="363"/>
      <c r="F762" s="27"/>
      <c r="G762" s="27"/>
      <c r="H762" s="27"/>
      <c r="I762" s="27"/>
      <c r="J762" s="27"/>
      <c r="K762" s="27"/>
      <c r="L762" s="27"/>
      <c r="M762" s="27"/>
      <c r="N762" s="27"/>
      <c r="O762" s="27"/>
      <c r="P762" s="27"/>
      <c r="Q762" s="27"/>
      <c r="R762" s="27"/>
      <c r="S762" s="27"/>
      <c r="T762" s="27"/>
      <c r="U762" s="27"/>
      <c r="V762" s="27"/>
      <c r="W762" s="27"/>
      <c r="X762" s="27"/>
    </row>
    <row r="763" spans="2:24" x14ac:dyDescent="0.2">
      <c r="B763" s="68"/>
      <c r="C763" s="68"/>
      <c r="D763" s="27"/>
      <c r="E763" s="363"/>
      <c r="F763" s="27"/>
      <c r="G763" s="27"/>
      <c r="H763" s="27"/>
      <c r="I763" s="27"/>
      <c r="J763" s="27"/>
      <c r="K763" s="27"/>
      <c r="L763" s="27"/>
      <c r="M763" s="27"/>
      <c r="N763" s="27"/>
      <c r="O763" s="27"/>
      <c r="P763" s="27"/>
      <c r="Q763" s="27"/>
      <c r="R763" s="27"/>
      <c r="S763" s="27"/>
      <c r="T763" s="27"/>
      <c r="U763" s="27"/>
      <c r="V763" s="27"/>
      <c r="W763" s="27"/>
      <c r="X763" s="27"/>
    </row>
    <row r="764" spans="2:24" x14ac:dyDescent="0.2">
      <c r="B764" s="68"/>
      <c r="C764" s="68"/>
      <c r="D764" s="27"/>
      <c r="E764" s="363"/>
      <c r="F764" s="27"/>
      <c r="G764" s="27"/>
      <c r="H764" s="27"/>
      <c r="I764" s="27"/>
      <c r="J764" s="27"/>
      <c r="K764" s="27"/>
      <c r="L764" s="27"/>
      <c r="M764" s="27"/>
      <c r="N764" s="27"/>
      <c r="O764" s="27"/>
      <c r="P764" s="27"/>
      <c r="Q764" s="27"/>
      <c r="R764" s="27"/>
      <c r="S764" s="27"/>
      <c r="T764" s="27"/>
      <c r="U764" s="27"/>
      <c r="V764" s="27"/>
      <c r="W764" s="27"/>
      <c r="X764" s="27"/>
    </row>
    <row r="765" spans="2:24" x14ac:dyDescent="0.2">
      <c r="B765" s="68"/>
      <c r="C765" s="68"/>
      <c r="D765" s="27"/>
      <c r="E765" s="363"/>
      <c r="F765" s="27"/>
      <c r="G765" s="27"/>
      <c r="H765" s="27"/>
      <c r="I765" s="27"/>
      <c r="J765" s="27"/>
      <c r="K765" s="27"/>
      <c r="L765" s="27"/>
      <c r="M765" s="27"/>
      <c r="N765" s="27"/>
      <c r="O765" s="27"/>
      <c r="P765" s="27"/>
      <c r="Q765" s="27"/>
      <c r="R765" s="27"/>
      <c r="S765" s="27"/>
      <c r="T765" s="27"/>
      <c r="U765" s="27"/>
      <c r="V765" s="27"/>
      <c r="W765" s="27"/>
      <c r="X765" s="27"/>
    </row>
    <row r="766" spans="2:24" x14ac:dyDescent="0.2">
      <c r="B766" s="68"/>
      <c r="C766" s="68"/>
      <c r="D766" s="27"/>
      <c r="E766" s="363"/>
      <c r="F766" s="27"/>
      <c r="G766" s="27"/>
      <c r="H766" s="27"/>
      <c r="I766" s="27"/>
      <c r="J766" s="27"/>
      <c r="K766" s="27"/>
      <c r="L766" s="27"/>
      <c r="M766" s="27"/>
      <c r="N766" s="27"/>
      <c r="O766" s="27"/>
      <c r="P766" s="27"/>
      <c r="Q766" s="27"/>
      <c r="R766" s="27"/>
      <c r="S766" s="27"/>
      <c r="T766" s="27"/>
      <c r="U766" s="27"/>
      <c r="V766" s="27"/>
      <c r="W766" s="27"/>
      <c r="X766" s="27"/>
    </row>
    <row r="767" spans="2:24" x14ac:dyDescent="0.2">
      <c r="B767" s="68"/>
      <c r="C767" s="68"/>
      <c r="D767" s="27"/>
      <c r="E767" s="363"/>
      <c r="F767" s="27"/>
      <c r="G767" s="27"/>
      <c r="H767" s="27"/>
      <c r="I767" s="27"/>
      <c r="J767" s="27"/>
      <c r="K767" s="27"/>
      <c r="L767" s="27"/>
      <c r="M767" s="27"/>
      <c r="N767" s="27"/>
      <c r="O767" s="27"/>
      <c r="P767" s="27"/>
      <c r="Q767" s="27"/>
      <c r="R767" s="27"/>
      <c r="S767" s="27"/>
      <c r="T767" s="27"/>
      <c r="U767" s="27"/>
      <c r="V767" s="27"/>
      <c r="W767" s="27"/>
      <c r="X767" s="27"/>
    </row>
    <row r="768" spans="2:24" x14ac:dyDescent="0.2">
      <c r="B768" s="68"/>
      <c r="C768" s="68"/>
      <c r="D768" s="27"/>
      <c r="E768" s="363"/>
      <c r="F768" s="27"/>
      <c r="G768" s="27"/>
      <c r="H768" s="27"/>
      <c r="I768" s="27"/>
      <c r="J768" s="27"/>
      <c r="K768" s="27"/>
      <c r="L768" s="27"/>
      <c r="M768" s="27"/>
      <c r="N768" s="27"/>
      <c r="O768" s="27"/>
      <c r="P768" s="27"/>
      <c r="Q768" s="27"/>
      <c r="R768" s="27"/>
      <c r="S768" s="27"/>
      <c r="T768" s="27"/>
      <c r="U768" s="27"/>
      <c r="V768" s="27"/>
      <c r="W768" s="27"/>
      <c r="X768" s="27"/>
    </row>
    <row r="769" spans="2:24" x14ac:dyDescent="0.2">
      <c r="B769" s="68"/>
      <c r="C769" s="68"/>
      <c r="D769" s="27"/>
      <c r="E769" s="363"/>
      <c r="F769" s="27"/>
      <c r="G769" s="27"/>
      <c r="H769" s="27"/>
      <c r="I769" s="27"/>
      <c r="J769" s="27"/>
      <c r="K769" s="27"/>
      <c r="L769" s="27"/>
      <c r="M769" s="27"/>
      <c r="N769" s="27"/>
      <c r="O769" s="27"/>
      <c r="P769" s="27"/>
      <c r="Q769" s="27"/>
      <c r="R769" s="27"/>
      <c r="S769" s="27"/>
      <c r="T769" s="27"/>
      <c r="U769" s="27"/>
      <c r="V769" s="27"/>
      <c r="W769" s="27"/>
      <c r="X769" s="27"/>
    </row>
    <row r="770" spans="2:24" x14ac:dyDescent="0.2">
      <c r="B770" s="68"/>
      <c r="C770" s="68"/>
      <c r="D770" s="27"/>
      <c r="E770" s="363"/>
      <c r="F770" s="27"/>
      <c r="G770" s="27"/>
      <c r="H770" s="27"/>
      <c r="I770" s="27"/>
      <c r="J770" s="27"/>
      <c r="K770" s="27"/>
      <c r="L770" s="27"/>
      <c r="M770" s="27"/>
      <c r="N770" s="27"/>
      <c r="O770" s="27"/>
      <c r="P770" s="27"/>
      <c r="Q770" s="27"/>
      <c r="R770" s="27"/>
      <c r="S770" s="27"/>
      <c r="T770" s="27"/>
      <c r="U770" s="27"/>
      <c r="V770" s="27"/>
      <c r="W770" s="27"/>
      <c r="X770" s="27"/>
    </row>
    <row r="771" spans="2:24" x14ac:dyDescent="0.2">
      <c r="B771" s="68"/>
      <c r="C771" s="68"/>
      <c r="D771" s="27"/>
      <c r="E771" s="363"/>
      <c r="F771" s="27"/>
      <c r="G771" s="27"/>
      <c r="H771" s="27"/>
      <c r="I771" s="27"/>
      <c r="J771" s="27"/>
      <c r="K771" s="27"/>
      <c r="L771" s="27"/>
      <c r="M771" s="27"/>
      <c r="N771" s="27"/>
      <c r="O771" s="27"/>
      <c r="P771" s="27"/>
      <c r="Q771" s="27"/>
      <c r="R771" s="27"/>
      <c r="S771" s="27"/>
      <c r="T771" s="27"/>
      <c r="U771" s="27"/>
      <c r="V771" s="27"/>
      <c r="W771" s="27"/>
      <c r="X771" s="27"/>
    </row>
    <row r="772" spans="2:24" x14ac:dyDescent="0.2">
      <c r="B772" s="68"/>
      <c r="C772" s="68"/>
      <c r="D772" s="27"/>
      <c r="E772" s="363"/>
      <c r="F772" s="27"/>
      <c r="G772" s="27"/>
      <c r="H772" s="27"/>
      <c r="I772" s="27"/>
      <c r="J772" s="27"/>
      <c r="K772" s="27"/>
      <c r="L772" s="27"/>
      <c r="M772" s="27"/>
      <c r="N772" s="27"/>
      <c r="O772" s="27"/>
      <c r="P772" s="27"/>
      <c r="Q772" s="27"/>
      <c r="R772" s="27"/>
      <c r="S772" s="27"/>
      <c r="T772" s="27"/>
      <c r="U772" s="27"/>
      <c r="V772" s="27"/>
      <c r="W772" s="27"/>
      <c r="X772" s="27"/>
    </row>
    <row r="773" spans="2:24" x14ac:dyDescent="0.2">
      <c r="B773" s="68"/>
      <c r="C773" s="68"/>
      <c r="D773" s="27"/>
      <c r="E773" s="363"/>
      <c r="F773" s="27"/>
      <c r="G773" s="27"/>
      <c r="H773" s="27"/>
      <c r="I773" s="27"/>
      <c r="J773" s="27"/>
      <c r="K773" s="27"/>
      <c r="L773" s="27"/>
      <c r="M773" s="27"/>
      <c r="N773" s="27"/>
      <c r="O773" s="27"/>
      <c r="P773" s="27"/>
      <c r="Q773" s="27"/>
      <c r="R773" s="27"/>
      <c r="S773" s="27"/>
      <c r="T773" s="27"/>
      <c r="U773" s="27"/>
      <c r="V773" s="27"/>
      <c r="W773" s="27"/>
      <c r="X773" s="27"/>
    </row>
    <row r="774" spans="2:24" x14ac:dyDescent="0.2">
      <c r="B774" s="68"/>
      <c r="C774" s="68"/>
      <c r="D774" s="27"/>
      <c r="E774" s="363"/>
      <c r="F774" s="27"/>
      <c r="G774" s="27"/>
      <c r="H774" s="27"/>
      <c r="I774" s="27"/>
      <c r="J774" s="27"/>
      <c r="K774" s="27"/>
      <c r="L774" s="27"/>
      <c r="M774" s="27"/>
      <c r="N774" s="27"/>
      <c r="O774" s="27"/>
      <c r="P774" s="27"/>
      <c r="Q774" s="27"/>
      <c r="R774" s="27"/>
      <c r="S774" s="27"/>
      <c r="T774" s="27"/>
      <c r="U774" s="27"/>
      <c r="V774" s="27"/>
      <c r="W774" s="27"/>
      <c r="X774" s="27"/>
    </row>
    <row r="775" spans="2:24" x14ac:dyDescent="0.2">
      <c r="B775" s="68"/>
      <c r="C775" s="68"/>
      <c r="D775" s="27"/>
      <c r="E775" s="363"/>
      <c r="F775" s="27"/>
      <c r="G775" s="27"/>
      <c r="H775" s="27"/>
      <c r="I775" s="27"/>
      <c r="J775" s="27"/>
      <c r="K775" s="27"/>
      <c r="L775" s="27"/>
      <c r="M775" s="27"/>
      <c r="N775" s="27"/>
      <c r="O775" s="27"/>
      <c r="P775" s="27"/>
      <c r="Q775" s="27"/>
      <c r="R775" s="27"/>
      <c r="S775" s="27"/>
      <c r="T775" s="27"/>
      <c r="U775" s="27"/>
      <c r="V775" s="27"/>
      <c r="W775" s="27"/>
      <c r="X775" s="27"/>
    </row>
    <row r="776" spans="2:24" x14ac:dyDescent="0.2">
      <c r="B776" s="68"/>
      <c r="C776" s="68"/>
      <c r="D776" s="27"/>
      <c r="E776" s="363"/>
      <c r="F776" s="27"/>
      <c r="G776" s="27"/>
      <c r="H776" s="27"/>
      <c r="I776" s="27"/>
      <c r="J776" s="27"/>
      <c r="K776" s="27"/>
      <c r="L776" s="27"/>
      <c r="M776" s="27"/>
      <c r="N776" s="27"/>
      <c r="O776" s="27"/>
      <c r="P776" s="27"/>
      <c r="Q776" s="27"/>
      <c r="R776" s="27"/>
      <c r="S776" s="27"/>
      <c r="T776" s="27"/>
      <c r="U776" s="27"/>
      <c r="V776" s="27"/>
      <c r="W776" s="27"/>
      <c r="X776" s="27"/>
    </row>
    <row r="777" spans="2:24" x14ac:dyDescent="0.2">
      <c r="B777" s="68"/>
      <c r="C777" s="68"/>
      <c r="D777" s="27"/>
      <c r="E777" s="363"/>
      <c r="F777" s="27"/>
      <c r="G777" s="27"/>
      <c r="H777" s="27"/>
      <c r="I777" s="27"/>
      <c r="J777" s="27"/>
      <c r="K777" s="27"/>
      <c r="L777" s="27"/>
      <c r="M777" s="27"/>
      <c r="N777" s="27"/>
      <c r="O777" s="27"/>
      <c r="P777" s="27"/>
      <c r="Q777" s="27"/>
      <c r="R777" s="27"/>
      <c r="S777" s="27"/>
      <c r="T777" s="27"/>
      <c r="U777" s="27"/>
      <c r="V777" s="27"/>
      <c r="W777" s="27"/>
      <c r="X777" s="27"/>
    </row>
    <row r="778" spans="2:24" x14ac:dyDescent="0.2">
      <c r="B778" s="68"/>
      <c r="C778" s="68"/>
      <c r="D778" s="27"/>
      <c r="E778" s="363"/>
      <c r="F778" s="27"/>
      <c r="G778" s="27"/>
      <c r="H778" s="27"/>
      <c r="I778" s="27"/>
      <c r="J778" s="27"/>
      <c r="K778" s="27"/>
      <c r="L778" s="27"/>
      <c r="M778" s="27"/>
      <c r="N778" s="27"/>
      <c r="O778" s="27"/>
      <c r="P778" s="27"/>
      <c r="Q778" s="27"/>
      <c r="R778" s="27"/>
      <c r="S778" s="27"/>
      <c r="T778" s="27"/>
      <c r="U778" s="27"/>
      <c r="V778" s="27"/>
      <c r="W778" s="27"/>
      <c r="X778" s="27"/>
    </row>
    <row r="779" spans="2:24" x14ac:dyDescent="0.2">
      <c r="B779" s="68"/>
      <c r="C779" s="68"/>
      <c r="D779" s="27"/>
      <c r="E779" s="363"/>
      <c r="F779" s="27"/>
      <c r="G779" s="27"/>
      <c r="H779" s="27"/>
      <c r="I779" s="27"/>
      <c r="J779" s="27"/>
      <c r="K779" s="27"/>
      <c r="L779" s="27"/>
      <c r="M779" s="27"/>
      <c r="N779" s="27"/>
      <c r="O779" s="27"/>
      <c r="P779" s="27"/>
      <c r="Q779" s="27"/>
      <c r="R779" s="27"/>
      <c r="S779" s="27"/>
      <c r="T779" s="27"/>
      <c r="U779" s="27"/>
      <c r="V779" s="27"/>
      <c r="W779" s="27"/>
      <c r="X779" s="27"/>
    </row>
    <row r="780" spans="2:24" x14ac:dyDescent="0.2">
      <c r="B780" s="68"/>
      <c r="C780" s="68"/>
      <c r="D780" s="27"/>
      <c r="E780" s="363"/>
      <c r="F780" s="27"/>
      <c r="G780" s="27"/>
      <c r="H780" s="27"/>
      <c r="I780" s="27"/>
      <c r="J780" s="27"/>
      <c r="K780" s="27"/>
      <c r="L780" s="27"/>
      <c r="M780" s="27"/>
      <c r="N780" s="27"/>
      <c r="O780" s="27"/>
      <c r="P780" s="27"/>
      <c r="Q780" s="27"/>
      <c r="R780" s="27"/>
      <c r="S780" s="27"/>
      <c r="T780" s="27"/>
      <c r="U780" s="27"/>
      <c r="V780" s="27"/>
      <c r="W780" s="27"/>
      <c r="X780" s="27"/>
    </row>
    <row r="781" spans="2:24" x14ac:dyDescent="0.2">
      <c r="B781" s="68"/>
      <c r="C781" s="68"/>
      <c r="D781" s="27"/>
      <c r="E781" s="363"/>
      <c r="F781" s="27"/>
      <c r="G781" s="27"/>
      <c r="H781" s="27"/>
      <c r="I781" s="27"/>
      <c r="J781" s="27"/>
      <c r="K781" s="27"/>
      <c r="L781" s="27"/>
      <c r="M781" s="27"/>
      <c r="N781" s="27"/>
      <c r="O781" s="27"/>
      <c r="P781" s="27"/>
      <c r="Q781" s="27"/>
      <c r="R781" s="27"/>
      <c r="S781" s="27"/>
      <c r="T781" s="27"/>
      <c r="U781" s="27"/>
      <c r="V781" s="27"/>
      <c r="W781" s="27"/>
      <c r="X781" s="27"/>
    </row>
    <row r="782" spans="2:24" x14ac:dyDescent="0.2">
      <c r="B782" s="68"/>
      <c r="C782" s="68"/>
      <c r="D782" s="27"/>
      <c r="E782" s="363"/>
      <c r="F782" s="27"/>
      <c r="G782" s="27"/>
      <c r="H782" s="27"/>
      <c r="I782" s="27"/>
      <c r="J782" s="27"/>
      <c r="K782" s="27"/>
      <c r="L782" s="27"/>
      <c r="M782" s="27"/>
      <c r="N782" s="27"/>
      <c r="O782" s="27"/>
      <c r="P782" s="27"/>
      <c r="Q782" s="27"/>
      <c r="R782" s="27"/>
      <c r="S782" s="27"/>
      <c r="T782" s="27"/>
      <c r="U782" s="27"/>
      <c r="V782" s="27"/>
      <c r="W782" s="27"/>
      <c r="X782" s="27"/>
    </row>
    <row r="783" spans="2:24" x14ac:dyDescent="0.2">
      <c r="B783" s="68"/>
      <c r="C783" s="68"/>
      <c r="D783" s="27"/>
      <c r="E783" s="363"/>
      <c r="F783" s="27"/>
      <c r="G783" s="27"/>
      <c r="H783" s="27"/>
      <c r="I783" s="27"/>
      <c r="J783" s="27"/>
      <c r="K783" s="27"/>
      <c r="L783" s="27"/>
      <c r="M783" s="27"/>
      <c r="N783" s="27"/>
      <c r="O783" s="27"/>
      <c r="P783" s="27"/>
      <c r="Q783" s="27"/>
      <c r="R783" s="27"/>
      <c r="S783" s="27"/>
      <c r="T783" s="27"/>
      <c r="U783" s="27"/>
      <c r="V783" s="27"/>
      <c r="W783" s="27"/>
      <c r="X783" s="27"/>
    </row>
    <row r="784" spans="2:24" x14ac:dyDescent="0.2">
      <c r="B784" s="68"/>
      <c r="C784" s="68"/>
      <c r="D784" s="27"/>
      <c r="E784" s="363"/>
      <c r="F784" s="27"/>
      <c r="G784" s="27"/>
      <c r="H784" s="27"/>
      <c r="I784" s="27"/>
      <c r="J784" s="27"/>
      <c r="K784" s="27"/>
      <c r="L784" s="27"/>
      <c r="M784" s="27"/>
      <c r="N784" s="27"/>
      <c r="O784" s="27"/>
      <c r="P784" s="27"/>
      <c r="Q784" s="27"/>
      <c r="R784" s="27"/>
      <c r="S784" s="27"/>
      <c r="T784" s="27"/>
      <c r="U784" s="27"/>
      <c r="V784" s="27"/>
      <c r="W784" s="27"/>
      <c r="X784" s="27"/>
    </row>
    <row r="785" spans="2:24" x14ac:dyDescent="0.2">
      <c r="B785" s="68"/>
      <c r="C785" s="68"/>
      <c r="D785" s="27"/>
      <c r="E785" s="363"/>
      <c r="F785" s="27"/>
      <c r="G785" s="27"/>
      <c r="H785" s="27"/>
      <c r="I785" s="27"/>
      <c r="J785" s="27"/>
      <c r="K785" s="27"/>
      <c r="L785" s="27"/>
      <c r="M785" s="27"/>
      <c r="N785" s="27"/>
      <c r="O785" s="27"/>
      <c r="P785" s="27"/>
      <c r="Q785" s="27"/>
      <c r="R785" s="27"/>
      <c r="S785" s="27"/>
      <c r="T785" s="27"/>
      <c r="U785" s="27"/>
      <c r="V785" s="27"/>
      <c r="W785" s="27"/>
      <c r="X785" s="27"/>
    </row>
    <row r="786" spans="2:24" x14ac:dyDescent="0.2">
      <c r="B786" s="68"/>
      <c r="C786" s="68"/>
      <c r="D786" s="27"/>
      <c r="E786" s="363"/>
      <c r="F786" s="27"/>
      <c r="G786" s="27"/>
      <c r="H786" s="27"/>
      <c r="I786" s="27"/>
      <c r="J786" s="27"/>
      <c r="K786" s="27"/>
      <c r="L786" s="27"/>
      <c r="M786" s="27"/>
      <c r="N786" s="27"/>
      <c r="O786" s="27"/>
      <c r="P786" s="27"/>
      <c r="Q786" s="27"/>
      <c r="R786" s="27"/>
      <c r="S786" s="27"/>
      <c r="T786" s="27"/>
      <c r="U786" s="27"/>
      <c r="V786" s="27"/>
      <c r="W786" s="27"/>
      <c r="X786" s="27"/>
    </row>
    <row r="787" spans="2:24" x14ac:dyDescent="0.2">
      <c r="B787" s="68"/>
      <c r="C787" s="68"/>
      <c r="D787" s="27"/>
      <c r="E787" s="363"/>
      <c r="F787" s="27"/>
      <c r="G787" s="27"/>
      <c r="H787" s="27"/>
      <c r="I787" s="27"/>
      <c r="J787" s="27"/>
      <c r="K787" s="27"/>
      <c r="L787" s="27"/>
      <c r="M787" s="27"/>
      <c r="N787" s="27"/>
      <c r="O787" s="27"/>
      <c r="P787" s="27"/>
      <c r="Q787" s="27"/>
      <c r="R787" s="27"/>
      <c r="S787" s="27"/>
      <c r="T787" s="27"/>
      <c r="U787" s="27"/>
      <c r="V787" s="27"/>
      <c r="W787" s="27"/>
      <c r="X787" s="27"/>
    </row>
    <row r="788" spans="2:24" x14ac:dyDescent="0.2">
      <c r="B788" s="68"/>
      <c r="C788" s="68"/>
      <c r="D788" s="27"/>
      <c r="E788" s="363"/>
      <c r="F788" s="27"/>
      <c r="G788" s="27"/>
      <c r="H788" s="27"/>
      <c r="I788" s="27"/>
      <c r="J788" s="27"/>
      <c r="K788" s="27"/>
      <c r="L788" s="27"/>
      <c r="M788" s="27"/>
      <c r="N788" s="27"/>
      <c r="O788" s="27"/>
      <c r="P788" s="27"/>
      <c r="Q788" s="27"/>
      <c r="R788" s="27"/>
      <c r="S788" s="27"/>
      <c r="T788" s="27"/>
      <c r="U788" s="27"/>
      <c r="V788" s="27"/>
      <c r="W788" s="27"/>
      <c r="X788" s="27"/>
    </row>
    <row r="789" spans="2:24" x14ac:dyDescent="0.2">
      <c r="B789" s="68"/>
      <c r="C789" s="68"/>
      <c r="D789" s="27"/>
      <c r="E789" s="363"/>
      <c r="F789" s="27"/>
      <c r="G789" s="27"/>
      <c r="H789" s="27"/>
      <c r="I789" s="27"/>
      <c r="J789" s="27"/>
      <c r="K789" s="27"/>
      <c r="L789" s="27"/>
      <c r="M789" s="27"/>
      <c r="N789" s="27"/>
      <c r="O789" s="27"/>
      <c r="P789" s="27"/>
      <c r="Q789" s="27"/>
      <c r="R789" s="27"/>
      <c r="S789" s="27"/>
      <c r="T789" s="27"/>
      <c r="U789" s="27"/>
      <c r="V789" s="27"/>
      <c r="W789" s="27"/>
      <c r="X789" s="27"/>
    </row>
    <row r="790" spans="2:24" x14ac:dyDescent="0.2">
      <c r="B790" s="68"/>
      <c r="C790" s="68"/>
      <c r="D790" s="27"/>
      <c r="E790" s="363"/>
      <c r="F790" s="27"/>
      <c r="G790" s="27"/>
      <c r="H790" s="27"/>
      <c r="I790" s="27"/>
      <c r="J790" s="27"/>
      <c r="K790" s="27"/>
      <c r="L790" s="27"/>
      <c r="M790" s="27"/>
      <c r="N790" s="27"/>
      <c r="O790" s="27"/>
      <c r="P790" s="27"/>
      <c r="Q790" s="27"/>
      <c r="R790" s="27"/>
      <c r="S790" s="27"/>
      <c r="T790" s="27"/>
      <c r="U790" s="27"/>
      <c r="V790" s="27"/>
      <c r="W790" s="27"/>
      <c r="X790" s="27"/>
    </row>
    <row r="791" spans="2:24" x14ac:dyDescent="0.2">
      <c r="B791" s="68"/>
      <c r="C791" s="68"/>
      <c r="D791" s="27"/>
      <c r="E791" s="363"/>
      <c r="F791" s="27"/>
      <c r="G791" s="27"/>
      <c r="H791" s="27"/>
      <c r="I791" s="27"/>
      <c r="J791" s="27"/>
      <c r="K791" s="27"/>
      <c r="L791" s="27"/>
      <c r="M791" s="27"/>
      <c r="N791" s="27"/>
      <c r="O791" s="27"/>
      <c r="P791" s="27"/>
      <c r="Q791" s="27"/>
      <c r="R791" s="27"/>
      <c r="S791" s="27"/>
      <c r="T791" s="27"/>
      <c r="U791" s="27"/>
      <c r="V791" s="27"/>
      <c r="W791" s="27"/>
      <c r="X791" s="27"/>
    </row>
    <row r="792" spans="2:24" x14ac:dyDescent="0.2">
      <c r="B792" s="68"/>
      <c r="C792" s="68"/>
      <c r="D792" s="27"/>
      <c r="E792" s="363"/>
      <c r="F792" s="27"/>
      <c r="G792" s="27"/>
      <c r="H792" s="27"/>
      <c r="I792" s="27"/>
      <c r="J792" s="27"/>
      <c r="K792" s="27"/>
      <c r="L792" s="27"/>
      <c r="M792" s="27"/>
      <c r="N792" s="27"/>
      <c r="O792" s="27"/>
      <c r="P792" s="27"/>
      <c r="Q792" s="27"/>
      <c r="R792" s="27"/>
      <c r="S792" s="27"/>
      <c r="T792" s="27"/>
      <c r="U792" s="27"/>
      <c r="V792" s="27"/>
      <c r="W792" s="27"/>
      <c r="X792" s="27"/>
    </row>
    <row r="793" spans="2:24" x14ac:dyDescent="0.2">
      <c r="B793" s="68"/>
      <c r="C793" s="68"/>
      <c r="D793" s="27"/>
      <c r="E793" s="363"/>
      <c r="F793" s="27"/>
      <c r="G793" s="27"/>
      <c r="H793" s="27"/>
      <c r="I793" s="27"/>
      <c r="J793" s="27"/>
      <c r="K793" s="27"/>
      <c r="L793" s="27"/>
      <c r="M793" s="27"/>
      <c r="N793" s="27"/>
      <c r="O793" s="27"/>
      <c r="P793" s="27"/>
      <c r="Q793" s="27"/>
      <c r="R793" s="27"/>
      <c r="S793" s="27"/>
      <c r="T793" s="27"/>
      <c r="U793" s="27"/>
      <c r="V793" s="27"/>
      <c r="W793" s="27"/>
      <c r="X793" s="27"/>
    </row>
    <row r="794" spans="2:24" x14ac:dyDescent="0.2">
      <c r="B794" s="68"/>
      <c r="C794" s="68"/>
      <c r="D794" s="27"/>
      <c r="E794" s="363"/>
      <c r="F794" s="27"/>
      <c r="G794" s="27"/>
      <c r="H794" s="27"/>
      <c r="I794" s="27"/>
      <c r="J794" s="27"/>
      <c r="K794" s="27"/>
      <c r="L794" s="27"/>
      <c r="M794" s="27"/>
      <c r="N794" s="27"/>
      <c r="O794" s="27"/>
      <c r="P794" s="27"/>
      <c r="Q794" s="27"/>
      <c r="R794" s="27"/>
      <c r="S794" s="27"/>
      <c r="T794" s="27"/>
      <c r="U794" s="27"/>
      <c r="V794" s="27"/>
      <c r="W794" s="27"/>
      <c r="X794" s="27"/>
    </row>
    <row r="795" spans="2:24" x14ac:dyDescent="0.2">
      <c r="B795" s="68"/>
      <c r="C795" s="68"/>
      <c r="D795" s="27"/>
      <c r="E795" s="363"/>
      <c r="F795" s="27"/>
      <c r="G795" s="27"/>
      <c r="H795" s="27"/>
      <c r="I795" s="27"/>
      <c r="J795" s="27"/>
      <c r="K795" s="27"/>
      <c r="L795" s="27"/>
      <c r="M795" s="27"/>
      <c r="N795" s="27"/>
      <c r="O795" s="27"/>
      <c r="P795" s="27"/>
      <c r="Q795" s="27"/>
      <c r="R795" s="27"/>
      <c r="S795" s="27"/>
      <c r="T795" s="27"/>
      <c r="U795" s="27"/>
      <c r="V795" s="27"/>
      <c r="W795" s="27"/>
      <c r="X795" s="27"/>
    </row>
    <row r="796" spans="2:24" x14ac:dyDescent="0.2">
      <c r="B796" s="68"/>
      <c r="C796" s="68"/>
      <c r="D796" s="27"/>
      <c r="E796" s="363"/>
      <c r="F796" s="27"/>
      <c r="G796" s="27"/>
      <c r="H796" s="27"/>
      <c r="I796" s="27"/>
      <c r="J796" s="27"/>
      <c r="K796" s="27"/>
      <c r="L796" s="27"/>
      <c r="M796" s="27"/>
      <c r="N796" s="27"/>
      <c r="O796" s="27"/>
      <c r="P796" s="27"/>
      <c r="Q796" s="27"/>
      <c r="R796" s="27"/>
      <c r="S796" s="27"/>
      <c r="T796" s="27"/>
      <c r="U796" s="27"/>
      <c r="V796" s="27"/>
      <c r="W796" s="27"/>
      <c r="X796" s="27"/>
    </row>
    <row r="797" spans="2:24" x14ac:dyDescent="0.2">
      <c r="B797" s="68"/>
      <c r="C797" s="68"/>
      <c r="D797" s="27"/>
      <c r="E797" s="363"/>
      <c r="F797" s="27"/>
      <c r="G797" s="27"/>
      <c r="H797" s="27"/>
      <c r="I797" s="27"/>
      <c r="J797" s="27"/>
      <c r="K797" s="27"/>
      <c r="L797" s="27"/>
      <c r="M797" s="27"/>
      <c r="N797" s="27"/>
      <c r="O797" s="27"/>
      <c r="P797" s="27"/>
      <c r="Q797" s="27"/>
      <c r="R797" s="27"/>
      <c r="S797" s="27"/>
      <c r="T797" s="27"/>
      <c r="U797" s="27"/>
      <c r="V797" s="27"/>
      <c r="W797" s="27"/>
      <c r="X797" s="27"/>
    </row>
    <row r="798" spans="2:24" x14ac:dyDescent="0.2">
      <c r="B798" s="68"/>
      <c r="C798" s="68"/>
      <c r="D798" s="27"/>
      <c r="E798" s="363"/>
      <c r="F798" s="27"/>
      <c r="G798" s="27"/>
      <c r="H798" s="27"/>
      <c r="I798" s="27"/>
      <c r="J798" s="27"/>
      <c r="K798" s="27"/>
      <c r="L798" s="27"/>
      <c r="M798" s="27"/>
      <c r="N798" s="27"/>
      <c r="O798" s="27"/>
      <c r="P798" s="27"/>
      <c r="Q798" s="27"/>
      <c r="R798" s="27"/>
      <c r="S798" s="27"/>
      <c r="T798" s="27"/>
      <c r="U798" s="27"/>
      <c r="V798" s="27"/>
      <c r="W798" s="27"/>
      <c r="X798" s="27"/>
    </row>
    <row r="799" spans="2:24" x14ac:dyDescent="0.2">
      <c r="B799" s="68"/>
      <c r="C799" s="68"/>
      <c r="D799" s="27"/>
      <c r="E799" s="363"/>
      <c r="F799" s="27"/>
      <c r="G799" s="27"/>
      <c r="H799" s="27"/>
      <c r="I799" s="27"/>
      <c r="J799" s="27"/>
      <c r="K799" s="27"/>
      <c r="L799" s="27"/>
      <c r="M799" s="27"/>
      <c r="N799" s="27"/>
      <c r="O799" s="27"/>
      <c r="P799" s="27"/>
      <c r="Q799" s="27"/>
      <c r="R799" s="27"/>
      <c r="S799" s="27"/>
      <c r="T799" s="27"/>
      <c r="U799" s="27"/>
      <c r="V799" s="27"/>
      <c r="W799" s="27"/>
      <c r="X799" s="27"/>
    </row>
    <row r="800" spans="2:24" x14ac:dyDescent="0.2">
      <c r="B800" s="68"/>
      <c r="C800" s="68"/>
      <c r="D800" s="27"/>
      <c r="E800" s="363"/>
      <c r="F800" s="27"/>
      <c r="G800" s="27"/>
      <c r="H800" s="27"/>
      <c r="I800" s="27"/>
      <c r="J800" s="27"/>
      <c r="K800" s="27"/>
      <c r="L800" s="27"/>
      <c r="M800" s="27"/>
      <c r="N800" s="27"/>
      <c r="O800" s="27"/>
      <c r="P800" s="27"/>
      <c r="Q800" s="27"/>
      <c r="R800" s="27"/>
      <c r="S800" s="27"/>
      <c r="T800" s="27"/>
      <c r="U800" s="27"/>
      <c r="V800" s="27"/>
      <c r="W800" s="27"/>
      <c r="X800" s="27"/>
    </row>
    <row r="801" spans="2:24" x14ac:dyDescent="0.2">
      <c r="B801" s="68"/>
      <c r="C801" s="68"/>
      <c r="D801" s="27"/>
      <c r="E801" s="363"/>
      <c r="F801" s="27"/>
      <c r="G801" s="27"/>
      <c r="H801" s="27"/>
      <c r="I801" s="27"/>
      <c r="J801" s="27"/>
      <c r="K801" s="27"/>
      <c r="L801" s="27"/>
      <c r="M801" s="27"/>
      <c r="N801" s="27"/>
      <c r="O801" s="27"/>
      <c r="P801" s="27"/>
      <c r="Q801" s="27"/>
      <c r="R801" s="27"/>
      <c r="S801" s="27"/>
      <c r="T801" s="27"/>
      <c r="U801" s="27"/>
      <c r="V801" s="27"/>
      <c r="W801" s="27"/>
      <c r="X801" s="27"/>
    </row>
    <row r="802" spans="2:24" x14ac:dyDescent="0.2">
      <c r="B802" s="68"/>
      <c r="C802" s="68"/>
      <c r="D802" s="27"/>
      <c r="E802" s="363"/>
      <c r="F802" s="27"/>
      <c r="G802" s="27"/>
      <c r="H802" s="27"/>
      <c r="I802" s="27"/>
      <c r="J802" s="27"/>
      <c r="K802" s="27"/>
      <c r="L802" s="27"/>
      <c r="M802" s="27"/>
      <c r="N802" s="27"/>
      <c r="O802" s="27"/>
      <c r="P802" s="27"/>
      <c r="Q802" s="27"/>
      <c r="R802" s="27"/>
      <c r="S802" s="27"/>
      <c r="T802" s="27"/>
      <c r="U802" s="27"/>
      <c r="V802" s="27"/>
      <c r="W802" s="27"/>
      <c r="X802" s="27"/>
    </row>
    <row r="803" spans="2:24" x14ac:dyDescent="0.2">
      <c r="B803" s="68"/>
      <c r="C803" s="68"/>
      <c r="D803" s="27"/>
      <c r="E803" s="363"/>
      <c r="F803" s="27"/>
      <c r="G803" s="27"/>
      <c r="H803" s="27"/>
      <c r="I803" s="27"/>
      <c r="J803" s="27"/>
      <c r="K803" s="27"/>
      <c r="L803" s="27"/>
      <c r="M803" s="27"/>
      <c r="N803" s="27"/>
      <c r="O803" s="27"/>
      <c r="P803" s="27"/>
      <c r="Q803" s="27"/>
      <c r="R803" s="27"/>
      <c r="S803" s="27"/>
      <c r="T803" s="27"/>
      <c r="U803" s="27"/>
      <c r="V803" s="27"/>
      <c r="W803" s="27"/>
      <c r="X803" s="27"/>
    </row>
    <row r="804" spans="2:24" x14ac:dyDescent="0.2">
      <c r="B804" s="68"/>
      <c r="C804" s="68"/>
      <c r="D804" s="27"/>
      <c r="E804" s="363"/>
      <c r="F804" s="27"/>
      <c r="G804" s="27"/>
      <c r="H804" s="27"/>
      <c r="I804" s="27"/>
      <c r="J804" s="27"/>
      <c r="K804" s="27"/>
      <c r="L804" s="27"/>
      <c r="M804" s="27"/>
      <c r="N804" s="27"/>
      <c r="O804" s="27"/>
      <c r="P804" s="27"/>
      <c r="Q804" s="27"/>
      <c r="R804" s="27"/>
      <c r="S804" s="27"/>
      <c r="T804" s="27"/>
      <c r="U804" s="27"/>
      <c r="V804" s="27"/>
      <c r="W804" s="27"/>
      <c r="X804" s="27"/>
    </row>
    <row r="805" spans="2:24" x14ac:dyDescent="0.2">
      <c r="B805" s="68"/>
      <c r="C805" s="68"/>
      <c r="D805" s="27"/>
      <c r="E805" s="363"/>
      <c r="F805" s="27"/>
      <c r="G805" s="27"/>
      <c r="H805" s="27"/>
      <c r="I805" s="27"/>
      <c r="J805" s="27"/>
      <c r="K805" s="27"/>
      <c r="L805" s="27"/>
      <c r="M805" s="27"/>
      <c r="N805" s="27"/>
      <c r="O805" s="27"/>
      <c r="P805" s="27"/>
      <c r="Q805" s="27"/>
      <c r="R805" s="27"/>
      <c r="S805" s="27"/>
      <c r="T805" s="27"/>
      <c r="U805" s="27"/>
      <c r="V805" s="27"/>
      <c r="W805" s="27"/>
      <c r="X805" s="27"/>
    </row>
    <row r="806" spans="2:24" x14ac:dyDescent="0.2">
      <c r="B806" s="68"/>
      <c r="C806" s="68"/>
      <c r="D806" s="27"/>
      <c r="E806" s="363"/>
      <c r="F806" s="27"/>
      <c r="G806" s="27"/>
      <c r="H806" s="27"/>
      <c r="I806" s="27"/>
      <c r="J806" s="27"/>
      <c r="K806" s="27"/>
      <c r="L806" s="27"/>
      <c r="M806" s="27"/>
      <c r="N806" s="27"/>
      <c r="O806" s="27"/>
      <c r="P806" s="27"/>
      <c r="Q806" s="27"/>
      <c r="R806" s="27"/>
      <c r="S806" s="27"/>
      <c r="T806" s="27"/>
      <c r="U806" s="27"/>
      <c r="V806" s="27"/>
      <c r="W806" s="27"/>
      <c r="X806" s="27"/>
    </row>
    <row r="807" spans="2:24" x14ac:dyDescent="0.2">
      <c r="B807" s="68"/>
      <c r="C807" s="68"/>
      <c r="D807" s="27"/>
      <c r="E807" s="363"/>
      <c r="F807" s="27"/>
      <c r="G807" s="27"/>
      <c r="H807" s="27"/>
      <c r="I807" s="27"/>
      <c r="J807" s="27"/>
      <c r="K807" s="27"/>
      <c r="L807" s="27"/>
      <c r="M807" s="27"/>
      <c r="N807" s="27"/>
      <c r="O807" s="27"/>
      <c r="P807" s="27"/>
      <c r="Q807" s="27"/>
      <c r="R807" s="27"/>
      <c r="S807" s="27"/>
      <c r="T807" s="27"/>
      <c r="U807" s="27"/>
      <c r="V807" s="27"/>
      <c r="W807" s="27"/>
      <c r="X807" s="27"/>
    </row>
    <row r="808" spans="2:24" x14ac:dyDescent="0.2">
      <c r="B808" s="68"/>
      <c r="C808" s="68"/>
      <c r="D808" s="27"/>
      <c r="E808" s="363"/>
      <c r="F808" s="27"/>
      <c r="G808" s="27"/>
      <c r="H808" s="27"/>
      <c r="I808" s="27"/>
      <c r="J808" s="27"/>
      <c r="K808" s="27"/>
      <c r="L808" s="27"/>
      <c r="M808" s="27"/>
      <c r="N808" s="27"/>
      <c r="O808" s="27"/>
      <c r="P808" s="27"/>
      <c r="Q808" s="27"/>
      <c r="R808" s="27"/>
      <c r="S808" s="27"/>
      <c r="T808" s="27"/>
      <c r="U808" s="27"/>
      <c r="V808" s="27"/>
      <c r="W808" s="27"/>
      <c r="X808" s="27"/>
    </row>
    <row r="809" spans="2:24" x14ac:dyDescent="0.2">
      <c r="B809" s="68"/>
      <c r="C809" s="68"/>
      <c r="D809" s="27"/>
      <c r="E809" s="363"/>
      <c r="F809" s="27"/>
      <c r="G809" s="27"/>
      <c r="H809" s="27"/>
      <c r="I809" s="27"/>
      <c r="J809" s="27"/>
      <c r="K809" s="27"/>
      <c r="L809" s="27"/>
      <c r="M809" s="27"/>
      <c r="N809" s="27"/>
      <c r="O809" s="27"/>
      <c r="P809" s="27"/>
      <c r="Q809" s="27"/>
      <c r="R809" s="27"/>
      <c r="S809" s="27"/>
      <c r="T809" s="27"/>
      <c r="U809" s="27"/>
      <c r="V809" s="27"/>
      <c r="W809" s="27"/>
      <c r="X809" s="27"/>
    </row>
    <row r="810" spans="2:24" x14ac:dyDescent="0.2">
      <c r="B810" s="68"/>
      <c r="C810" s="68"/>
      <c r="D810" s="27"/>
      <c r="E810" s="363"/>
      <c r="F810" s="27"/>
      <c r="G810" s="27"/>
      <c r="H810" s="27"/>
      <c r="I810" s="27"/>
      <c r="J810" s="27"/>
      <c r="K810" s="27"/>
      <c r="L810" s="27"/>
      <c r="M810" s="27"/>
      <c r="N810" s="27"/>
      <c r="O810" s="27"/>
      <c r="P810" s="27"/>
      <c r="Q810" s="27"/>
      <c r="R810" s="27"/>
      <c r="S810" s="27"/>
      <c r="T810" s="27"/>
      <c r="U810" s="27"/>
      <c r="V810" s="27"/>
      <c r="W810" s="27"/>
      <c r="X810" s="27"/>
    </row>
    <row r="811" spans="2:24" x14ac:dyDescent="0.2">
      <c r="B811" s="68"/>
      <c r="C811" s="68"/>
      <c r="D811" s="27"/>
      <c r="E811" s="363"/>
      <c r="F811" s="27"/>
      <c r="G811" s="27"/>
      <c r="H811" s="27"/>
      <c r="I811" s="27"/>
      <c r="J811" s="27"/>
      <c r="K811" s="27"/>
      <c r="L811" s="27"/>
      <c r="M811" s="27"/>
      <c r="N811" s="27"/>
      <c r="O811" s="27"/>
      <c r="P811" s="27"/>
      <c r="Q811" s="27"/>
      <c r="R811" s="27"/>
      <c r="S811" s="27"/>
      <c r="T811" s="27"/>
      <c r="U811" s="27"/>
      <c r="V811" s="27"/>
      <c r="W811" s="27"/>
      <c r="X811" s="27"/>
    </row>
    <row r="812" spans="2:24" x14ac:dyDescent="0.2">
      <c r="B812" s="68"/>
      <c r="C812" s="68"/>
      <c r="D812" s="27"/>
      <c r="E812" s="363"/>
      <c r="F812" s="27"/>
      <c r="G812" s="27"/>
      <c r="H812" s="27"/>
      <c r="I812" s="27"/>
      <c r="J812" s="27"/>
      <c r="K812" s="27"/>
      <c r="L812" s="27"/>
      <c r="M812" s="27"/>
      <c r="N812" s="27"/>
      <c r="O812" s="27"/>
      <c r="P812" s="27"/>
      <c r="Q812" s="27"/>
      <c r="R812" s="27"/>
      <c r="S812" s="27"/>
      <c r="T812" s="27"/>
      <c r="U812" s="27"/>
      <c r="V812" s="27"/>
      <c r="W812" s="27"/>
      <c r="X812" s="27"/>
    </row>
    <row r="813" spans="2:24" x14ac:dyDescent="0.2">
      <c r="B813" s="68"/>
      <c r="C813" s="68"/>
      <c r="D813" s="27"/>
      <c r="E813" s="363"/>
      <c r="F813" s="27"/>
      <c r="G813" s="27"/>
      <c r="H813" s="27"/>
      <c r="I813" s="27"/>
      <c r="J813" s="27"/>
      <c r="K813" s="27"/>
      <c r="L813" s="27"/>
      <c r="M813" s="27"/>
      <c r="N813" s="27"/>
      <c r="O813" s="27"/>
      <c r="P813" s="27"/>
      <c r="Q813" s="27"/>
      <c r="R813" s="27"/>
      <c r="S813" s="27"/>
      <c r="T813" s="27"/>
      <c r="U813" s="27"/>
      <c r="V813" s="27"/>
      <c r="W813" s="27"/>
      <c r="X813" s="27"/>
    </row>
    <row r="814" spans="2:24" x14ac:dyDescent="0.2">
      <c r="B814" s="68"/>
      <c r="C814" s="68"/>
      <c r="D814" s="27"/>
      <c r="E814" s="363"/>
      <c r="F814" s="27"/>
      <c r="G814" s="27"/>
      <c r="H814" s="27"/>
      <c r="I814" s="27"/>
      <c r="J814" s="27"/>
      <c r="K814" s="27"/>
      <c r="L814" s="27"/>
      <c r="M814" s="27"/>
      <c r="N814" s="27"/>
      <c r="O814" s="27"/>
      <c r="P814" s="27"/>
      <c r="Q814" s="27"/>
      <c r="R814" s="27"/>
      <c r="S814" s="27"/>
      <c r="T814" s="27"/>
      <c r="U814" s="27"/>
      <c r="V814" s="27"/>
      <c r="W814" s="27"/>
      <c r="X814" s="27"/>
    </row>
    <row r="815" spans="2:24" x14ac:dyDescent="0.2">
      <c r="B815" s="68"/>
      <c r="C815" s="68"/>
      <c r="D815" s="27"/>
      <c r="E815" s="363"/>
      <c r="F815" s="27"/>
      <c r="G815" s="27"/>
      <c r="H815" s="27"/>
      <c r="I815" s="27"/>
      <c r="J815" s="27"/>
      <c r="K815" s="27"/>
      <c r="L815" s="27"/>
      <c r="M815" s="27"/>
      <c r="N815" s="27"/>
      <c r="O815" s="27"/>
      <c r="P815" s="27"/>
      <c r="Q815" s="27"/>
      <c r="R815" s="27"/>
      <c r="S815" s="27"/>
      <c r="T815" s="27"/>
      <c r="U815" s="27"/>
      <c r="V815" s="27"/>
      <c r="W815" s="27"/>
      <c r="X815" s="27"/>
    </row>
    <row r="816" spans="2:24" x14ac:dyDescent="0.2">
      <c r="B816" s="68"/>
      <c r="C816" s="68"/>
      <c r="D816" s="27"/>
      <c r="E816" s="363"/>
      <c r="F816" s="27"/>
      <c r="G816" s="27"/>
      <c r="H816" s="27"/>
      <c r="I816" s="27"/>
      <c r="J816" s="27"/>
      <c r="K816" s="27"/>
      <c r="L816" s="27"/>
      <c r="M816" s="27"/>
      <c r="N816" s="27"/>
      <c r="O816" s="27"/>
      <c r="P816" s="27"/>
      <c r="Q816" s="27"/>
      <c r="R816" s="27"/>
      <c r="S816" s="27"/>
      <c r="T816" s="27"/>
      <c r="U816" s="27"/>
      <c r="V816" s="27"/>
      <c r="W816" s="27"/>
      <c r="X816" s="27"/>
    </row>
    <row r="817" spans="2:24" x14ac:dyDescent="0.2">
      <c r="B817" s="68"/>
      <c r="C817" s="68"/>
      <c r="D817" s="27"/>
      <c r="E817" s="363"/>
      <c r="F817" s="27"/>
      <c r="G817" s="27"/>
      <c r="H817" s="27"/>
      <c r="I817" s="27"/>
      <c r="J817" s="27"/>
      <c r="K817" s="27"/>
      <c r="L817" s="27"/>
      <c r="M817" s="27"/>
      <c r="N817" s="27"/>
      <c r="O817" s="27"/>
      <c r="P817" s="27"/>
      <c r="Q817" s="27"/>
      <c r="R817" s="27"/>
      <c r="S817" s="27"/>
      <c r="T817" s="27"/>
      <c r="U817" s="27"/>
      <c r="V817" s="27"/>
      <c r="W817" s="27"/>
      <c r="X817" s="27"/>
    </row>
    <row r="818" spans="2:24" x14ac:dyDescent="0.2">
      <c r="B818" s="68"/>
      <c r="C818" s="68"/>
      <c r="D818" s="27"/>
      <c r="E818" s="363"/>
      <c r="F818" s="27"/>
      <c r="G818" s="27"/>
      <c r="H818" s="27"/>
      <c r="I818" s="27"/>
      <c r="J818" s="27"/>
      <c r="K818" s="27"/>
      <c r="L818" s="27"/>
      <c r="M818" s="27"/>
      <c r="N818" s="27"/>
      <c r="O818" s="27"/>
      <c r="P818" s="27"/>
      <c r="Q818" s="27"/>
      <c r="R818" s="27"/>
      <c r="S818" s="27"/>
      <c r="T818" s="27"/>
      <c r="U818" s="27"/>
      <c r="V818" s="27"/>
      <c r="W818" s="27"/>
      <c r="X818" s="27"/>
    </row>
    <row r="819" spans="2:24" x14ac:dyDescent="0.2">
      <c r="B819" s="68"/>
      <c r="C819" s="68"/>
      <c r="D819" s="27"/>
      <c r="E819" s="363"/>
      <c r="F819" s="27"/>
      <c r="G819" s="27"/>
      <c r="H819" s="27"/>
      <c r="I819" s="27"/>
      <c r="J819" s="27"/>
      <c r="K819" s="27"/>
      <c r="L819" s="27"/>
      <c r="M819" s="27"/>
      <c r="N819" s="27"/>
      <c r="O819" s="27"/>
      <c r="P819" s="27"/>
      <c r="Q819" s="27"/>
      <c r="R819" s="27"/>
      <c r="S819" s="27"/>
      <c r="T819" s="27"/>
      <c r="U819" s="27"/>
      <c r="V819" s="27"/>
      <c r="W819" s="27"/>
      <c r="X819" s="27"/>
    </row>
    <row r="820" spans="2:24" x14ac:dyDescent="0.2">
      <c r="B820" s="68"/>
      <c r="C820" s="68"/>
      <c r="D820" s="27"/>
      <c r="E820" s="363"/>
      <c r="F820" s="27"/>
      <c r="G820" s="27"/>
      <c r="H820" s="27"/>
      <c r="I820" s="27"/>
      <c r="J820" s="27"/>
      <c r="K820" s="27"/>
      <c r="L820" s="27"/>
      <c r="M820" s="27"/>
      <c r="N820" s="27"/>
      <c r="O820" s="27"/>
      <c r="P820" s="27"/>
      <c r="Q820" s="27"/>
      <c r="R820" s="27"/>
      <c r="S820" s="27"/>
      <c r="T820" s="27"/>
      <c r="U820" s="27"/>
      <c r="V820" s="27"/>
      <c r="W820" s="27"/>
      <c r="X820" s="27"/>
    </row>
    <row r="821" spans="2:24" x14ac:dyDescent="0.2">
      <c r="B821" s="68"/>
      <c r="C821" s="68"/>
      <c r="D821" s="27"/>
      <c r="E821" s="363"/>
      <c r="F821" s="27"/>
      <c r="G821" s="27"/>
      <c r="H821" s="27"/>
      <c r="I821" s="27"/>
      <c r="J821" s="27"/>
      <c r="K821" s="27"/>
      <c r="L821" s="27"/>
      <c r="M821" s="27"/>
      <c r="N821" s="27"/>
      <c r="O821" s="27"/>
      <c r="P821" s="27"/>
      <c r="Q821" s="27"/>
      <c r="R821" s="27"/>
      <c r="S821" s="27"/>
      <c r="T821" s="27"/>
      <c r="U821" s="27"/>
      <c r="V821" s="27"/>
      <c r="W821" s="27"/>
      <c r="X821" s="27"/>
    </row>
    <row r="822" spans="2:24" x14ac:dyDescent="0.2">
      <c r="B822" s="68"/>
      <c r="C822" s="68"/>
      <c r="D822" s="27"/>
      <c r="E822" s="363"/>
      <c r="F822" s="27"/>
      <c r="G822" s="27"/>
      <c r="H822" s="27"/>
      <c r="I822" s="27"/>
      <c r="J822" s="27"/>
      <c r="K822" s="27"/>
      <c r="L822" s="27"/>
      <c r="M822" s="27"/>
      <c r="N822" s="27"/>
      <c r="O822" s="27"/>
      <c r="P822" s="27"/>
      <c r="Q822" s="27"/>
      <c r="R822" s="27"/>
      <c r="S822" s="27"/>
      <c r="T822" s="27"/>
      <c r="U822" s="27"/>
      <c r="V822" s="27"/>
      <c r="W822" s="27"/>
      <c r="X822" s="27"/>
    </row>
    <row r="823" spans="2:24" x14ac:dyDescent="0.2">
      <c r="B823" s="68"/>
      <c r="C823" s="68"/>
      <c r="D823" s="27"/>
      <c r="E823" s="363"/>
      <c r="F823" s="27"/>
      <c r="G823" s="27"/>
      <c r="H823" s="27"/>
      <c r="I823" s="27"/>
      <c r="J823" s="27"/>
      <c r="K823" s="27"/>
      <c r="L823" s="27"/>
      <c r="M823" s="27"/>
      <c r="N823" s="27"/>
      <c r="O823" s="27"/>
      <c r="P823" s="27"/>
      <c r="Q823" s="27"/>
      <c r="R823" s="27"/>
      <c r="S823" s="27"/>
      <c r="T823" s="27"/>
      <c r="U823" s="27"/>
      <c r="V823" s="27"/>
      <c r="W823" s="27"/>
      <c r="X823" s="27"/>
    </row>
    <row r="824" spans="2:24" x14ac:dyDescent="0.2">
      <c r="B824" s="68"/>
      <c r="C824" s="68"/>
      <c r="D824" s="27"/>
      <c r="E824" s="363"/>
      <c r="F824" s="27"/>
      <c r="G824" s="27"/>
      <c r="H824" s="27"/>
      <c r="I824" s="27"/>
      <c r="J824" s="27"/>
      <c r="K824" s="27"/>
      <c r="L824" s="27"/>
      <c r="M824" s="27"/>
      <c r="N824" s="27"/>
      <c r="O824" s="27"/>
      <c r="P824" s="27"/>
      <c r="Q824" s="27"/>
      <c r="R824" s="27"/>
      <c r="S824" s="27"/>
      <c r="T824" s="27"/>
      <c r="U824" s="27"/>
      <c r="V824" s="27"/>
      <c r="W824" s="27"/>
      <c r="X824" s="27"/>
    </row>
    <row r="825" spans="2:24" x14ac:dyDescent="0.2">
      <c r="B825" s="68"/>
      <c r="C825" s="68"/>
      <c r="D825" s="27"/>
      <c r="E825" s="363"/>
      <c r="F825" s="27"/>
      <c r="G825" s="27"/>
      <c r="H825" s="27"/>
      <c r="I825" s="27"/>
      <c r="J825" s="27"/>
      <c r="K825" s="27"/>
      <c r="L825" s="27"/>
      <c r="M825" s="27"/>
      <c r="N825" s="27"/>
      <c r="O825" s="27"/>
      <c r="P825" s="27"/>
      <c r="Q825" s="27"/>
      <c r="R825" s="27"/>
      <c r="S825" s="27"/>
      <c r="T825" s="27"/>
      <c r="U825" s="27"/>
      <c r="V825" s="27"/>
      <c r="W825" s="27"/>
      <c r="X825" s="27"/>
    </row>
    <row r="826" spans="2:24" x14ac:dyDescent="0.2">
      <c r="B826" s="68"/>
      <c r="C826" s="68"/>
      <c r="D826" s="27"/>
      <c r="E826" s="363"/>
      <c r="F826" s="27"/>
      <c r="G826" s="27"/>
      <c r="H826" s="27"/>
      <c r="I826" s="27"/>
      <c r="J826" s="27"/>
      <c r="K826" s="27"/>
      <c r="L826" s="27"/>
      <c r="M826" s="27"/>
      <c r="N826" s="27"/>
      <c r="O826" s="27"/>
      <c r="P826" s="27"/>
      <c r="Q826" s="27"/>
      <c r="R826" s="27"/>
      <c r="S826" s="27"/>
      <c r="T826" s="27"/>
      <c r="U826" s="27"/>
      <c r="V826" s="27"/>
      <c r="W826" s="27"/>
      <c r="X826" s="27"/>
    </row>
    <row r="827" spans="2:24" x14ac:dyDescent="0.2">
      <c r="B827" s="68"/>
      <c r="C827" s="68"/>
      <c r="D827" s="27"/>
      <c r="E827" s="363"/>
      <c r="F827" s="27"/>
      <c r="G827" s="27"/>
      <c r="H827" s="27"/>
      <c r="I827" s="27"/>
      <c r="J827" s="27"/>
      <c r="K827" s="27"/>
      <c r="L827" s="27"/>
      <c r="M827" s="27"/>
      <c r="N827" s="27"/>
      <c r="O827" s="27"/>
      <c r="P827" s="27"/>
      <c r="Q827" s="27"/>
      <c r="R827" s="27"/>
      <c r="S827" s="27"/>
      <c r="T827" s="27"/>
      <c r="U827" s="27"/>
      <c r="V827" s="27"/>
      <c r="W827" s="27"/>
      <c r="X827" s="27"/>
    </row>
    <row r="828" spans="2:24" x14ac:dyDescent="0.2">
      <c r="B828" s="68"/>
      <c r="C828" s="68"/>
      <c r="D828" s="27"/>
      <c r="E828" s="363"/>
      <c r="F828" s="27"/>
      <c r="G828" s="27"/>
      <c r="H828" s="27"/>
      <c r="I828" s="27"/>
      <c r="J828" s="27"/>
      <c r="K828" s="27"/>
      <c r="L828" s="27"/>
      <c r="M828" s="27"/>
      <c r="N828" s="27"/>
      <c r="O828" s="27"/>
      <c r="P828" s="27"/>
      <c r="Q828" s="27"/>
      <c r="R828" s="27"/>
      <c r="S828" s="27"/>
      <c r="T828" s="27"/>
      <c r="U828" s="27"/>
      <c r="V828" s="27"/>
      <c r="W828" s="27"/>
      <c r="X828" s="27"/>
    </row>
    <row r="829" spans="2:24" x14ac:dyDescent="0.2">
      <c r="B829" s="68"/>
      <c r="C829" s="68"/>
      <c r="D829" s="27"/>
      <c r="E829" s="363"/>
      <c r="F829" s="27"/>
      <c r="G829" s="27"/>
      <c r="H829" s="27"/>
      <c r="I829" s="27"/>
      <c r="J829" s="27"/>
      <c r="K829" s="27"/>
      <c r="L829" s="27"/>
      <c r="M829" s="27"/>
      <c r="N829" s="27"/>
      <c r="O829" s="27"/>
      <c r="P829" s="27"/>
      <c r="Q829" s="27"/>
      <c r="R829" s="27"/>
      <c r="S829" s="27"/>
      <c r="T829" s="27"/>
      <c r="U829" s="27"/>
      <c r="V829" s="27"/>
      <c r="W829" s="27"/>
      <c r="X829" s="27"/>
    </row>
    <row r="830" spans="2:24" x14ac:dyDescent="0.2">
      <c r="B830" s="68"/>
      <c r="C830" s="68"/>
      <c r="D830" s="27"/>
      <c r="E830" s="363"/>
      <c r="F830" s="27"/>
      <c r="G830" s="27"/>
      <c r="H830" s="27"/>
      <c r="I830" s="27"/>
      <c r="J830" s="27"/>
      <c r="K830" s="27"/>
      <c r="L830" s="27"/>
      <c r="M830" s="27"/>
      <c r="N830" s="27"/>
      <c r="O830" s="27"/>
      <c r="P830" s="27"/>
      <c r="Q830" s="27"/>
      <c r="R830" s="27"/>
      <c r="S830" s="27"/>
      <c r="T830" s="27"/>
      <c r="U830" s="27"/>
      <c r="V830" s="27"/>
      <c r="W830" s="27"/>
      <c r="X830" s="27"/>
    </row>
    <row r="831" spans="2:24" x14ac:dyDescent="0.2">
      <c r="B831" s="68"/>
      <c r="C831" s="68"/>
      <c r="D831" s="27"/>
      <c r="E831" s="363"/>
      <c r="F831" s="27"/>
      <c r="G831" s="27"/>
      <c r="H831" s="27"/>
      <c r="I831" s="27"/>
      <c r="J831" s="27"/>
      <c r="K831" s="27"/>
      <c r="L831" s="27"/>
      <c r="M831" s="27"/>
      <c r="N831" s="27"/>
      <c r="O831" s="27"/>
      <c r="P831" s="27"/>
      <c r="Q831" s="27"/>
      <c r="R831" s="27"/>
      <c r="S831" s="27"/>
      <c r="T831" s="27"/>
      <c r="U831" s="27"/>
      <c r="V831" s="27"/>
      <c r="W831" s="27"/>
      <c r="X831" s="27"/>
    </row>
    <row r="832" spans="2:24" x14ac:dyDescent="0.2">
      <c r="B832" s="68"/>
      <c r="C832" s="68"/>
      <c r="D832" s="27"/>
      <c r="E832" s="363"/>
      <c r="F832" s="27"/>
      <c r="G832" s="27"/>
      <c r="H832" s="27"/>
      <c r="I832" s="27"/>
      <c r="J832" s="27"/>
      <c r="K832" s="27"/>
      <c r="L832" s="27"/>
      <c r="M832" s="27"/>
      <c r="N832" s="27"/>
      <c r="O832" s="27"/>
      <c r="P832" s="27"/>
      <c r="Q832" s="27"/>
      <c r="R832" s="27"/>
      <c r="S832" s="27"/>
      <c r="T832" s="27"/>
      <c r="U832" s="27"/>
      <c r="V832" s="27"/>
      <c r="W832" s="27"/>
      <c r="X832" s="27"/>
    </row>
    <row r="833" spans="2:24" x14ac:dyDescent="0.2">
      <c r="B833" s="68"/>
      <c r="C833" s="68"/>
      <c r="D833" s="27"/>
      <c r="E833" s="363"/>
      <c r="F833" s="27"/>
      <c r="G833" s="27"/>
      <c r="H833" s="27"/>
      <c r="I833" s="27"/>
      <c r="J833" s="27"/>
      <c r="K833" s="27"/>
      <c r="L833" s="27"/>
      <c r="M833" s="27"/>
      <c r="N833" s="27"/>
      <c r="O833" s="27"/>
      <c r="P833" s="27"/>
      <c r="Q833" s="27"/>
      <c r="R833" s="27"/>
      <c r="S833" s="27"/>
      <c r="T833" s="27"/>
      <c r="U833" s="27"/>
      <c r="V833" s="27"/>
      <c r="W833" s="27"/>
      <c r="X833" s="27"/>
    </row>
    <row r="834" spans="2:24" x14ac:dyDescent="0.2">
      <c r="B834" s="68"/>
      <c r="C834" s="68"/>
      <c r="D834" s="27"/>
      <c r="E834" s="363"/>
      <c r="F834" s="27"/>
      <c r="G834" s="27"/>
      <c r="H834" s="27"/>
      <c r="I834" s="27"/>
      <c r="J834" s="27"/>
      <c r="K834" s="27"/>
      <c r="L834" s="27"/>
      <c r="M834" s="27"/>
      <c r="N834" s="27"/>
      <c r="O834" s="27"/>
      <c r="P834" s="27"/>
      <c r="Q834" s="27"/>
      <c r="R834" s="27"/>
      <c r="S834" s="27"/>
      <c r="T834" s="27"/>
      <c r="U834" s="27"/>
      <c r="V834" s="27"/>
      <c r="W834" s="27"/>
      <c r="X834" s="27"/>
    </row>
    <row r="835" spans="2:24" x14ac:dyDescent="0.2">
      <c r="B835" s="68"/>
      <c r="C835" s="68"/>
      <c r="D835" s="27"/>
      <c r="E835" s="363"/>
      <c r="F835" s="27"/>
      <c r="G835" s="27"/>
      <c r="H835" s="27"/>
      <c r="I835" s="27"/>
      <c r="J835" s="27"/>
      <c r="K835" s="27"/>
      <c r="L835" s="27"/>
      <c r="M835" s="27"/>
      <c r="N835" s="27"/>
      <c r="O835" s="27"/>
      <c r="P835" s="27"/>
      <c r="Q835" s="27"/>
      <c r="R835" s="27"/>
      <c r="S835" s="27"/>
      <c r="T835" s="27"/>
      <c r="U835" s="27"/>
      <c r="V835" s="27"/>
      <c r="W835" s="27"/>
      <c r="X835" s="27"/>
    </row>
    <row r="836" spans="2:24" x14ac:dyDescent="0.2">
      <c r="B836" s="68"/>
      <c r="C836" s="68"/>
      <c r="D836" s="27"/>
      <c r="E836" s="363"/>
      <c r="F836" s="27"/>
      <c r="G836" s="27"/>
      <c r="H836" s="27"/>
      <c r="I836" s="27"/>
      <c r="J836" s="27"/>
      <c r="K836" s="27"/>
      <c r="L836" s="27"/>
      <c r="M836" s="27"/>
      <c r="N836" s="27"/>
      <c r="O836" s="27"/>
      <c r="P836" s="27"/>
      <c r="Q836" s="27"/>
      <c r="R836" s="27"/>
      <c r="S836" s="27"/>
      <c r="T836" s="27"/>
      <c r="U836" s="27"/>
      <c r="V836" s="27"/>
      <c r="W836" s="27"/>
      <c r="X836" s="27"/>
    </row>
    <row r="837" spans="2:24" x14ac:dyDescent="0.2">
      <c r="B837" s="68"/>
      <c r="C837" s="68"/>
      <c r="D837" s="27"/>
      <c r="E837" s="363"/>
      <c r="F837" s="27"/>
      <c r="G837" s="27"/>
      <c r="H837" s="27"/>
      <c r="I837" s="27"/>
      <c r="J837" s="27"/>
      <c r="K837" s="27"/>
      <c r="L837" s="27"/>
      <c r="M837" s="27"/>
      <c r="N837" s="27"/>
      <c r="O837" s="27"/>
      <c r="P837" s="27"/>
      <c r="Q837" s="27"/>
      <c r="R837" s="27"/>
      <c r="S837" s="27"/>
      <c r="T837" s="27"/>
      <c r="U837" s="27"/>
      <c r="V837" s="27"/>
      <c r="W837" s="27"/>
      <c r="X837" s="27"/>
    </row>
    <row r="838" spans="2:24" x14ac:dyDescent="0.2">
      <c r="B838" s="68"/>
      <c r="C838" s="68"/>
      <c r="D838" s="27"/>
      <c r="E838" s="363"/>
      <c r="F838" s="27"/>
      <c r="G838" s="27"/>
      <c r="H838" s="27"/>
      <c r="I838" s="27"/>
      <c r="J838" s="27"/>
      <c r="K838" s="27"/>
      <c r="L838" s="27"/>
      <c r="M838" s="27"/>
      <c r="N838" s="27"/>
      <c r="O838" s="27"/>
      <c r="P838" s="27"/>
      <c r="Q838" s="27"/>
      <c r="R838" s="27"/>
      <c r="S838" s="27"/>
      <c r="T838" s="27"/>
      <c r="U838" s="27"/>
      <c r="V838" s="27"/>
      <c r="W838" s="27"/>
      <c r="X838" s="27"/>
    </row>
    <row r="839" spans="2:24" x14ac:dyDescent="0.2">
      <c r="B839" s="68"/>
      <c r="C839" s="68"/>
      <c r="D839" s="27"/>
      <c r="E839" s="363"/>
      <c r="F839" s="27"/>
      <c r="G839" s="27"/>
      <c r="H839" s="27"/>
      <c r="I839" s="27"/>
      <c r="J839" s="27"/>
      <c r="K839" s="27"/>
      <c r="L839" s="27"/>
      <c r="M839" s="27"/>
      <c r="N839" s="27"/>
      <c r="O839" s="27"/>
      <c r="P839" s="27"/>
      <c r="Q839" s="27"/>
      <c r="R839" s="27"/>
      <c r="S839" s="27"/>
      <c r="T839" s="27"/>
      <c r="U839" s="27"/>
      <c r="V839" s="27"/>
      <c r="W839" s="27"/>
      <c r="X839" s="27"/>
    </row>
    <row r="840" spans="2:24" x14ac:dyDescent="0.2">
      <c r="B840" s="68"/>
      <c r="C840" s="68"/>
      <c r="D840" s="27"/>
      <c r="E840" s="363"/>
      <c r="F840" s="27"/>
      <c r="G840" s="27"/>
      <c r="H840" s="27"/>
      <c r="I840" s="27"/>
      <c r="J840" s="27"/>
      <c r="K840" s="27"/>
      <c r="L840" s="27"/>
      <c r="M840" s="27"/>
      <c r="N840" s="27"/>
      <c r="O840" s="27"/>
      <c r="P840" s="27"/>
      <c r="Q840" s="27"/>
      <c r="R840" s="27"/>
      <c r="S840" s="27"/>
      <c r="T840" s="27"/>
      <c r="U840" s="27"/>
      <c r="V840" s="27"/>
      <c r="W840" s="27"/>
      <c r="X840" s="27"/>
    </row>
    <row r="841" spans="2:24" x14ac:dyDescent="0.2">
      <c r="B841" s="68"/>
      <c r="C841" s="68"/>
      <c r="D841" s="27"/>
      <c r="E841" s="363"/>
      <c r="F841" s="27"/>
      <c r="G841" s="27"/>
      <c r="H841" s="27"/>
      <c r="I841" s="27"/>
      <c r="J841" s="27"/>
      <c r="K841" s="27"/>
      <c r="L841" s="27"/>
      <c r="M841" s="27"/>
      <c r="N841" s="27"/>
      <c r="O841" s="27"/>
      <c r="P841" s="27"/>
      <c r="Q841" s="27"/>
      <c r="R841" s="27"/>
      <c r="S841" s="27"/>
      <c r="T841" s="27"/>
      <c r="U841" s="27"/>
      <c r="V841" s="27"/>
      <c r="W841" s="27"/>
      <c r="X841" s="27"/>
    </row>
    <row r="842" spans="2:24" x14ac:dyDescent="0.2">
      <c r="B842" s="68"/>
      <c r="C842" s="68"/>
      <c r="D842" s="27"/>
      <c r="E842" s="363"/>
      <c r="F842" s="27"/>
      <c r="G842" s="27"/>
      <c r="H842" s="27"/>
      <c r="I842" s="27"/>
      <c r="J842" s="27"/>
      <c r="K842" s="27"/>
      <c r="L842" s="27"/>
      <c r="M842" s="27"/>
      <c r="N842" s="27"/>
      <c r="O842" s="27"/>
      <c r="P842" s="27"/>
      <c r="Q842" s="27"/>
      <c r="R842" s="27"/>
      <c r="S842" s="27"/>
      <c r="T842" s="27"/>
      <c r="U842" s="27"/>
      <c r="V842" s="27"/>
      <c r="W842" s="27"/>
      <c r="X842" s="27"/>
    </row>
    <row r="843" spans="2:24" x14ac:dyDescent="0.2">
      <c r="B843" s="68"/>
      <c r="C843" s="68"/>
      <c r="D843" s="27"/>
      <c r="E843" s="363"/>
      <c r="F843" s="27"/>
      <c r="G843" s="27"/>
      <c r="H843" s="27"/>
      <c r="I843" s="27"/>
      <c r="J843" s="27"/>
      <c r="K843" s="27"/>
      <c r="L843" s="27"/>
      <c r="M843" s="27"/>
      <c r="N843" s="27"/>
      <c r="O843" s="27"/>
      <c r="P843" s="27"/>
      <c r="Q843" s="27"/>
      <c r="R843" s="27"/>
      <c r="S843" s="27"/>
      <c r="T843" s="27"/>
      <c r="U843" s="27"/>
      <c r="V843" s="27"/>
      <c r="W843" s="27"/>
      <c r="X843" s="27"/>
    </row>
    <row r="844" spans="2:24" x14ac:dyDescent="0.2">
      <c r="B844" s="68"/>
      <c r="C844" s="68"/>
      <c r="D844" s="27"/>
      <c r="E844" s="363"/>
      <c r="F844" s="27"/>
      <c r="G844" s="27"/>
      <c r="H844" s="27"/>
      <c r="I844" s="27"/>
      <c r="J844" s="27"/>
      <c r="K844" s="27"/>
      <c r="L844" s="27"/>
      <c r="M844" s="27"/>
      <c r="N844" s="27"/>
      <c r="O844" s="27"/>
      <c r="P844" s="27"/>
      <c r="Q844" s="27"/>
      <c r="R844" s="27"/>
      <c r="S844" s="27"/>
      <c r="T844" s="27"/>
      <c r="U844" s="27"/>
      <c r="V844" s="27"/>
      <c r="W844" s="27"/>
      <c r="X844" s="27"/>
    </row>
    <row r="845" spans="2:24" x14ac:dyDescent="0.2">
      <c r="B845" s="68"/>
      <c r="C845" s="68"/>
      <c r="D845" s="27"/>
      <c r="E845" s="363"/>
      <c r="F845" s="27"/>
      <c r="G845" s="27"/>
      <c r="H845" s="27"/>
      <c r="I845" s="27"/>
      <c r="J845" s="27"/>
      <c r="K845" s="27"/>
      <c r="L845" s="27"/>
      <c r="M845" s="27"/>
      <c r="N845" s="27"/>
      <c r="O845" s="27"/>
      <c r="P845" s="27"/>
      <c r="Q845" s="27"/>
      <c r="R845" s="27"/>
      <c r="S845" s="27"/>
      <c r="T845" s="27"/>
      <c r="U845" s="27"/>
      <c r="V845" s="27"/>
      <c r="W845" s="27"/>
      <c r="X845" s="27"/>
    </row>
    <row r="846" spans="2:24" x14ac:dyDescent="0.2">
      <c r="B846" s="68"/>
      <c r="C846" s="68"/>
      <c r="D846" s="27"/>
      <c r="E846" s="363"/>
      <c r="F846" s="27"/>
      <c r="G846" s="27"/>
      <c r="H846" s="27"/>
      <c r="I846" s="27"/>
      <c r="J846" s="27"/>
      <c r="K846" s="27"/>
      <c r="L846" s="27"/>
      <c r="M846" s="27"/>
      <c r="N846" s="27"/>
      <c r="O846" s="27"/>
      <c r="P846" s="27"/>
      <c r="Q846" s="27"/>
      <c r="R846" s="27"/>
      <c r="S846" s="27"/>
      <c r="T846" s="27"/>
      <c r="U846" s="27"/>
      <c r="V846" s="27"/>
      <c r="W846" s="27"/>
      <c r="X846" s="27"/>
    </row>
    <row r="847" spans="2:24" x14ac:dyDescent="0.2">
      <c r="B847" s="68"/>
      <c r="C847" s="68"/>
      <c r="D847" s="27"/>
      <c r="E847" s="363"/>
      <c r="F847" s="27"/>
      <c r="G847" s="27"/>
      <c r="H847" s="27"/>
      <c r="I847" s="27"/>
      <c r="J847" s="27"/>
      <c r="K847" s="27"/>
      <c r="L847" s="27"/>
      <c r="M847" s="27"/>
      <c r="N847" s="27"/>
      <c r="O847" s="27"/>
      <c r="P847" s="27"/>
      <c r="Q847" s="27"/>
      <c r="R847" s="27"/>
      <c r="S847" s="27"/>
      <c r="T847" s="27"/>
      <c r="U847" s="27"/>
      <c r="V847" s="27"/>
      <c r="W847" s="27"/>
      <c r="X847" s="27"/>
    </row>
    <row r="848" spans="2:24" x14ac:dyDescent="0.2">
      <c r="B848" s="68"/>
      <c r="C848" s="68"/>
      <c r="D848" s="27"/>
      <c r="E848" s="363"/>
      <c r="F848" s="27"/>
      <c r="G848" s="27"/>
      <c r="H848" s="27"/>
      <c r="I848" s="27"/>
      <c r="J848" s="27"/>
      <c r="K848" s="27"/>
      <c r="L848" s="27"/>
      <c r="M848" s="27"/>
      <c r="N848" s="27"/>
      <c r="O848" s="27"/>
      <c r="P848" s="27"/>
      <c r="Q848" s="27"/>
      <c r="R848" s="27"/>
      <c r="S848" s="27"/>
      <c r="T848" s="27"/>
      <c r="U848" s="27"/>
      <c r="V848" s="27"/>
      <c r="W848" s="27"/>
      <c r="X848" s="27"/>
    </row>
    <row r="849" spans="2:24" x14ac:dyDescent="0.2">
      <c r="B849" s="68"/>
      <c r="C849" s="68"/>
      <c r="D849" s="27"/>
      <c r="E849" s="363"/>
      <c r="F849" s="27"/>
      <c r="G849" s="27"/>
      <c r="H849" s="27"/>
      <c r="I849" s="27"/>
      <c r="J849" s="27"/>
      <c r="K849" s="27"/>
      <c r="L849" s="27"/>
      <c r="M849" s="27"/>
      <c r="N849" s="27"/>
      <c r="O849" s="27"/>
      <c r="P849" s="27"/>
      <c r="Q849" s="27"/>
      <c r="R849" s="27"/>
      <c r="S849" s="27"/>
      <c r="T849" s="27"/>
      <c r="U849" s="27"/>
      <c r="V849" s="27"/>
      <c r="W849" s="27"/>
      <c r="X849" s="27"/>
    </row>
    <row r="850" spans="2:24" x14ac:dyDescent="0.2">
      <c r="B850" s="68"/>
      <c r="C850" s="68"/>
      <c r="D850" s="27"/>
      <c r="E850" s="363"/>
      <c r="F850" s="27"/>
      <c r="G850" s="27"/>
      <c r="H850" s="27"/>
      <c r="I850" s="27"/>
      <c r="J850" s="27"/>
      <c r="K850" s="27"/>
      <c r="L850" s="27"/>
      <c r="M850" s="27"/>
      <c r="N850" s="27"/>
      <c r="O850" s="27"/>
      <c r="P850" s="27"/>
      <c r="Q850" s="27"/>
      <c r="R850" s="27"/>
      <c r="S850" s="27"/>
      <c r="T850" s="27"/>
      <c r="U850" s="27"/>
      <c r="V850" s="27"/>
      <c r="W850" s="27"/>
      <c r="X850" s="27"/>
    </row>
    <row r="851" spans="2:24" x14ac:dyDescent="0.2">
      <c r="B851" s="68"/>
      <c r="C851" s="68"/>
      <c r="D851" s="27"/>
      <c r="E851" s="363"/>
      <c r="F851" s="27"/>
      <c r="G851" s="27"/>
      <c r="H851" s="27"/>
      <c r="I851" s="27"/>
      <c r="J851" s="27"/>
      <c r="K851" s="27"/>
      <c r="L851" s="27"/>
      <c r="M851" s="27"/>
      <c r="N851" s="27"/>
      <c r="O851" s="27"/>
      <c r="P851" s="27"/>
      <c r="Q851" s="27"/>
      <c r="R851" s="27"/>
      <c r="S851" s="27"/>
      <c r="T851" s="27"/>
      <c r="U851" s="27"/>
      <c r="V851" s="27"/>
      <c r="W851" s="27"/>
      <c r="X851" s="27"/>
    </row>
    <row r="852" spans="2:24" x14ac:dyDescent="0.2">
      <c r="B852" s="68"/>
      <c r="C852" s="68"/>
      <c r="D852" s="27"/>
      <c r="E852" s="363"/>
      <c r="F852" s="27"/>
      <c r="G852" s="27"/>
      <c r="H852" s="27"/>
      <c r="I852" s="27"/>
      <c r="J852" s="27"/>
      <c r="K852" s="27"/>
      <c r="L852" s="27"/>
      <c r="M852" s="27"/>
      <c r="N852" s="27"/>
      <c r="O852" s="27"/>
      <c r="P852" s="27"/>
      <c r="Q852" s="27"/>
      <c r="R852" s="27"/>
      <c r="S852" s="27"/>
      <c r="T852" s="27"/>
      <c r="U852" s="27"/>
      <c r="V852" s="27"/>
      <c r="W852" s="27"/>
      <c r="X852" s="27"/>
    </row>
    <row r="853" spans="2:24" x14ac:dyDescent="0.2">
      <c r="B853" s="68"/>
      <c r="C853" s="68"/>
      <c r="D853" s="27"/>
      <c r="E853" s="363"/>
      <c r="F853" s="27"/>
      <c r="G853" s="27"/>
      <c r="H853" s="27"/>
      <c r="I853" s="27"/>
      <c r="J853" s="27"/>
      <c r="K853" s="27"/>
      <c r="L853" s="27"/>
      <c r="M853" s="27"/>
      <c r="N853" s="27"/>
      <c r="O853" s="27"/>
      <c r="P853" s="27"/>
      <c r="Q853" s="27"/>
      <c r="R853" s="27"/>
      <c r="S853" s="27"/>
      <c r="T853" s="27"/>
      <c r="U853" s="27"/>
      <c r="V853" s="27"/>
      <c r="W853" s="27"/>
      <c r="X853" s="27"/>
    </row>
    <row r="854" spans="2:24" x14ac:dyDescent="0.2">
      <c r="B854" s="68"/>
      <c r="C854" s="68"/>
      <c r="D854" s="27"/>
      <c r="E854" s="363"/>
      <c r="F854" s="27"/>
      <c r="G854" s="27"/>
      <c r="H854" s="27"/>
      <c r="I854" s="27"/>
      <c r="J854" s="27"/>
      <c r="K854" s="27"/>
      <c r="L854" s="27"/>
      <c r="M854" s="27"/>
      <c r="N854" s="27"/>
      <c r="O854" s="27"/>
      <c r="P854" s="27"/>
      <c r="Q854" s="27"/>
      <c r="R854" s="27"/>
      <c r="S854" s="27"/>
      <c r="T854" s="27"/>
      <c r="U854" s="27"/>
      <c r="V854" s="27"/>
      <c r="W854" s="27"/>
      <c r="X854" s="27"/>
    </row>
    <row r="855" spans="2:24" x14ac:dyDescent="0.2">
      <c r="B855" s="68"/>
      <c r="C855" s="68"/>
      <c r="D855" s="27"/>
      <c r="E855" s="363"/>
      <c r="F855" s="27"/>
      <c r="G855" s="27"/>
      <c r="H855" s="27"/>
      <c r="I855" s="27"/>
      <c r="J855" s="27"/>
      <c r="K855" s="27"/>
      <c r="L855" s="27"/>
      <c r="M855" s="27"/>
      <c r="N855" s="27"/>
      <c r="O855" s="27"/>
      <c r="P855" s="27"/>
      <c r="Q855" s="27"/>
      <c r="R855" s="27"/>
      <c r="S855" s="27"/>
      <c r="T855" s="27"/>
      <c r="U855" s="27"/>
      <c r="V855" s="27"/>
      <c r="W855" s="27"/>
      <c r="X855" s="27"/>
    </row>
    <row r="856" spans="2:24" x14ac:dyDescent="0.2">
      <c r="B856" s="68"/>
      <c r="C856" s="68"/>
      <c r="D856" s="27"/>
      <c r="E856" s="363"/>
      <c r="F856" s="27"/>
      <c r="G856" s="27"/>
      <c r="H856" s="27"/>
      <c r="I856" s="27"/>
      <c r="J856" s="27"/>
      <c r="K856" s="27"/>
      <c r="L856" s="27"/>
      <c r="M856" s="27"/>
      <c r="N856" s="27"/>
      <c r="O856" s="27"/>
      <c r="P856" s="27"/>
      <c r="Q856" s="27"/>
      <c r="R856" s="27"/>
      <c r="S856" s="27"/>
      <c r="T856" s="27"/>
      <c r="U856" s="27"/>
      <c r="V856" s="27"/>
      <c r="W856" s="27"/>
      <c r="X856" s="27"/>
    </row>
    <row r="857" spans="2:24" x14ac:dyDescent="0.2">
      <c r="B857" s="68"/>
      <c r="C857" s="68"/>
      <c r="D857" s="27"/>
      <c r="E857" s="363"/>
      <c r="F857" s="27"/>
      <c r="G857" s="27"/>
      <c r="H857" s="27"/>
      <c r="I857" s="27"/>
      <c r="J857" s="27"/>
      <c r="K857" s="27"/>
      <c r="L857" s="27"/>
      <c r="M857" s="27"/>
      <c r="N857" s="27"/>
      <c r="O857" s="27"/>
      <c r="P857" s="27"/>
      <c r="Q857" s="27"/>
      <c r="R857" s="27"/>
      <c r="S857" s="27"/>
      <c r="T857" s="27"/>
      <c r="U857" s="27"/>
      <c r="V857" s="27"/>
      <c r="W857" s="27"/>
      <c r="X857" s="27"/>
    </row>
    <row r="858" spans="2:24" x14ac:dyDescent="0.2">
      <c r="B858" s="68"/>
      <c r="C858" s="68"/>
      <c r="D858" s="27"/>
      <c r="E858" s="363"/>
      <c r="F858" s="27"/>
      <c r="G858" s="27"/>
      <c r="H858" s="27"/>
      <c r="I858" s="27"/>
      <c r="J858" s="27"/>
      <c r="K858" s="27"/>
      <c r="L858" s="27"/>
      <c r="M858" s="27"/>
      <c r="N858" s="27"/>
      <c r="O858" s="27"/>
      <c r="P858" s="27"/>
      <c r="Q858" s="27"/>
      <c r="R858" s="27"/>
      <c r="S858" s="27"/>
      <c r="T858" s="27"/>
      <c r="U858" s="27"/>
      <c r="V858" s="27"/>
      <c r="W858" s="27"/>
      <c r="X858" s="27"/>
    </row>
    <row r="859" spans="2:24" x14ac:dyDescent="0.2">
      <c r="B859" s="68"/>
      <c r="C859" s="68"/>
      <c r="D859" s="27"/>
      <c r="E859" s="363"/>
      <c r="F859" s="27"/>
      <c r="G859" s="27"/>
      <c r="H859" s="27"/>
      <c r="I859" s="27"/>
      <c r="J859" s="27"/>
      <c r="K859" s="27"/>
      <c r="L859" s="27"/>
      <c r="M859" s="27"/>
      <c r="N859" s="27"/>
      <c r="O859" s="27"/>
      <c r="P859" s="27"/>
      <c r="Q859" s="27"/>
      <c r="R859" s="27"/>
      <c r="S859" s="27"/>
      <c r="T859" s="27"/>
      <c r="U859" s="27"/>
      <c r="V859" s="27"/>
      <c r="W859" s="27"/>
      <c r="X859" s="27"/>
    </row>
    <row r="860" spans="2:24" x14ac:dyDescent="0.2">
      <c r="B860" s="68"/>
      <c r="C860" s="68"/>
      <c r="D860" s="27"/>
      <c r="E860" s="363"/>
      <c r="F860" s="27"/>
      <c r="G860" s="27"/>
      <c r="H860" s="27"/>
      <c r="I860" s="27"/>
      <c r="J860" s="27"/>
      <c r="K860" s="27"/>
      <c r="L860" s="27"/>
      <c r="M860" s="27"/>
      <c r="N860" s="27"/>
      <c r="O860" s="27"/>
      <c r="P860" s="27"/>
      <c r="Q860" s="27"/>
      <c r="R860" s="27"/>
      <c r="S860" s="27"/>
      <c r="T860" s="27"/>
      <c r="U860" s="27"/>
      <c r="V860" s="27"/>
      <c r="W860" s="27"/>
      <c r="X860" s="27"/>
    </row>
    <row r="861" spans="2:24" x14ac:dyDescent="0.2">
      <c r="B861" s="68"/>
      <c r="C861" s="68"/>
      <c r="D861" s="27"/>
      <c r="E861" s="363"/>
      <c r="F861" s="27"/>
      <c r="G861" s="27"/>
      <c r="H861" s="27"/>
      <c r="I861" s="27"/>
      <c r="J861" s="27"/>
      <c r="K861" s="27"/>
      <c r="L861" s="27"/>
      <c r="M861" s="27"/>
      <c r="N861" s="27"/>
      <c r="O861" s="27"/>
      <c r="P861" s="27"/>
      <c r="Q861" s="27"/>
      <c r="R861" s="27"/>
      <c r="S861" s="27"/>
      <c r="T861" s="27"/>
      <c r="U861" s="27"/>
      <c r="V861" s="27"/>
      <c r="W861" s="27"/>
      <c r="X861" s="27"/>
    </row>
    <row r="862" spans="2:24" x14ac:dyDescent="0.2">
      <c r="B862" s="68"/>
      <c r="C862" s="68"/>
      <c r="D862" s="27"/>
      <c r="E862" s="363"/>
      <c r="F862" s="27"/>
      <c r="G862" s="27"/>
      <c r="H862" s="27"/>
      <c r="I862" s="27"/>
      <c r="J862" s="27"/>
      <c r="K862" s="27"/>
      <c r="L862" s="27"/>
      <c r="M862" s="27"/>
      <c r="N862" s="27"/>
      <c r="O862" s="27"/>
      <c r="P862" s="27"/>
      <c r="Q862" s="27"/>
      <c r="R862" s="27"/>
      <c r="S862" s="27"/>
      <c r="T862" s="27"/>
      <c r="U862" s="27"/>
      <c r="V862" s="27"/>
      <c r="W862" s="27"/>
      <c r="X862" s="27"/>
    </row>
    <row r="863" spans="2:24" x14ac:dyDescent="0.2">
      <c r="B863" s="68"/>
      <c r="C863" s="68"/>
      <c r="D863" s="27"/>
      <c r="E863" s="363"/>
      <c r="F863" s="27"/>
      <c r="G863" s="27"/>
      <c r="H863" s="27"/>
      <c r="I863" s="27"/>
      <c r="J863" s="27"/>
      <c r="K863" s="27"/>
      <c r="L863" s="27"/>
      <c r="M863" s="27"/>
      <c r="N863" s="27"/>
      <c r="O863" s="27"/>
      <c r="P863" s="27"/>
      <c r="Q863" s="27"/>
      <c r="R863" s="27"/>
      <c r="S863" s="27"/>
      <c r="T863" s="27"/>
      <c r="U863" s="27"/>
      <c r="V863" s="27"/>
      <c r="W863" s="27"/>
      <c r="X863" s="27"/>
    </row>
    <row r="864" spans="2:24" x14ac:dyDescent="0.2">
      <c r="B864" s="68"/>
      <c r="C864" s="68"/>
      <c r="D864" s="27"/>
      <c r="E864" s="363"/>
      <c r="F864" s="27"/>
      <c r="G864" s="27"/>
      <c r="H864" s="27"/>
      <c r="I864" s="27"/>
      <c r="J864" s="27"/>
      <c r="K864" s="27"/>
      <c r="L864" s="27"/>
      <c r="M864" s="27"/>
      <c r="N864" s="27"/>
      <c r="O864" s="27"/>
      <c r="P864" s="27"/>
      <c r="Q864" s="27"/>
      <c r="R864" s="27"/>
      <c r="S864" s="27"/>
      <c r="T864" s="27"/>
      <c r="U864" s="27"/>
      <c r="V864" s="27"/>
      <c r="W864" s="27"/>
      <c r="X864" s="27"/>
    </row>
    <row r="865" spans="2:24" x14ac:dyDescent="0.2">
      <c r="B865" s="68"/>
      <c r="C865" s="68"/>
      <c r="D865" s="27"/>
      <c r="E865" s="363"/>
      <c r="F865" s="27"/>
      <c r="G865" s="27"/>
      <c r="H865" s="27"/>
      <c r="I865" s="27"/>
      <c r="J865" s="27"/>
      <c r="K865" s="27"/>
      <c r="L865" s="27"/>
      <c r="M865" s="27"/>
      <c r="N865" s="27"/>
      <c r="O865" s="27"/>
      <c r="P865" s="27"/>
      <c r="Q865" s="27"/>
      <c r="R865" s="27"/>
      <c r="S865" s="27"/>
      <c r="T865" s="27"/>
      <c r="U865" s="27"/>
      <c r="V865" s="27"/>
      <c r="W865" s="27"/>
      <c r="X865" s="27"/>
    </row>
    <row r="866" spans="2:24" x14ac:dyDescent="0.2">
      <c r="B866" s="68"/>
      <c r="C866" s="68"/>
      <c r="D866" s="27"/>
      <c r="E866" s="363"/>
      <c r="F866" s="27"/>
      <c r="G866" s="27"/>
      <c r="H866" s="27"/>
      <c r="I866" s="27"/>
      <c r="J866" s="27"/>
      <c r="K866" s="27"/>
      <c r="L866" s="27"/>
      <c r="M866" s="27"/>
      <c r="N866" s="27"/>
      <c r="O866" s="27"/>
      <c r="P866" s="27"/>
      <c r="Q866" s="27"/>
      <c r="R866" s="27"/>
      <c r="S866" s="27"/>
      <c r="T866" s="27"/>
      <c r="U866" s="27"/>
      <c r="V866" s="27"/>
      <c r="W866" s="27"/>
      <c r="X866" s="27"/>
    </row>
    <row r="867" spans="2:24" x14ac:dyDescent="0.2">
      <c r="B867" s="68"/>
      <c r="C867" s="68"/>
      <c r="D867" s="27"/>
      <c r="E867" s="363"/>
      <c r="F867" s="27"/>
      <c r="G867" s="27"/>
      <c r="H867" s="27"/>
      <c r="I867" s="27"/>
      <c r="J867" s="27"/>
      <c r="K867" s="27"/>
      <c r="L867" s="27"/>
      <c r="M867" s="27"/>
      <c r="N867" s="27"/>
      <c r="O867" s="27"/>
      <c r="P867" s="27"/>
      <c r="Q867" s="27"/>
      <c r="R867" s="27"/>
      <c r="S867" s="27"/>
      <c r="T867" s="27"/>
      <c r="U867" s="27"/>
      <c r="V867" s="27"/>
      <c r="W867" s="27"/>
      <c r="X867" s="27"/>
    </row>
    <row r="868" spans="2:24" x14ac:dyDescent="0.2">
      <c r="B868" s="68"/>
      <c r="C868" s="68"/>
      <c r="D868" s="27"/>
      <c r="E868" s="363"/>
      <c r="F868" s="27"/>
      <c r="G868" s="27"/>
      <c r="H868" s="27"/>
      <c r="I868" s="27"/>
      <c r="J868" s="27"/>
      <c r="K868" s="27"/>
      <c r="L868" s="27"/>
      <c r="M868" s="27"/>
      <c r="N868" s="27"/>
      <c r="O868" s="27"/>
      <c r="P868" s="27"/>
      <c r="Q868" s="27"/>
      <c r="R868" s="27"/>
      <c r="S868" s="27"/>
      <c r="T868" s="27"/>
      <c r="U868" s="27"/>
      <c r="V868" s="27"/>
      <c r="W868" s="27"/>
      <c r="X868" s="27"/>
    </row>
    <row r="869" spans="2:24" x14ac:dyDescent="0.2">
      <c r="B869" s="68"/>
      <c r="C869" s="68"/>
      <c r="D869" s="27"/>
      <c r="E869" s="363"/>
      <c r="F869" s="27"/>
      <c r="G869" s="27"/>
      <c r="H869" s="27"/>
      <c r="I869" s="27"/>
      <c r="J869" s="27"/>
      <c r="K869" s="27"/>
      <c r="L869" s="27"/>
      <c r="M869" s="27"/>
      <c r="N869" s="27"/>
      <c r="O869" s="27"/>
      <c r="P869" s="27"/>
      <c r="Q869" s="27"/>
      <c r="R869" s="27"/>
      <c r="S869" s="27"/>
      <c r="T869" s="27"/>
      <c r="U869" s="27"/>
      <c r="V869" s="27"/>
      <c r="W869" s="27"/>
      <c r="X869" s="27"/>
    </row>
    <row r="870" spans="2:24" x14ac:dyDescent="0.2">
      <c r="B870" s="68"/>
      <c r="C870" s="68"/>
      <c r="D870" s="27"/>
      <c r="E870" s="363"/>
      <c r="F870" s="27"/>
      <c r="G870" s="27"/>
      <c r="H870" s="27"/>
      <c r="I870" s="27"/>
      <c r="J870" s="27"/>
      <c r="K870" s="27"/>
      <c r="L870" s="27"/>
      <c r="M870" s="27"/>
      <c r="N870" s="27"/>
      <c r="O870" s="27"/>
      <c r="P870" s="27"/>
      <c r="Q870" s="27"/>
      <c r="R870" s="27"/>
      <c r="S870" s="27"/>
      <c r="T870" s="27"/>
      <c r="U870" s="27"/>
      <c r="V870" s="27"/>
      <c r="W870" s="27"/>
      <c r="X870" s="27"/>
    </row>
    <row r="871" spans="2:24" x14ac:dyDescent="0.2">
      <c r="B871" s="68"/>
      <c r="C871" s="68"/>
      <c r="D871" s="27"/>
      <c r="E871" s="363"/>
      <c r="F871" s="27"/>
      <c r="G871" s="27"/>
      <c r="H871" s="27"/>
      <c r="I871" s="27"/>
      <c r="J871" s="27"/>
      <c r="K871" s="27"/>
      <c r="L871" s="27"/>
      <c r="M871" s="27"/>
      <c r="N871" s="27"/>
      <c r="O871" s="27"/>
      <c r="P871" s="27"/>
      <c r="Q871" s="27"/>
      <c r="R871" s="27"/>
      <c r="S871" s="27"/>
      <c r="T871" s="27"/>
      <c r="U871" s="27"/>
      <c r="V871" s="27"/>
      <c r="W871" s="27"/>
      <c r="X871" s="27"/>
    </row>
    <row r="872" spans="2:24" x14ac:dyDescent="0.2">
      <c r="B872" s="68"/>
      <c r="C872" s="68"/>
      <c r="D872" s="27"/>
      <c r="E872" s="363"/>
      <c r="F872" s="27"/>
      <c r="G872" s="27"/>
      <c r="H872" s="27"/>
      <c r="I872" s="27"/>
      <c r="J872" s="27"/>
      <c r="K872" s="27"/>
      <c r="L872" s="27"/>
      <c r="M872" s="27"/>
      <c r="N872" s="27"/>
      <c r="O872" s="27"/>
      <c r="P872" s="27"/>
      <c r="Q872" s="27"/>
      <c r="R872" s="27"/>
      <c r="S872" s="27"/>
      <c r="T872" s="27"/>
      <c r="U872" s="27"/>
      <c r="V872" s="27"/>
      <c r="W872" s="27"/>
      <c r="X872" s="27"/>
    </row>
    <row r="873" spans="2:24" x14ac:dyDescent="0.2">
      <c r="B873" s="68"/>
      <c r="C873" s="68"/>
      <c r="D873" s="27"/>
      <c r="E873" s="363"/>
      <c r="F873" s="27"/>
      <c r="G873" s="27"/>
      <c r="H873" s="27"/>
      <c r="I873" s="27"/>
      <c r="J873" s="27"/>
      <c r="K873" s="27"/>
      <c r="L873" s="27"/>
      <c r="M873" s="27"/>
      <c r="N873" s="27"/>
      <c r="O873" s="27"/>
      <c r="P873" s="27"/>
      <c r="Q873" s="27"/>
      <c r="R873" s="27"/>
      <c r="S873" s="27"/>
      <c r="T873" s="27"/>
      <c r="U873" s="27"/>
      <c r="V873" s="27"/>
      <c r="W873" s="27"/>
      <c r="X873" s="27"/>
    </row>
    <row r="874" spans="2:24" x14ac:dyDescent="0.2">
      <c r="B874" s="68"/>
      <c r="C874" s="68"/>
      <c r="D874" s="27"/>
      <c r="E874" s="363"/>
      <c r="F874" s="27"/>
      <c r="G874" s="27"/>
      <c r="H874" s="27"/>
      <c r="I874" s="27"/>
      <c r="J874" s="27"/>
      <c r="K874" s="27"/>
      <c r="L874" s="27"/>
      <c r="M874" s="27"/>
      <c r="N874" s="27"/>
      <c r="O874" s="27"/>
      <c r="P874" s="27"/>
      <c r="Q874" s="27"/>
      <c r="R874" s="27"/>
      <c r="S874" s="27"/>
      <c r="T874" s="27"/>
      <c r="U874" s="27"/>
      <c r="V874" s="27"/>
      <c r="W874" s="27"/>
      <c r="X874" s="27"/>
    </row>
    <row r="875" spans="2:24" x14ac:dyDescent="0.2">
      <c r="B875" s="68"/>
      <c r="C875" s="68"/>
      <c r="D875" s="27"/>
      <c r="E875" s="363"/>
      <c r="F875" s="27"/>
      <c r="G875" s="27"/>
      <c r="H875" s="27"/>
      <c r="I875" s="27"/>
      <c r="J875" s="27"/>
      <c r="K875" s="27"/>
      <c r="L875" s="27"/>
      <c r="M875" s="27"/>
      <c r="N875" s="27"/>
      <c r="O875" s="27"/>
      <c r="P875" s="27"/>
      <c r="Q875" s="27"/>
      <c r="R875" s="27"/>
      <c r="S875" s="27"/>
      <c r="T875" s="27"/>
      <c r="U875" s="27"/>
      <c r="V875" s="27"/>
      <c r="W875" s="27"/>
      <c r="X875" s="27"/>
    </row>
    <row r="876" spans="2:24" x14ac:dyDescent="0.2">
      <c r="B876" s="68"/>
      <c r="C876" s="68"/>
      <c r="D876" s="27"/>
      <c r="E876" s="363"/>
      <c r="F876" s="27"/>
      <c r="G876" s="27"/>
      <c r="H876" s="27"/>
      <c r="I876" s="27"/>
      <c r="J876" s="27"/>
      <c r="K876" s="27"/>
      <c r="L876" s="27"/>
      <c r="M876" s="27"/>
      <c r="N876" s="27"/>
      <c r="O876" s="27"/>
      <c r="P876" s="27"/>
      <c r="Q876" s="27"/>
      <c r="R876" s="27"/>
      <c r="S876" s="27"/>
      <c r="T876" s="27"/>
      <c r="U876" s="27"/>
      <c r="V876" s="27"/>
      <c r="W876" s="27"/>
      <c r="X876" s="27"/>
    </row>
    <row r="877" spans="2:24" x14ac:dyDescent="0.2">
      <c r="B877" s="68"/>
      <c r="C877" s="68"/>
      <c r="D877" s="27"/>
      <c r="E877" s="363"/>
      <c r="F877" s="27"/>
      <c r="G877" s="27"/>
      <c r="H877" s="27"/>
      <c r="I877" s="27"/>
      <c r="J877" s="27"/>
      <c r="K877" s="27"/>
      <c r="L877" s="27"/>
      <c r="M877" s="27"/>
      <c r="N877" s="27"/>
      <c r="O877" s="27"/>
      <c r="P877" s="27"/>
      <c r="Q877" s="27"/>
      <c r="R877" s="27"/>
      <c r="S877" s="27"/>
      <c r="T877" s="27"/>
      <c r="U877" s="27"/>
      <c r="V877" s="27"/>
      <c r="W877" s="27"/>
      <c r="X877" s="27"/>
    </row>
    <row r="878" spans="2:24" x14ac:dyDescent="0.2">
      <c r="B878" s="68"/>
      <c r="C878" s="68"/>
      <c r="D878" s="27"/>
      <c r="E878" s="363"/>
      <c r="F878" s="27"/>
      <c r="G878" s="27"/>
      <c r="H878" s="27"/>
      <c r="I878" s="27"/>
      <c r="J878" s="27"/>
      <c r="K878" s="27"/>
      <c r="L878" s="27"/>
      <c r="M878" s="27"/>
      <c r="N878" s="27"/>
      <c r="O878" s="27"/>
      <c r="P878" s="27"/>
      <c r="Q878" s="27"/>
      <c r="R878" s="27"/>
      <c r="S878" s="27"/>
      <c r="T878" s="27"/>
      <c r="U878" s="27"/>
      <c r="V878" s="27"/>
      <c r="W878" s="27"/>
      <c r="X878" s="27"/>
    </row>
    <row r="879" spans="2:24" x14ac:dyDescent="0.2">
      <c r="B879" s="68"/>
      <c r="C879" s="68"/>
      <c r="D879" s="27"/>
      <c r="E879" s="363"/>
      <c r="F879" s="27"/>
      <c r="G879" s="27"/>
      <c r="H879" s="27"/>
      <c r="I879" s="27"/>
      <c r="J879" s="27"/>
      <c r="K879" s="27"/>
      <c r="L879" s="27"/>
      <c r="M879" s="27"/>
      <c r="N879" s="27"/>
      <c r="O879" s="27"/>
      <c r="P879" s="27"/>
      <c r="Q879" s="27"/>
      <c r="R879" s="27"/>
      <c r="S879" s="27"/>
      <c r="T879" s="27"/>
      <c r="U879" s="27"/>
      <c r="V879" s="27"/>
      <c r="W879" s="27"/>
      <c r="X879" s="27"/>
    </row>
    <row r="880" spans="2:24" x14ac:dyDescent="0.2">
      <c r="B880" s="68"/>
      <c r="C880" s="68"/>
      <c r="D880" s="27"/>
      <c r="E880" s="363"/>
      <c r="F880" s="27"/>
      <c r="G880" s="27"/>
      <c r="H880" s="27"/>
      <c r="I880" s="27"/>
      <c r="J880" s="27"/>
      <c r="K880" s="27"/>
      <c r="L880" s="27"/>
      <c r="M880" s="27"/>
      <c r="N880" s="27"/>
      <c r="O880" s="27"/>
      <c r="P880" s="27"/>
      <c r="Q880" s="27"/>
      <c r="R880" s="27"/>
      <c r="S880" s="27"/>
      <c r="T880" s="27"/>
      <c r="U880" s="27"/>
      <c r="V880" s="27"/>
      <c r="W880" s="27"/>
      <c r="X880" s="27"/>
    </row>
    <row r="881" spans="2:24" x14ac:dyDescent="0.2">
      <c r="B881" s="68"/>
      <c r="C881" s="68"/>
      <c r="D881" s="27"/>
      <c r="E881" s="363"/>
      <c r="F881" s="27"/>
      <c r="G881" s="27"/>
      <c r="H881" s="27"/>
      <c r="I881" s="27"/>
      <c r="J881" s="27"/>
      <c r="K881" s="27"/>
      <c r="L881" s="27"/>
      <c r="M881" s="27"/>
      <c r="N881" s="27"/>
      <c r="O881" s="27"/>
      <c r="P881" s="27"/>
      <c r="Q881" s="27"/>
      <c r="R881" s="27"/>
      <c r="S881" s="27"/>
      <c r="T881" s="27"/>
      <c r="U881" s="27"/>
      <c r="V881" s="27"/>
      <c r="W881" s="27"/>
      <c r="X881" s="27"/>
    </row>
    <row r="882" spans="2:24" x14ac:dyDescent="0.2">
      <c r="B882" s="68"/>
      <c r="C882" s="68"/>
      <c r="D882" s="27"/>
      <c r="E882" s="363"/>
      <c r="F882" s="27"/>
      <c r="G882" s="27"/>
      <c r="H882" s="27"/>
      <c r="I882" s="27"/>
      <c r="J882" s="27"/>
      <c r="K882" s="27"/>
      <c r="L882" s="27"/>
      <c r="M882" s="27"/>
      <c r="N882" s="27"/>
      <c r="O882" s="27"/>
      <c r="P882" s="27"/>
      <c r="Q882" s="27"/>
      <c r="R882" s="27"/>
      <c r="S882" s="27"/>
      <c r="T882" s="27"/>
      <c r="U882" s="27"/>
      <c r="V882" s="27"/>
      <c r="W882" s="27"/>
      <c r="X882" s="27"/>
    </row>
    <row r="883" spans="2:24" x14ac:dyDescent="0.2">
      <c r="B883" s="68"/>
      <c r="C883" s="68"/>
      <c r="D883" s="27"/>
      <c r="E883" s="363"/>
      <c r="F883" s="27"/>
      <c r="G883" s="27"/>
      <c r="H883" s="27"/>
      <c r="I883" s="27"/>
      <c r="J883" s="27"/>
      <c r="K883" s="27"/>
      <c r="L883" s="27"/>
      <c r="M883" s="27"/>
      <c r="N883" s="27"/>
      <c r="O883" s="27"/>
      <c r="P883" s="27"/>
      <c r="Q883" s="27"/>
      <c r="R883" s="27"/>
      <c r="S883" s="27"/>
      <c r="T883" s="27"/>
      <c r="U883" s="27"/>
      <c r="V883" s="27"/>
      <c r="W883" s="27"/>
      <c r="X883" s="27"/>
    </row>
    <row r="884" spans="2:24" x14ac:dyDescent="0.2">
      <c r="B884" s="68"/>
      <c r="C884" s="68"/>
      <c r="D884" s="27"/>
      <c r="E884" s="363"/>
      <c r="F884" s="27"/>
      <c r="G884" s="27"/>
      <c r="H884" s="27"/>
      <c r="I884" s="27"/>
      <c r="J884" s="27"/>
      <c r="K884" s="27"/>
      <c r="L884" s="27"/>
      <c r="M884" s="27"/>
      <c r="N884" s="27"/>
      <c r="O884" s="27"/>
      <c r="P884" s="27"/>
      <c r="Q884" s="27"/>
      <c r="R884" s="27"/>
      <c r="S884" s="27"/>
      <c r="T884" s="27"/>
      <c r="U884" s="27"/>
      <c r="V884" s="27"/>
      <c r="W884" s="27"/>
      <c r="X884" s="27"/>
    </row>
    <row r="885" spans="2:24" x14ac:dyDescent="0.2">
      <c r="B885" s="68"/>
      <c r="C885" s="68"/>
      <c r="D885" s="27"/>
      <c r="E885" s="363"/>
      <c r="F885" s="27"/>
      <c r="G885" s="27"/>
      <c r="H885" s="27"/>
      <c r="I885" s="27"/>
      <c r="J885" s="27"/>
      <c r="K885" s="27"/>
      <c r="L885" s="27"/>
      <c r="M885" s="27"/>
      <c r="N885" s="27"/>
      <c r="O885" s="27"/>
      <c r="P885" s="27"/>
      <c r="Q885" s="27"/>
      <c r="R885" s="27"/>
      <c r="S885" s="27"/>
      <c r="T885" s="27"/>
      <c r="U885" s="27"/>
      <c r="V885" s="27"/>
      <c r="W885" s="27"/>
      <c r="X885" s="27"/>
    </row>
    <row r="886" spans="2:24" x14ac:dyDescent="0.2">
      <c r="B886" s="68"/>
      <c r="C886" s="68"/>
      <c r="D886" s="27"/>
      <c r="E886" s="363"/>
      <c r="F886" s="27"/>
      <c r="G886" s="27"/>
      <c r="H886" s="27"/>
      <c r="I886" s="27"/>
      <c r="J886" s="27"/>
      <c r="K886" s="27"/>
      <c r="L886" s="27"/>
      <c r="M886" s="27"/>
      <c r="N886" s="27"/>
      <c r="O886" s="27"/>
      <c r="P886" s="27"/>
      <c r="Q886" s="27"/>
      <c r="R886" s="27"/>
      <c r="S886" s="27"/>
      <c r="T886" s="27"/>
      <c r="U886" s="27"/>
      <c r="V886" s="27"/>
      <c r="W886" s="27"/>
      <c r="X886" s="27"/>
    </row>
    <row r="887" spans="2:24" x14ac:dyDescent="0.2">
      <c r="B887" s="68"/>
      <c r="C887" s="68"/>
      <c r="D887" s="27"/>
      <c r="E887" s="363"/>
      <c r="F887" s="27"/>
      <c r="G887" s="27"/>
      <c r="H887" s="27"/>
      <c r="I887" s="27"/>
      <c r="J887" s="27"/>
      <c r="K887" s="27"/>
      <c r="L887" s="27"/>
      <c r="M887" s="27"/>
      <c r="N887" s="27"/>
      <c r="O887" s="27"/>
      <c r="P887" s="27"/>
      <c r="Q887" s="27"/>
      <c r="R887" s="27"/>
      <c r="S887" s="27"/>
      <c r="T887" s="27"/>
      <c r="U887" s="27"/>
      <c r="V887" s="27"/>
      <c r="W887" s="27"/>
      <c r="X887" s="27"/>
    </row>
    <row r="888" spans="2:24" x14ac:dyDescent="0.2">
      <c r="B888" s="68"/>
      <c r="C888" s="68"/>
      <c r="D888" s="27"/>
      <c r="E888" s="363"/>
      <c r="F888" s="27"/>
      <c r="G888" s="27"/>
      <c r="H888" s="27"/>
      <c r="I888" s="27"/>
      <c r="J888" s="27"/>
      <c r="K888" s="27"/>
      <c r="L888" s="27"/>
      <c r="M888" s="27"/>
      <c r="N888" s="27"/>
      <c r="O888" s="27"/>
      <c r="P888" s="27"/>
      <c r="Q888" s="27"/>
      <c r="R888" s="27"/>
      <c r="S888" s="27"/>
      <c r="T888" s="27"/>
      <c r="U888" s="27"/>
      <c r="V888" s="27"/>
      <c r="W888" s="27"/>
      <c r="X888" s="27"/>
    </row>
    <row r="889" spans="2:24" x14ac:dyDescent="0.2">
      <c r="B889" s="68"/>
      <c r="C889" s="68"/>
      <c r="D889" s="27"/>
      <c r="E889" s="363"/>
      <c r="F889" s="27"/>
      <c r="G889" s="27"/>
      <c r="H889" s="27"/>
      <c r="I889" s="27"/>
      <c r="J889" s="27"/>
      <c r="K889" s="27"/>
      <c r="L889" s="27"/>
      <c r="M889" s="27"/>
      <c r="N889" s="27"/>
      <c r="O889" s="27"/>
      <c r="P889" s="27"/>
      <c r="Q889" s="27"/>
      <c r="R889" s="27"/>
      <c r="S889" s="27"/>
      <c r="T889" s="27"/>
      <c r="U889" s="27"/>
      <c r="V889" s="27"/>
      <c r="W889" s="27"/>
      <c r="X889" s="27"/>
    </row>
    <row r="890" spans="2:24" x14ac:dyDescent="0.2">
      <c r="B890" s="68"/>
      <c r="C890" s="68"/>
      <c r="D890" s="27"/>
      <c r="E890" s="363"/>
      <c r="F890" s="27"/>
      <c r="G890" s="27"/>
      <c r="H890" s="27"/>
      <c r="I890" s="27"/>
      <c r="J890" s="27"/>
      <c r="K890" s="27"/>
      <c r="L890" s="27"/>
      <c r="M890" s="27"/>
      <c r="N890" s="27"/>
      <c r="O890" s="27"/>
      <c r="P890" s="27"/>
      <c r="Q890" s="27"/>
      <c r="R890" s="27"/>
      <c r="S890" s="27"/>
      <c r="T890" s="27"/>
      <c r="U890" s="27"/>
      <c r="V890" s="27"/>
      <c r="W890" s="27"/>
      <c r="X890" s="27"/>
    </row>
    <row r="891" spans="2:24" x14ac:dyDescent="0.2">
      <c r="B891" s="68"/>
      <c r="C891" s="68"/>
      <c r="D891" s="27"/>
      <c r="E891" s="363"/>
      <c r="F891" s="27"/>
      <c r="G891" s="27"/>
      <c r="H891" s="27"/>
      <c r="I891" s="27"/>
      <c r="J891" s="27"/>
      <c r="K891" s="27"/>
      <c r="L891" s="27"/>
      <c r="M891" s="27"/>
      <c r="N891" s="27"/>
      <c r="O891" s="27"/>
      <c r="P891" s="27"/>
      <c r="Q891" s="27"/>
      <c r="R891" s="27"/>
      <c r="S891" s="27"/>
      <c r="T891" s="27"/>
      <c r="U891" s="27"/>
      <c r="V891" s="27"/>
      <c r="W891" s="27"/>
      <c r="X891" s="27"/>
    </row>
    <row r="892" spans="2:24" x14ac:dyDescent="0.2">
      <c r="B892" s="68"/>
      <c r="C892" s="68"/>
      <c r="D892" s="27"/>
      <c r="E892" s="363"/>
      <c r="F892" s="27"/>
      <c r="G892" s="27"/>
      <c r="H892" s="27"/>
      <c r="I892" s="27"/>
      <c r="J892" s="27"/>
      <c r="K892" s="27"/>
      <c r="L892" s="27"/>
      <c r="M892" s="27"/>
      <c r="N892" s="27"/>
      <c r="O892" s="27"/>
      <c r="P892" s="27"/>
      <c r="Q892" s="27"/>
      <c r="R892" s="27"/>
      <c r="S892" s="27"/>
      <c r="T892" s="27"/>
      <c r="U892" s="27"/>
      <c r="V892" s="27"/>
      <c r="W892" s="27"/>
      <c r="X892" s="27"/>
    </row>
    <row r="893" spans="2:24" x14ac:dyDescent="0.2">
      <c r="B893" s="68"/>
      <c r="C893" s="68"/>
      <c r="D893" s="27"/>
      <c r="E893" s="363"/>
      <c r="F893" s="27"/>
      <c r="G893" s="27"/>
      <c r="H893" s="27"/>
      <c r="I893" s="27"/>
      <c r="J893" s="27"/>
      <c r="K893" s="27"/>
      <c r="L893" s="27"/>
      <c r="M893" s="27"/>
      <c r="N893" s="27"/>
      <c r="O893" s="27"/>
      <c r="P893" s="27"/>
      <c r="Q893" s="27"/>
      <c r="R893" s="27"/>
      <c r="S893" s="27"/>
      <c r="T893" s="27"/>
      <c r="U893" s="27"/>
      <c r="V893" s="27"/>
      <c r="W893" s="27"/>
      <c r="X893" s="27"/>
    </row>
    <row r="894" spans="2:24" x14ac:dyDescent="0.2">
      <c r="B894" s="68"/>
      <c r="C894" s="68"/>
      <c r="D894" s="27"/>
      <c r="E894" s="363"/>
      <c r="F894" s="27"/>
      <c r="G894" s="27"/>
      <c r="H894" s="27"/>
      <c r="I894" s="27"/>
      <c r="J894" s="27"/>
      <c r="K894" s="27"/>
      <c r="L894" s="27"/>
      <c r="M894" s="27"/>
      <c r="N894" s="27"/>
      <c r="O894" s="27"/>
      <c r="P894" s="27"/>
      <c r="Q894" s="27"/>
      <c r="R894" s="27"/>
      <c r="S894" s="27"/>
      <c r="T894" s="27"/>
      <c r="U894" s="27"/>
      <c r="V894" s="27"/>
      <c r="W894" s="27"/>
      <c r="X894" s="27"/>
    </row>
    <row r="895" spans="2:24" x14ac:dyDescent="0.2">
      <c r="B895" s="68"/>
      <c r="C895" s="68"/>
      <c r="D895" s="27"/>
      <c r="E895" s="363"/>
      <c r="F895" s="27"/>
      <c r="G895" s="27"/>
      <c r="H895" s="27"/>
      <c r="I895" s="27"/>
      <c r="J895" s="27"/>
      <c r="K895" s="27"/>
      <c r="L895" s="27"/>
      <c r="M895" s="27"/>
      <c r="N895" s="27"/>
      <c r="O895" s="27"/>
      <c r="P895" s="27"/>
      <c r="Q895" s="27"/>
      <c r="R895" s="27"/>
      <c r="S895" s="27"/>
      <c r="T895" s="27"/>
      <c r="U895" s="27"/>
      <c r="V895" s="27"/>
      <c r="W895" s="27"/>
      <c r="X895" s="27"/>
    </row>
    <row r="896" spans="2:24" x14ac:dyDescent="0.2">
      <c r="B896" s="68"/>
      <c r="C896" s="68"/>
      <c r="D896" s="27"/>
      <c r="E896" s="363"/>
      <c r="F896" s="27"/>
      <c r="G896" s="27"/>
      <c r="H896" s="27"/>
      <c r="I896" s="27"/>
      <c r="J896" s="27"/>
      <c r="K896" s="27"/>
      <c r="L896" s="27"/>
      <c r="M896" s="27"/>
      <c r="N896" s="27"/>
      <c r="O896" s="27"/>
      <c r="P896" s="27"/>
      <c r="Q896" s="27"/>
      <c r="R896" s="27"/>
      <c r="S896" s="27"/>
      <c r="T896" s="27"/>
      <c r="U896" s="27"/>
      <c r="V896" s="27"/>
      <c r="W896" s="27"/>
      <c r="X896" s="27"/>
    </row>
    <row r="897" spans="2:24" x14ac:dyDescent="0.2">
      <c r="B897" s="68"/>
      <c r="C897" s="68"/>
      <c r="D897" s="27"/>
      <c r="E897" s="363"/>
      <c r="F897" s="27"/>
      <c r="G897" s="27"/>
      <c r="H897" s="27"/>
      <c r="I897" s="27"/>
      <c r="J897" s="27"/>
      <c r="K897" s="27"/>
      <c r="L897" s="27"/>
      <c r="M897" s="27"/>
      <c r="N897" s="27"/>
      <c r="O897" s="27"/>
      <c r="P897" s="27"/>
      <c r="Q897" s="27"/>
      <c r="R897" s="27"/>
      <c r="S897" s="27"/>
      <c r="T897" s="27"/>
      <c r="U897" s="27"/>
      <c r="V897" s="27"/>
      <c r="W897" s="27"/>
      <c r="X897" s="27"/>
    </row>
    <row r="898" spans="2:24" x14ac:dyDescent="0.2">
      <c r="B898" s="68"/>
      <c r="C898" s="68"/>
      <c r="D898" s="27"/>
      <c r="E898" s="363"/>
      <c r="F898" s="27"/>
      <c r="G898" s="27"/>
      <c r="H898" s="27"/>
      <c r="I898" s="27"/>
      <c r="J898" s="27"/>
      <c r="K898" s="27"/>
      <c r="L898" s="27"/>
      <c r="M898" s="27"/>
      <c r="N898" s="27"/>
      <c r="O898" s="27"/>
      <c r="P898" s="27"/>
      <c r="Q898" s="27"/>
      <c r="R898" s="27"/>
      <c r="S898" s="27"/>
      <c r="T898" s="27"/>
      <c r="U898" s="27"/>
      <c r="V898" s="27"/>
      <c r="W898" s="27"/>
      <c r="X898" s="27"/>
    </row>
    <row r="899" spans="2:24" x14ac:dyDescent="0.2">
      <c r="B899" s="68"/>
      <c r="C899" s="68"/>
      <c r="D899" s="27"/>
      <c r="E899" s="363"/>
      <c r="F899" s="27"/>
      <c r="G899" s="27"/>
      <c r="H899" s="27"/>
      <c r="I899" s="27"/>
      <c r="J899" s="27"/>
      <c r="K899" s="27"/>
      <c r="L899" s="27"/>
      <c r="M899" s="27"/>
      <c r="N899" s="27"/>
      <c r="O899" s="27"/>
      <c r="P899" s="27"/>
      <c r="Q899" s="27"/>
      <c r="R899" s="27"/>
      <c r="S899" s="27"/>
      <c r="T899" s="27"/>
      <c r="U899" s="27"/>
      <c r="V899" s="27"/>
      <c r="W899" s="27"/>
      <c r="X899" s="27"/>
    </row>
    <row r="900" spans="2:24" x14ac:dyDescent="0.2">
      <c r="B900" s="68"/>
      <c r="C900" s="68"/>
      <c r="D900" s="27"/>
      <c r="E900" s="363"/>
      <c r="F900" s="27"/>
      <c r="G900" s="27"/>
      <c r="H900" s="27"/>
      <c r="I900" s="27"/>
      <c r="J900" s="27"/>
      <c r="K900" s="27"/>
      <c r="L900" s="27"/>
      <c r="M900" s="27"/>
      <c r="N900" s="27"/>
      <c r="O900" s="27"/>
      <c r="P900" s="27"/>
      <c r="Q900" s="27"/>
      <c r="R900" s="27"/>
      <c r="S900" s="27"/>
      <c r="T900" s="27"/>
      <c r="U900" s="27"/>
      <c r="V900" s="27"/>
      <c r="W900" s="27"/>
      <c r="X900" s="27"/>
    </row>
    <row r="901" spans="2:24" x14ac:dyDescent="0.2">
      <c r="B901" s="68"/>
      <c r="C901" s="68"/>
      <c r="D901" s="27"/>
      <c r="E901" s="363"/>
      <c r="F901" s="27"/>
      <c r="G901" s="27"/>
      <c r="H901" s="27"/>
      <c r="I901" s="27"/>
      <c r="J901" s="27"/>
      <c r="K901" s="27"/>
      <c r="L901" s="27"/>
      <c r="M901" s="27"/>
      <c r="N901" s="27"/>
      <c r="O901" s="27"/>
      <c r="P901" s="27"/>
      <c r="Q901" s="27"/>
      <c r="R901" s="27"/>
      <c r="S901" s="27"/>
      <c r="T901" s="27"/>
      <c r="U901" s="27"/>
      <c r="V901" s="27"/>
      <c r="W901" s="27"/>
      <c r="X901" s="27"/>
    </row>
    <row r="902" spans="2:24" x14ac:dyDescent="0.2">
      <c r="B902" s="68"/>
      <c r="C902" s="68"/>
      <c r="D902" s="27"/>
      <c r="E902" s="363"/>
      <c r="F902" s="27"/>
      <c r="G902" s="27"/>
      <c r="H902" s="27"/>
      <c r="I902" s="27"/>
      <c r="J902" s="27"/>
      <c r="K902" s="27"/>
      <c r="L902" s="27"/>
      <c r="M902" s="27"/>
      <c r="N902" s="27"/>
      <c r="O902" s="27"/>
      <c r="P902" s="27"/>
      <c r="Q902" s="27"/>
      <c r="R902" s="27"/>
      <c r="S902" s="27"/>
      <c r="T902" s="27"/>
      <c r="U902" s="27"/>
      <c r="V902" s="27"/>
      <c r="W902" s="27"/>
      <c r="X902" s="27"/>
    </row>
    <row r="903" spans="2:24" x14ac:dyDescent="0.2">
      <c r="B903" s="68"/>
      <c r="C903" s="68"/>
      <c r="D903" s="27"/>
      <c r="E903" s="363"/>
      <c r="F903" s="27"/>
      <c r="G903" s="27"/>
      <c r="H903" s="27"/>
      <c r="I903" s="27"/>
      <c r="J903" s="27"/>
      <c r="K903" s="27"/>
      <c r="L903" s="27"/>
      <c r="M903" s="27"/>
      <c r="N903" s="27"/>
      <c r="O903" s="27"/>
      <c r="P903" s="27"/>
      <c r="Q903" s="27"/>
      <c r="R903" s="27"/>
      <c r="S903" s="27"/>
      <c r="T903" s="27"/>
      <c r="U903" s="27"/>
      <c r="V903" s="27"/>
      <c r="W903" s="27"/>
      <c r="X903" s="27"/>
    </row>
    <row r="904" spans="2:24" x14ac:dyDescent="0.2">
      <c r="B904" s="68"/>
      <c r="C904" s="68"/>
      <c r="D904" s="27"/>
      <c r="E904" s="363"/>
      <c r="F904" s="27"/>
      <c r="G904" s="27"/>
      <c r="H904" s="27"/>
      <c r="I904" s="27"/>
      <c r="J904" s="27"/>
      <c r="K904" s="27"/>
      <c r="L904" s="27"/>
      <c r="M904" s="27"/>
      <c r="N904" s="27"/>
      <c r="O904" s="27"/>
      <c r="P904" s="27"/>
      <c r="Q904" s="27"/>
      <c r="R904" s="27"/>
      <c r="S904" s="27"/>
      <c r="T904" s="27"/>
      <c r="U904" s="27"/>
      <c r="V904" s="27"/>
      <c r="W904" s="27"/>
      <c r="X904" s="27"/>
    </row>
    <row r="905" spans="2:24" x14ac:dyDescent="0.2">
      <c r="B905" s="68"/>
      <c r="C905" s="68"/>
      <c r="D905" s="27"/>
      <c r="E905" s="363"/>
      <c r="F905" s="27"/>
      <c r="G905" s="27"/>
      <c r="H905" s="27"/>
      <c r="I905" s="27"/>
      <c r="J905" s="27"/>
      <c r="K905" s="27"/>
      <c r="L905" s="27"/>
      <c r="M905" s="27"/>
      <c r="N905" s="27"/>
      <c r="O905" s="27"/>
      <c r="P905" s="27"/>
      <c r="Q905" s="27"/>
      <c r="R905" s="27"/>
      <c r="S905" s="27"/>
      <c r="T905" s="27"/>
      <c r="U905" s="27"/>
      <c r="V905" s="27"/>
      <c r="W905" s="27"/>
      <c r="X905" s="27"/>
    </row>
    <row r="906" spans="2:24" x14ac:dyDescent="0.2">
      <c r="B906" s="68"/>
      <c r="C906" s="68"/>
      <c r="D906" s="27"/>
      <c r="E906" s="363"/>
      <c r="F906" s="27"/>
      <c r="G906" s="27"/>
      <c r="H906" s="27"/>
      <c r="I906" s="27"/>
      <c r="J906" s="27"/>
      <c r="K906" s="27"/>
      <c r="L906" s="27"/>
      <c r="M906" s="27"/>
      <c r="N906" s="27"/>
      <c r="O906" s="27"/>
      <c r="P906" s="27"/>
      <c r="Q906" s="27"/>
      <c r="R906" s="27"/>
      <c r="S906" s="27"/>
      <c r="T906" s="27"/>
      <c r="U906" s="27"/>
      <c r="V906" s="27"/>
      <c r="W906" s="27"/>
      <c r="X906" s="27"/>
    </row>
    <row r="907" spans="2:24" x14ac:dyDescent="0.2">
      <c r="B907" s="68"/>
      <c r="C907" s="68"/>
      <c r="D907" s="27"/>
      <c r="E907" s="363"/>
      <c r="F907" s="27"/>
      <c r="G907" s="27"/>
      <c r="H907" s="27"/>
      <c r="I907" s="27"/>
      <c r="J907" s="27"/>
      <c r="K907" s="27"/>
      <c r="L907" s="27"/>
      <c r="M907" s="27"/>
      <c r="N907" s="27"/>
      <c r="O907" s="27"/>
      <c r="P907" s="27"/>
      <c r="Q907" s="27"/>
      <c r="R907" s="27"/>
      <c r="S907" s="27"/>
      <c r="T907" s="27"/>
      <c r="U907" s="27"/>
      <c r="V907" s="27"/>
      <c r="W907" s="27"/>
      <c r="X907" s="27"/>
    </row>
    <row r="908" spans="2:24" x14ac:dyDescent="0.2">
      <c r="B908" s="68"/>
      <c r="C908" s="68"/>
      <c r="D908" s="27"/>
      <c r="E908" s="363"/>
      <c r="F908" s="27"/>
      <c r="G908" s="27"/>
      <c r="H908" s="27"/>
      <c r="I908" s="27"/>
      <c r="J908" s="27"/>
      <c r="K908" s="27"/>
      <c r="L908" s="27"/>
      <c r="M908" s="27"/>
      <c r="N908" s="27"/>
      <c r="O908" s="27"/>
      <c r="P908" s="27"/>
      <c r="Q908" s="27"/>
      <c r="R908" s="27"/>
      <c r="S908" s="27"/>
      <c r="T908" s="27"/>
      <c r="U908" s="27"/>
      <c r="V908" s="27"/>
      <c r="W908" s="27"/>
      <c r="X908" s="27"/>
    </row>
    <row r="909" spans="2:24" x14ac:dyDescent="0.2">
      <c r="B909" s="68"/>
      <c r="C909" s="68"/>
      <c r="D909" s="27"/>
      <c r="E909" s="363"/>
      <c r="F909" s="27"/>
      <c r="G909" s="27"/>
      <c r="H909" s="27"/>
      <c r="I909" s="27"/>
      <c r="J909" s="27"/>
      <c r="K909" s="27"/>
      <c r="L909" s="27"/>
      <c r="M909" s="27"/>
      <c r="N909" s="27"/>
      <c r="O909" s="27"/>
      <c r="P909" s="27"/>
      <c r="Q909" s="27"/>
      <c r="R909" s="27"/>
      <c r="S909" s="27"/>
      <c r="T909" s="27"/>
      <c r="U909" s="27"/>
      <c r="V909" s="27"/>
      <c r="W909" s="27"/>
      <c r="X909" s="27"/>
    </row>
    <row r="910" spans="2:24" x14ac:dyDescent="0.2">
      <c r="B910" s="68"/>
      <c r="C910" s="68"/>
      <c r="D910" s="27"/>
      <c r="E910" s="363"/>
      <c r="F910" s="27"/>
      <c r="G910" s="27"/>
      <c r="H910" s="27"/>
      <c r="I910" s="27"/>
      <c r="J910" s="27"/>
      <c r="K910" s="27"/>
      <c r="L910" s="27"/>
      <c r="M910" s="27"/>
      <c r="N910" s="27"/>
      <c r="O910" s="27"/>
      <c r="P910" s="27"/>
      <c r="Q910" s="27"/>
      <c r="R910" s="27"/>
      <c r="S910" s="27"/>
      <c r="T910" s="27"/>
      <c r="U910" s="27"/>
      <c r="V910" s="27"/>
      <c r="W910" s="27"/>
      <c r="X910" s="27"/>
    </row>
    <row r="911" spans="2:24" x14ac:dyDescent="0.2">
      <c r="B911" s="68"/>
      <c r="C911" s="68"/>
      <c r="D911" s="27"/>
      <c r="E911" s="363"/>
      <c r="F911" s="27"/>
      <c r="G911" s="27"/>
      <c r="H911" s="27"/>
      <c r="I911" s="27"/>
      <c r="J911" s="27"/>
      <c r="K911" s="27"/>
      <c r="L911" s="27"/>
      <c r="M911" s="27"/>
      <c r="N911" s="27"/>
      <c r="O911" s="27"/>
      <c r="P911" s="27"/>
      <c r="Q911" s="27"/>
      <c r="R911" s="27"/>
      <c r="S911" s="27"/>
      <c r="T911" s="27"/>
      <c r="U911" s="27"/>
      <c r="V911" s="27"/>
      <c r="W911" s="27"/>
      <c r="X911" s="27"/>
    </row>
    <row r="912" spans="2:24" x14ac:dyDescent="0.2">
      <c r="B912" s="68"/>
      <c r="C912" s="68"/>
      <c r="D912" s="27"/>
      <c r="E912" s="363"/>
      <c r="F912" s="27"/>
      <c r="G912" s="27"/>
      <c r="H912" s="27"/>
      <c r="I912" s="27"/>
      <c r="J912" s="27"/>
      <c r="K912" s="27"/>
      <c r="L912" s="27"/>
      <c r="M912" s="27"/>
      <c r="N912" s="27"/>
      <c r="O912" s="27"/>
      <c r="P912" s="27"/>
      <c r="Q912" s="27"/>
      <c r="R912" s="27"/>
      <c r="S912" s="27"/>
      <c r="T912" s="27"/>
      <c r="U912" s="27"/>
      <c r="V912" s="27"/>
      <c r="W912" s="27"/>
      <c r="X912" s="27"/>
    </row>
    <row r="913" spans="2:24" x14ac:dyDescent="0.2">
      <c r="B913" s="68"/>
      <c r="C913" s="68"/>
      <c r="D913" s="27"/>
      <c r="E913" s="363"/>
      <c r="F913" s="27"/>
      <c r="G913" s="27"/>
      <c r="H913" s="27"/>
      <c r="I913" s="27"/>
      <c r="J913" s="27"/>
      <c r="K913" s="27"/>
      <c r="L913" s="27"/>
      <c r="M913" s="27"/>
      <c r="N913" s="27"/>
      <c r="O913" s="27"/>
      <c r="P913" s="27"/>
      <c r="Q913" s="27"/>
      <c r="R913" s="27"/>
      <c r="S913" s="27"/>
      <c r="T913" s="27"/>
      <c r="U913" s="27"/>
      <c r="V913" s="27"/>
      <c r="W913" s="27"/>
      <c r="X913" s="27"/>
    </row>
    <row r="914" spans="2:24" x14ac:dyDescent="0.2">
      <c r="B914" s="68"/>
      <c r="C914" s="68"/>
      <c r="D914" s="27"/>
      <c r="E914" s="363"/>
      <c r="F914" s="27"/>
      <c r="G914" s="27"/>
      <c r="H914" s="27"/>
      <c r="I914" s="27"/>
      <c r="J914" s="27"/>
      <c r="K914" s="27"/>
      <c r="L914" s="27"/>
      <c r="M914" s="27"/>
      <c r="N914" s="27"/>
      <c r="O914" s="27"/>
      <c r="P914" s="27"/>
      <c r="Q914" s="27"/>
      <c r="R914" s="27"/>
      <c r="S914" s="27"/>
      <c r="T914" s="27"/>
      <c r="U914" s="27"/>
      <c r="V914" s="27"/>
      <c r="W914" s="27"/>
      <c r="X914" s="27"/>
    </row>
    <row r="915" spans="2:24" x14ac:dyDescent="0.2">
      <c r="B915" s="68"/>
      <c r="C915" s="68"/>
      <c r="D915" s="27"/>
      <c r="E915" s="363"/>
      <c r="F915" s="27"/>
      <c r="G915" s="27"/>
      <c r="H915" s="27"/>
      <c r="I915" s="27"/>
      <c r="J915" s="27"/>
      <c r="K915" s="27"/>
      <c r="L915" s="27"/>
      <c r="M915" s="27"/>
      <c r="N915" s="27"/>
      <c r="O915" s="27"/>
      <c r="P915" s="27"/>
      <c r="Q915" s="27"/>
      <c r="R915" s="27"/>
      <c r="S915" s="27"/>
      <c r="T915" s="27"/>
      <c r="U915" s="27"/>
      <c r="V915" s="27"/>
      <c r="W915" s="27"/>
      <c r="X915" s="27"/>
    </row>
    <row r="916" spans="2:24" x14ac:dyDescent="0.2">
      <c r="B916" s="68"/>
      <c r="C916" s="68"/>
      <c r="D916" s="27"/>
      <c r="E916" s="363"/>
      <c r="F916" s="27"/>
      <c r="G916" s="27"/>
      <c r="H916" s="27"/>
      <c r="I916" s="27"/>
      <c r="J916" s="27"/>
      <c r="K916" s="27"/>
      <c r="L916" s="27"/>
      <c r="M916" s="27"/>
      <c r="N916" s="27"/>
      <c r="O916" s="27"/>
      <c r="P916" s="27"/>
      <c r="Q916" s="27"/>
      <c r="R916" s="27"/>
      <c r="S916" s="27"/>
      <c r="T916" s="27"/>
      <c r="U916" s="27"/>
      <c r="V916" s="27"/>
      <c r="W916" s="27"/>
      <c r="X916" s="27"/>
    </row>
    <row r="917" spans="2:24" x14ac:dyDescent="0.2">
      <c r="B917" s="68"/>
      <c r="C917" s="68"/>
      <c r="D917" s="27"/>
      <c r="E917" s="363"/>
      <c r="F917" s="27"/>
      <c r="G917" s="27"/>
      <c r="H917" s="27"/>
      <c r="I917" s="27"/>
      <c r="J917" s="27"/>
      <c r="K917" s="27"/>
      <c r="L917" s="27"/>
      <c r="M917" s="27"/>
      <c r="N917" s="27"/>
      <c r="O917" s="27"/>
      <c r="P917" s="27"/>
      <c r="Q917" s="27"/>
      <c r="R917" s="27"/>
      <c r="S917" s="27"/>
      <c r="T917" s="27"/>
      <c r="U917" s="27"/>
      <c r="V917" s="27"/>
      <c r="W917" s="27"/>
      <c r="X917" s="27"/>
    </row>
    <row r="918" spans="2:24" x14ac:dyDescent="0.2">
      <c r="B918" s="68"/>
      <c r="C918" s="68"/>
      <c r="D918" s="27"/>
      <c r="E918" s="363"/>
      <c r="F918" s="27"/>
      <c r="G918" s="27"/>
      <c r="H918" s="27"/>
      <c r="I918" s="27"/>
      <c r="J918" s="27"/>
      <c r="K918" s="27"/>
      <c r="L918" s="27"/>
      <c r="M918" s="27"/>
      <c r="N918" s="27"/>
      <c r="O918" s="27"/>
      <c r="P918" s="27"/>
      <c r="Q918" s="27"/>
      <c r="R918" s="27"/>
      <c r="S918" s="27"/>
      <c r="T918" s="27"/>
      <c r="U918" s="27"/>
      <c r="V918" s="27"/>
      <c r="W918" s="27"/>
      <c r="X918" s="27"/>
    </row>
    <row r="919" spans="2:24" x14ac:dyDescent="0.2">
      <c r="B919" s="68"/>
      <c r="C919" s="68"/>
      <c r="D919" s="27"/>
      <c r="E919" s="363"/>
      <c r="F919" s="27"/>
      <c r="G919" s="27"/>
      <c r="H919" s="27"/>
      <c r="I919" s="27"/>
      <c r="J919" s="27"/>
      <c r="K919" s="27"/>
      <c r="L919" s="27"/>
      <c r="M919" s="27"/>
      <c r="N919" s="27"/>
      <c r="O919" s="27"/>
      <c r="P919" s="27"/>
      <c r="Q919" s="27"/>
      <c r="R919" s="27"/>
      <c r="S919" s="27"/>
      <c r="T919" s="27"/>
      <c r="U919" s="27"/>
      <c r="V919" s="27"/>
      <c r="W919" s="27"/>
      <c r="X919" s="27"/>
    </row>
    <row r="920" spans="2:24" x14ac:dyDescent="0.2">
      <c r="B920" s="68"/>
      <c r="C920" s="68"/>
      <c r="D920" s="27"/>
      <c r="E920" s="363"/>
      <c r="F920" s="27"/>
      <c r="G920" s="27"/>
      <c r="H920" s="27"/>
      <c r="I920" s="27"/>
      <c r="J920" s="27"/>
      <c r="K920" s="27"/>
      <c r="L920" s="27"/>
      <c r="M920" s="27"/>
      <c r="N920" s="27"/>
      <c r="O920" s="27"/>
      <c r="P920" s="27"/>
      <c r="Q920" s="27"/>
      <c r="R920" s="27"/>
      <c r="S920" s="27"/>
      <c r="T920" s="27"/>
      <c r="U920" s="27"/>
      <c r="V920" s="27"/>
      <c r="W920" s="27"/>
      <c r="X920" s="27"/>
    </row>
    <row r="921" spans="2:24" x14ac:dyDescent="0.2">
      <c r="B921" s="68"/>
      <c r="C921" s="68"/>
      <c r="D921" s="27"/>
      <c r="E921" s="363"/>
      <c r="F921" s="27"/>
      <c r="G921" s="27"/>
      <c r="H921" s="27"/>
      <c r="I921" s="27"/>
      <c r="J921" s="27"/>
      <c r="K921" s="27"/>
      <c r="L921" s="27"/>
      <c r="M921" s="27"/>
      <c r="N921" s="27"/>
      <c r="O921" s="27"/>
      <c r="P921" s="27"/>
      <c r="Q921" s="27"/>
      <c r="R921" s="27"/>
      <c r="S921" s="27"/>
      <c r="T921" s="27"/>
      <c r="U921" s="27"/>
      <c r="V921" s="27"/>
      <c r="W921" s="27"/>
      <c r="X921" s="27"/>
    </row>
    <row r="922" spans="2:24" x14ac:dyDescent="0.2">
      <c r="B922" s="68"/>
      <c r="C922" s="68"/>
      <c r="D922" s="27"/>
      <c r="E922" s="363"/>
      <c r="F922" s="27"/>
      <c r="G922" s="27"/>
      <c r="H922" s="27"/>
      <c r="I922" s="27"/>
      <c r="J922" s="27"/>
      <c r="K922" s="27"/>
      <c r="L922" s="27"/>
      <c r="M922" s="27"/>
      <c r="N922" s="27"/>
      <c r="O922" s="27"/>
      <c r="P922" s="27"/>
      <c r="Q922" s="27"/>
      <c r="R922" s="27"/>
      <c r="S922" s="27"/>
      <c r="T922" s="27"/>
      <c r="U922" s="27"/>
      <c r="V922" s="27"/>
      <c r="W922" s="27"/>
      <c r="X922" s="27"/>
    </row>
    <row r="923" spans="2:24" x14ac:dyDescent="0.2">
      <c r="B923" s="68"/>
      <c r="C923" s="68"/>
      <c r="D923" s="27"/>
      <c r="E923" s="363"/>
      <c r="F923" s="27"/>
      <c r="G923" s="27"/>
      <c r="H923" s="27"/>
      <c r="I923" s="27"/>
      <c r="J923" s="27"/>
      <c r="K923" s="27"/>
      <c r="L923" s="27"/>
      <c r="M923" s="27"/>
      <c r="N923" s="27"/>
      <c r="O923" s="27"/>
      <c r="P923" s="27"/>
      <c r="Q923" s="27"/>
      <c r="R923" s="27"/>
      <c r="S923" s="27"/>
      <c r="T923" s="27"/>
      <c r="U923" s="27"/>
      <c r="V923" s="27"/>
      <c r="W923" s="27"/>
      <c r="X923" s="27"/>
    </row>
    <row r="924" spans="2:24" x14ac:dyDescent="0.2">
      <c r="B924" s="68"/>
      <c r="C924" s="68"/>
      <c r="D924" s="27"/>
      <c r="E924" s="363"/>
      <c r="F924" s="27"/>
      <c r="G924" s="27"/>
      <c r="H924" s="27"/>
      <c r="I924" s="27"/>
      <c r="J924" s="27"/>
      <c r="K924" s="27"/>
      <c r="L924" s="27"/>
      <c r="M924" s="27"/>
      <c r="N924" s="27"/>
      <c r="O924" s="27"/>
      <c r="P924" s="27"/>
      <c r="Q924" s="27"/>
      <c r="R924" s="27"/>
      <c r="S924" s="27"/>
      <c r="T924" s="27"/>
      <c r="U924" s="27"/>
      <c r="V924" s="27"/>
      <c r="W924" s="27"/>
      <c r="X924" s="27"/>
    </row>
    <row r="925" spans="2:24" x14ac:dyDescent="0.2">
      <c r="B925" s="68"/>
      <c r="C925" s="68"/>
      <c r="D925" s="27"/>
      <c r="E925" s="363"/>
      <c r="F925" s="27"/>
      <c r="G925" s="27"/>
      <c r="H925" s="27"/>
      <c r="I925" s="27"/>
      <c r="J925" s="27"/>
      <c r="K925" s="27"/>
      <c r="L925" s="27"/>
      <c r="M925" s="27"/>
      <c r="N925" s="27"/>
      <c r="O925" s="27"/>
      <c r="P925" s="27"/>
      <c r="Q925" s="27"/>
      <c r="R925" s="27"/>
      <c r="S925" s="27"/>
      <c r="T925" s="27"/>
      <c r="U925" s="27"/>
      <c r="V925" s="27"/>
      <c r="W925" s="27"/>
      <c r="X925" s="27"/>
    </row>
    <row r="926" spans="2:24" x14ac:dyDescent="0.2">
      <c r="B926" s="68"/>
      <c r="C926" s="68"/>
      <c r="D926" s="27"/>
      <c r="E926" s="363"/>
      <c r="F926" s="27"/>
      <c r="G926" s="27"/>
      <c r="H926" s="27"/>
      <c r="I926" s="27"/>
      <c r="J926" s="27"/>
      <c r="K926" s="27"/>
      <c r="L926" s="27"/>
      <c r="M926" s="27"/>
      <c r="N926" s="27"/>
      <c r="O926" s="27"/>
      <c r="P926" s="27"/>
      <c r="Q926" s="27"/>
      <c r="R926" s="27"/>
      <c r="S926" s="27"/>
      <c r="T926" s="27"/>
      <c r="U926" s="27"/>
      <c r="V926" s="27"/>
      <c r="W926" s="27"/>
      <c r="X926" s="27"/>
    </row>
    <row r="927" spans="2:24" x14ac:dyDescent="0.2">
      <c r="B927" s="68"/>
      <c r="C927" s="68"/>
      <c r="D927" s="27"/>
      <c r="E927" s="363"/>
      <c r="F927" s="27"/>
      <c r="G927" s="27"/>
      <c r="H927" s="27"/>
      <c r="I927" s="27"/>
      <c r="J927" s="27"/>
      <c r="K927" s="27"/>
      <c r="L927" s="27"/>
      <c r="M927" s="27"/>
      <c r="N927" s="27"/>
      <c r="O927" s="27"/>
      <c r="P927" s="27"/>
      <c r="Q927" s="27"/>
      <c r="R927" s="27"/>
      <c r="S927" s="27"/>
      <c r="T927" s="27"/>
      <c r="U927" s="27"/>
      <c r="V927" s="27"/>
      <c r="W927" s="27"/>
      <c r="X927" s="27"/>
    </row>
    <row r="928" spans="2:24" x14ac:dyDescent="0.2">
      <c r="B928" s="68"/>
      <c r="C928" s="68"/>
      <c r="D928" s="27"/>
      <c r="E928" s="363"/>
      <c r="F928" s="27"/>
      <c r="G928" s="27"/>
      <c r="H928" s="27"/>
      <c r="I928" s="27"/>
      <c r="J928" s="27"/>
      <c r="K928" s="27"/>
      <c r="L928" s="27"/>
      <c r="M928" s="27"/>
      <c r="N928" s="27"/>
      <c r="O928" s="27"/>
      <c r="P928" s="27"/>
      <c r="Q928" s="27"/>
      <c r="R928" s="27"/>
      <c r="S928" s="27"/>
      <c r="T928" s="27"/>
      <c r="U928" s="27"/>
      <c r="V928" s="27"/>
      <c r="W928" s="27"/>
      <c r="X928" s="27"/>
    </row>
    <row r="929" spans="2:24" x14ac:dyDescent="0.2">
      <c r="B929" s="68"/>
      <c r="C929" s="68"/>
      <c r="D929" s="27"/>
      <c r="E929" s="363"/>
      <c r="F929" s="27"/>
      <c r="G929" s="27"/>
      <c r="H929" s="27"/>
      <c r="I929" s="27"/>
      <c r="J929" s="27"/>
      <c r="K929" s="27"/>
      <c r="L929" s="27"/>
      <c r="M929" s="27"/>
      <c r="N929" s="27"/>
      <c r="O929" s="27"/>
      <c r="P929" s="27"/>
      <c r="Q929" s="27"/>
      <c r="R929" s="27"/>
      <c r="S929" s="27"/>
      <c r="T929" s="27"/>
      <c r="U929" s="27"/>
      <c r="V929" s="27"/>
      <c r="W929" s="27"/>
      <c r="X929" s="27"/>
    </row>
    <row r="930" spans="2:24" x14ac:dyDescent="0.2">
      <c r="B930" s="68"/>
      <c r="C930" s="68"/>
      <c r="D930" s="27"/>
      <c r="E930" s="363"/>
      <c r="F930" s="27"/>
      <c r="G930" s="27"/>
      <c r="H930" s="27"/>
      <c r="I930" s="27"/>
      <c r="J930" s="27"/>
      <c r="K930" s="27"/>
      <c r="L930" s="27"/>
      <c r="M930" s="27"/>
      <c r="N930" s="27"/>
      <c r="O930" s="27"/>
      <c r="P930" s="27"/>
      <c r="Q930" s="27"/>
      <c r="R930" s="27"/>
      <c r="S930" s="27"/>
      <c r="T930" s="27"/>
      <c r="U930" s="27"/>
      <c r="V930" s="27"/>
      <c r="W930" s="27"/>
      <c r="X930" s="27"/>
    </row>
    <row r="931" spans="2:24" x14ac:dyDescent="0.2">
      <c r="B931" s="68"/>
      <c r="C931" s="68"/>
      <c r="D931" s="27"/>
      <c r="E931" s="363"/>
      <c r="F931" s="27"/>
      <c r="G931" s="27"/>
      <c r="H931" s="27"/>
      <c r="I931" s="27"/>
      <c r="J931" s="27"/>
      <c r="K931" s="27"/>
      <c r="L931" s="27"/>
      <c r="M931" s="27"/>
      <c r="N931" s="27"/>
      <c r="O931" s="27"/>
      <c r="P931" s="27"/>
      <c r="Q931" s="27"/>
      <c r="R931" s="27"/>
      <c r="S931" s="27"/>
      <c r="T931" s="27"/>
      <c r="U931" s="27"/>
      <c r="V931" s="27"/>
      <c r="W931" s="27"/>
      <c r="X931" s="27"/>
    </row>
    <row r="932" spans="2:24" x14ac:dyDescent="0.2">
      <c r="B932" s="68"/>
      <c r="C932" s="68"/>
      <c r="D932" s="27"/>
      <c r="E932" s="363"/>
      <c r="F932" s="27"/>
      <c r="G932" s="27"/>
      <c r="H932" s="27"/>
      <c r="I932" s="27"/>
      <c r="J932" s="27"/>
      <c r="K932" s="27"/>
      <c r="L932" s="27"/>
      <c r="M932" s="27"/>
      <c r="N932" s="27"/>
      <c r="O932" s="27"/>
      <c r="P932" s="27"/>
      <c r="Q932" s="27"/>
      <c r="R932" s="27"/>
      <c r="S932" s="27"/>
      <c r="T932" s="27"/>
      <c r="U932" s="27"/>
      <c r="V932" s="27"/>
      <c r="W932" s="27"/>
      <c r="X932" s="27"/>
    </row>
    <row r="933" spans="2:24" x14ac:dyDescent="0.2">
      <c r="B933" s="68"/>
      <c r="C933" s="68"/>
      <c r="D933" s="27"/>
      <c r="E933" s="363"/>
      <c r="F933" s="27"/>
      <c r="G933" s="27"/>
      <c r="H933" s="27"/>
      <c r="I933" s="27"/>
      <c r="J933" s="27"/>
      <c r="K933" s="27"/>
      <c r="L933" s="27"/>
      <c r="M933" s="27"/>
      <c r="N933" s="27"/>
      <c r="O933" s="27"/>
      <c r="P933" s="27"/>
      <c r="Q933" s="27"/>
      <c r="R933" s="27"/>
      <c r="S933" s="27"/>
      <c r="T933" s="27"/>
      <c r="U933" s="27"/>
      <c r="V933" s="27"/>
      <c r="W933" s="27"/>
      <c r="X933" s="27"/>
    </row>
    <row r="934" spans="2:24" x14ac:dyDescent="0.2">
      <c r="B934" s="68"/>
      <c r="C934" s="68"/>
      <c r="D934" s="27"/>
      <c r="E934" s="363"/>
      <c r="F934" s="27"/>
      <c r="G934" s="27"/>
      <c r="H934" s="27"/>
      <c r="I934" s="27"/>
      <c r="J934" s="27"/>
      <c r="K934" s="27"/>
      <c r="L934" s="27"/>
      <c r="M934" s="27"/>
      <c r="N934" s="27"/>
      <c r="O934" s="27"/>
      <c r="P934" s="27"/>
      <c r="Q934" s="27"/>
      <c r="R934" s="27"/>
      <c r="S934" s="27"/>
      <c r="T934" s="27"/>
      <c r="U934" s="27"/>
      <c r="V934" s="27"/>
      <c r="W934" s="27"/>
      <c r="X934" s="27"/>
    </row>
    <row r="935" spans="2:24" x14ac:dyDescent="0.2">
      <c r="B935" s="68"/>
      <c r="C935" s="68"/>
      <c r="D935" s="27"/>
      <c r="E935" s="363"/>
      <c r="F935" s="27"/>
      <c r="G935" s="27"/>
      <c r="H935" s="27"/>
      <c r="I935" s="27"/>
      <c r="J935" s="27"/>
      <c r="K935" s="27"/>
      <c r="L935" s="27"/>
      <c r="M935" s="27"/>
      <c r="N935" s="27"/>
      <c r="O935" s="27"/>
      <c r="P935" s="27"/>
      <c r="Q935" s="27"/>
      <c r="R935" s="27"/>
      <c r="S935" s="27"/>
      <c r="T935" s="27"/>
      <c r="U935" s="27"/>
      <c r="V935" s="27"/>
      <c r="W935" s="27"/>
      <c r="X935" s="27"/>
    </row>
    <row r="936" spans="2:24" x14ac:dyDescent="0.2">
      <c r="B936" s="68"/>
      <c r="C936" s="68"/>
      <c r="D936" s="27"/>
      <c r="E936" s="363"/>
      <c r="F936" s="27"/>
      <c r="G936" s="27"/>
      <c r="H936" s="27"/>
      <c r="I936" s="27"/>
      <c r="J936" s="27"/>
      <c r="K936" s="27"/>
      <c r="L936" s="27"/>
      <c r="M936" s="27"/>
      <c r="N936" s="27"/>
      <c r="O936" s="27"/>
      <c r="P936" s="27"/>
      <c r="Q936" s="27"/>
      <c r="R936" s="27"/>
      <c r="S936" s="27"/>
      <c r="T936" s="27"/>
      <c r="U936" s="27"/>
      <c r="V936" s="27"/>
      <c r="W936" s="27"/>
      <c r="X936" s="27"/>
    </row>
    <row r="937" spans="2:24" x14ac:dyDescent="0.2">
      <c r="B937" s="68"/>
      <c r="C937" s="68"/>
      <c r="D937" s="27"/>
      <c r="E937" s="363"/>
      <c r="F937" s="27"/>
      <c r="G937" s="27"/>
      <c r="H937" s="27"/>
      <c r="I937" s="27"/>
      <c r="J937" s="27"/>
      <c r="K937" s="27"/>
      <c r="L937" s="27"/>
      <c r="M937" s="27"/>
      <c r="N937" s="27"/>
      <c r="O937" s="27"/>
      <c r="P937" s="27"/>
      <c r="Q937" s="27"/>
      <c r="R937" s="27"/>
      <c r="S937" s="27"/>
      <c r="T937" s="27"/>
      <c r="U937" s="27"/>
      <c r="V937" s="27"/>
      <c r="W937" s="27"/>
      <c r="X937" s="27"/>
    </row>
    <row r="938" spans="2:24" x14ac:dyDescent="0.2">
      <c r="B938" s="68"/>
      <c r="C938" s="68"/>
      <c r="D938" s="27"/>
      <c r="E938" s="363"/>
      <c r="F938" s="27"/>
      <c r="G938" s="27"/>
      <c r="H938" s="27"/>
      <c r="I938" s="27"/>
      <c r="J938" s="27"/>
      <c r="K938" s="27"/>
      <c r="L938" s="27"/>
      <c r="M938" s="27"/>
      <c r="N938" s="27"/>
      <c r="O938" s="27"/>
      <c r="P938" s="27"/>
      <c r="Q938" s="27"/>
      <c r="R938" s="27"/>
      <c r="S938" s="27"/>
      <c r="T938" s="27"/>
      <c r="U938" s="27"/>
      <c r="V938" s="27"/>
      <c r="W938" s="27"/>
      <c r="X938" s="27"/>
    </row>
    <row r="939" spans="2:24" x14ac:dyDescent="0.2">
      <c r="B939" s="68"/>
      <c r="C939" s="68"/>
      <c r="D939" s="27"/>
      <c r="E939" s="363"/>
      <c r="F939" s="27"/>
      <c r="G939" s="27"/>
      <c r="H939" s="27"/>
      <c r="I939" s="27"/>
      <c r="J939" s="27"/>
      <c r="K939" s="27"/>
      <c r="L939" s="27"/>
      <c r="M939" s="27"/>
      <c r="N939" s="27"/>
      <c r="O939" s="27"/>
      <c r="P939" s="27"/>
      <c r="Q939" s="27"/>
      <c r="R939" s="27"/>
      <c r="S939" s="27"/>
      <c r="T939" s="27"/>
      <c r="U939" s="27"/>
      <c r="V939" s="27"/>
      <c r="W939" s="27"/>
      <c r="X939" s="27"/>
    </row>
    <row r="940" spans="2:24" x14ac:dyDescent="0.2">
      <c r="B940" s="68"/>
      <c r="C940" s="68"/>
      <c r="D940" s="27"/>
      <c r="E940" s="363"/>
      <c r="F940" s="27"/>
      <c r="G940" s="27"/>
      <c r="H940" s="27"/>
      <c r="I940" s="27"/>
      <c r="J940" s="27"/>
      <c r="K940" s="27"/>
      <c r="L940" s="27"/>
      <c r="M940" s="27"/>
      <c r="N940" s="27"/>
      <c r="O940" s="27"/>
      <c r="P940" s="27"/>
      <c r="Q940" s="27"/>
      <c r="R940" s="27"/>
      <c r="S940" s="27"/>
      <c r="T940" s="27"/>
      <c r="U940" s="27"/>
      <c r="V940" s="27"/>
      <c r="W940" s="27"/>
      <c r="X940" s="27"/>
    </row>
    <row r="941" spans="2:24" x14ac:dyDescent="0.2">
      <c r="B941" s="68"/>
      <c r="C941" s="68"/>
      <c r="D941" s="27"/>
      <c r="E941" s="363"/>
      <c r="F941" s="27"/>
      <c r="G941" s="27"/>
      <c r="H941" s="27"/>
      <c r="I941" s="27"/>
      <c r="J941" s="27"/>
      <c r="K941" s="27"/>
      <c r="L941" s="27"/>
      <c r="M941" s="27"/>
      <c r="N941" s="27"/>
      <c r="O941" s="27"/>
      <c r="P941" s="27"/>
      <c r="Q941" s="27"/>
      <c r="R941" s="27"/>
      <c r="S941" s="27"/>
      <c r="T941" s="27"/>
      <c r="U941" s="27"/>
      <c r="V941" s="27"/>
      <c r="W941" s="27"/>
      <c r="X941" s="27"/>
    </row>
    <row r="942" spans="2:24" x14ac:dyDescent="0.2">
      <c r="B942" s="68"/>
      <c r="C942" s="68"/>
      <c r="D942" s="27"/>
      <c r="E942" s="363"/>
      <c r="F942" s="27"/>
      <c r="G942" s="27"/>
      <c r="H942" s="27"/>
      <c r="I942" s="27"/>
      <c r="J942" s="27"/>
      <c r="K942" s="27"/>
      <c r="L942" s="27"/>
      <c r="M942" s="27"/>
      <c r="N942" s="27"/>
      <c r="O942" s="27"/>
      <c r="P942" s="27"/>
      <c r="Q942" s="27"/>
      <c r="R942" s="27"/>
      <c r="S942" s="27"/>
      <c r="T942" s="27"/>
      <c r="U942" s="27"/>
      <c r="V942" s="27"/>
      <c r="W942" s="27"/>
      <c r="X942" s="27"/>
    </row>
    <row r="943" spans="2:24" x14ac:dyDescent="0.2">
      <c r="B943" s="68"/>
      <c r="C943" s="68"/>
      <c r="D943" s="27"/>
      <c r="E943" s="363"/>
      <c r="F943" s="27"/>
      <c r="G943" s="27"/>
      <c r="H943" s="27"/>
      <c r="I943" s="27"/>
      <c r="J943" s="27"/>
      <c r="K943" s="27"/>
      <c r="L943" s="27"/>
      <c r="M943" s="27"/>
      <c r="N943" s="27"/>
      <c r="O943" s="27"/>
      <c r="P943" s="27"/>
      <c r="Q943" s="27"/>
      <c r="R943" s="27"/>
      <c r="S943" s="27"/>
      <c r="T943" s="27"/>
      <c r="U943" s="27"/>
      <c r="V943" s="27"/>
      <c r="W943" s="27"/>
      <c r="X943" s="27"/>
    </row>
    <row r="944" spans="2:24" x14ac:dyDescent="0.2">
      <c r="B944" s="68"/>
      <c r="C944" s="68"/>
      <c r="D944" s="27"/>
      <c r="E944" s="363"/>
      <c r="F944" s="27"/>
      <c r="G944" s="27"/>
      <c r="H944" s="27"/>
      <c r="I944" s="27"/>
      <c r="J944" s="27"/>
      <c r="K944" s="27"/>
      <c r="L944" s="27"/>
      <c r="M944" s="27"/>
      <c r="N944" s="27"/>
      <c r="O944" s="27"/>
      <c r="P944" s="27"/>
      <c r="Q944" s="27"/>
      <c r="R944" s="27"/>
      <c r="S944" s="27"/>
      <c r="T944" s="27"/>
      <c r="U944" s="27"/>
      <c r="V944" s="27"/>
      <c r="W944" s="27"/>
      <c r="X944" s="27"/>
    </row>
    <row r="945" spans="2:24" x14ac:dyDescent="0.2">
      <c r="B945" s="68"/>
      <c r="C945" s="68"/>
      <c r="D945" s="27"/>
      <c r="E945" s="363"/>
      <c r="F945" s="27"/>
      <c r="G945" s="27"/>
      <c r="H945" s="27"/>
      <c r="I945" s="27"/>
      <c r="J945" s="27"/>
      <c r="K945" s="27"/>
      <c r="L945" s="27"/>
      <c r="M945" s="27"/>
      <c r="N945" s="27"/>
      <c r="O945" s="27"/>
      <c r="P945" s="27"/>
      <c r="Q945" s="27"/>
      <c r="R945" s="27"/>
      <c r="S945" s="27"/>
      <c r="T945" s="27"/>
      <c r="U945" s="27"/>
      <c r="V945" s="27"/>
      <c r="W945" s="27"/>
      <c r="X945" s="27"/>
    </row>
    <row r="946" spans="2:24" x14ac:dyDescent="0.2">
      <c r="B946" s="68"/>
      <c r="C946" s="68"/>
      <c r="D946" s="27"/>
      <c r="E946" s="363"/>
      <c r="F946" s="27"/>
      <c r="G946" s="27"/>
      <c r="H946" s="27"/>
      <c r="I946" s="27"/>
      <c r="J946" s="27"/>
      <c r="K946" s="27"/>
      <c r="L946" s="27"/>
      <c r="M946" s="27"/>
      <c r="N946" s="27"/>
      <c r="O946" s="27"/>
      <c r="P946" s="27"/>
      <c r="Q946" s="27"/>
      <c r="R946" s="27"/>
      <c r="S946" s="27"/>
      <c r="T946" s="27"/>
      <c r="U946" s="27"/>
      <c r="V946" s="27"/>
      <c r="W946" s="27"/>
      <c r="X946" s="27"/>
    </row>
    <row r="947" spans="2:24" x14ac:dyDescent="0.2">
      <c r="B947" s="68"/>
      <c r="C947" s="68"/>
      <c r="D947" s="27"/>
      <c r="E947" s="363"/>
      <c r="F947" s="27"/>
      <c r="G947" s="27"/>
      <c r="H947" s="27"/>
      <c r="I947" s="27"/>
      <c r="J947" s="27"/>
      <c r="K947" s="27"/>
      <c r="L947" s="27"/>
      <c r="M947" s="27"/>
      <c r="N947" s="27"/>
      <c r="O947" s="27"/>
      <c r="P947" s="27"/>
      <c r="Q947" s="27"/>
      <c r="R947" s="27"/>
      <c r="S947" s="27"/>
      <c r="T947" s="27"/>
      <c r="U947" s="27"/>
      <c r="V947" s="27"/>
      <c r="W947" s="27"/>
      <c r="X947" s="27"/>
    </row>
    <row r="948" spans="2:24" x14ac:dyDescent="0.2">
      <c r="B948" s="68"/>
      <c r="C948" s="68"/>
      <c r="D948" s="27"/>
      <c r="E948" s="363"/>
      <c r="F948" s="27"/>
      <c r="G948" s="27"/>
      <c r="H948" s="27"/>
      <c r="I948" s="27"/>
      <c r="J948" s="27"/>
      <c r="K948" s="27"/>
      <c r="L948" s="27"/>
      <c r="M948" s="27"/>
      <c r="N948" s="27"/>
      <c r="O948" s="27"/>
      <c r="P948" s="27"/>
      <c r="Q948" s="27"/>
      <c r="R948" s="27"/>
      <c r="S948" s="27"/>
      <c r="T948" s="27"/>
      <c r="U948" s="27"/>
      <c r="V948" s="27"/>
      <c r="W948" s="27"/>
      <c r="X948" s="27"/>
    </row>
    <row r="949" spans="2:24" x14ac:dyDescent="0.2">
      <c r="B949" s="68"/>
      <c r="C949" s="68"/>
      <c r="D949" s="27"/>
      <c r="E949" s="363"/>
      <c r="F949" s="27"/>
      <c r="G949" s="27"/>
      <c r="H949" s="27"/>
      <c r="I949" s="27"/>
      <c r="J949" s="27"/>
      <c r="K949" s="27"/>
      <c r="L949" s="27"/>
      <c r="M949" s="27"/>
      <c r="N949" s="27"/>
      <c r="O949" s="27"/>
      <c r="P949" s="27"/>
      <c r="Q949" s="27"/>
      <c r="R949" s="27"/>
      <c r="S949" s="27"/>
      <c r="T949" s="27"/>
      <c r="U949" s="27"/>
      <c r="V949" s="27"/>
      <c r="W949" s="27"/>
      <c r="X949" s="27"/>
    </row>
    <row r="950" spans="2:24" x14ac:dyDescent="0.2">
      <c r="B950" s="68"/>
      <c r="C950" s="68"/>
      <c r="D950" s="27"/>
      <c r="E950" s="363"/>
      <c r="F950" s="27"/>
      <c r="G950" s="27"/>
      <c r="H950" s="27"/>
      <c r="I950" s="27"/>
      <c r="J950" s="27"/>
      <c r="K950" s="27"/>
      <c r="L950" s="27"/>
      <c r="M950" s="27"/>
      <c r="N950" s="27"/>
      <c r="O950" s="27"/>
      <c r="P950" s="27"/>
      <c r="Q950" s="27"/>
      <c r="R950" s="27"/>
      <c r="S950" s="27"/>
      <c r="T950" s="27"/>
      <c r="U950" s="27"/>
      <c r="V950" s="27"/>
      <c r="W950" s="27"/>
      <c r="X950" s="27"/>
    </row>
    <row r="951" spans="2:24" x14ac:dyDescent="0.2">
      <c r="B951" s="68"/>
      <c r="C951" s="68"/>
      <c r="D951" s="27"/>
      <c r="E951" s="363"/>
      <c r="F951" s="27"/>
      <c r="G951" s="27"/>
      <c r="H951" s="27"/>
      <c r="I951" s="27"/>
      <c r="J951" s="27"/>
      <c r="K951" s="27"/>
      <c r="L951" s="27"/>
      <c r="M951" s="27"/>
      <c r="N951" s="27"/>
      <c r="O951" s="27"/>
      <c r="P951" s="27"/>
      <c r="Q951" s="27"/>
      <c r="R951" s="27"/>
      <c r="S951" s="27"/>
      <c r="T951" s="27"/>
      <c r="U951" s="27"/>
      <c r="V951" s="27"/>
      <c r="W951" s="27"/>
      <c r="X951" s="27"/>
    </row>
    <row r="952" spans="2:24" x14ac:dyDescent="0.2">
      <c r="B952" s="68"/>
      <c r="C952" s="68"/>
      <c r="D952" s="27"/>
      <c r="E952" s="363"/>
      <c r="F952" s="27"/>
      <c r="G952" s="27"/>
      <c r="H952" s="27"/>
      <c r="I952" s="27"/>
      <c r="J952" s="27"/>
      <c r="K952" s="27"/>
      <c r="L952" s="27"/>
      <c r="M952" s="27"/>
      <c r="N952" s="27"/>
      <c r="O952" s="27"/>
      <c r="P952" s="27"/>
      <c r="Q952" s="27"/>
      <c r="R952" s="27"/>
      <c r="S952" s="27"/>
      <c r="T952" s="27"/>
      <c r="U952" s="27"/>
      <c r="V952" s="27"/>
      <c r="W952" s="27"/>
      <c r="X952" s="27"/>
    </row>
    <row r="953" spans="2:24" x14ac:dyDescent="0.2">
      <c r="B953" s="68"/>
      <c r="C953" s="68"/>
      <c r="D953" s="27"/>
      <c r="E953" s="363"/>
      <c r="F953" s="27"/>
      <c r="G953" s="27"/>
      <c r="H953" s="27"/>
      <c r="I953" s="27"/>
      <c r="J953" s="27"/>
      <c r="K953" s="27"/>
      <c r="L953" s="27"/>
      <c r="M953" s="27"/>
      <c r="N953" s="27"/>
      <c r="O953" s="27"/>
      <c r="P953" s="27"/>
      <c r="Q953" s="27"/>
      <c r="R953" s="27"/>
      <c r="S953" s="27"/>
      <c r="T953" s="27"/>
      <c r="U953" s="27"/>
      <c r="V953" s="27"/>
      <c r="W953" s="27"/>
      <c r="X953" s="27"/>
    </row>
    <row r="954" spans="2:24" x14ac:dyDescent="0.2">
      <c r="B954" s="68"/>
      <c r="C954" s="68"/>
      <c r="D954" s="27"/>
      <c r="E954" s="363"/>
      <c r="F954" s="27"/>
      <c r="G954" s="27"/>
      <c r="H954" s="27"/>
      <c r="I954" s="27"/>
      <c r="J954" s="27"/>
      <c r="K954" s="27"/>
      <c r="L954" s="27"/>
      <c r="M954" s="27"/>
      <c r="N954" s="27"/>
      <c r="O954" s="27"/>
      <c r="P954" s="27"/>
      <c r="Q954" s="27"/>
      <c r="R954" s="27"/>
      <c r="S954" s="27"/>
      <c r="T954" s="27"/>
      <c r="U954" s="27"/>
      <c r="V954" s="27"/>
      <c r="W954" s="27"/>
      <c r="X954" s="27"/>
    </row>
    <row r="955" spans="2:24" x14ac:dyDescent="0.2">
      <c r="B955" s="68"/>
      <c r="C955" s="68"/>
      <c r="D955" s="27"/>
      <c r="E955" s="363"/>
      <c r="F955" s="27"/>
      <c r="G955" s="27"/>
      <c r="H955" s="27"/>
      <c r="I955" s="27"/>
      <c r="J955" s="27"/>
      <c r="K955" s="27"/>
      <c r="L955" s="27"/>
      <c r="M955" s="27"/>
      <c r="N955" s="27"/>
      <c r="O955" s="27"/>
      <c r="P955" s="27"/>
      <c r="Q955" s="27"/>
      <c r="R955" s="27"/>
      <c r="S955" s="27"/>
      <c r="T955" s="27"/>
      <c r="U955" s="27"/>
      <c r="V955" s="27"/>
      <c r="W955" s="27"/>
      <c r="X955" s="27"/>
    </row>
    <row r="956" spans="2:24" x14ac:dyDescent="0.2">
      <c r="B956" s="68"/>
      <c r="C956" s="68"/>
      <c r="D956" s="27"/>
      <c r="E956" s="363"/>
      <c r="F956" s="27"/>
      <c r="G956" s="27"/>
      <c r="H956" s="27"/>
      <c r="I956" s="27"/>
      <c r="J956" s="27"/>
      <c r="K956" s="27"/>
      <c r="L956" s="27"/>
      <c r="M956" s="27"/>
      <c r="N956" s="27"/>
      <c r="O956" s="27"/>
      <c r="P956" s="27"/>
      <c r="Q956" s="27"/>
      <c r="R956" s="27"/>
      <c r="S956" s="27"/>
      <c r="T956" s="27"/>
      <c r="U956" s="27"/>
      <c r="V956" s="27"/>
      <c r="W956" s="27"/>
      <c r="X956" s="27"/>
    </row>
    <row r="957" spans="2:24" x14ac:dyDescent="0.2">
      <c r="B957" s="68"/>
      <c r="C957" s="68"/>
      <c r="D957" s="27"/>
      <c r="E957" s="363"/>
      <c r="F957" s="27"/>
      <c r="G957" s="27"/>
      <c r="H957" s="27"/>
      <c r="I957" s="27"/>
      <c r="J957" s="27"/>
      <c r="K957" s="27"/>
      <c r="L957" s="27"/>
      <c r="M957" s="27"/>
      <c r="N957" s="27"/>
      <c r="O957" s="27"/>
      <c r="P957" s="27"/>
      <c r="Q957" s="27"/>
      <c r="R957" s="27"/>
      <c r="S957" s="27"/>
      <c r="T957" s="27"/>
      <c r="U957" s="27"/>
      <c r="V957" s="27"/>
      <c r="W957" s="27"/>
      <c r="X957" s="27"/>
    </row>
    <row r="958" spans="2:24" x14ac:dyDescent="0.2">
      <c r="B958" s="68"/>
      <c r="C958" s="68"/>
      <c r="D958" s="27"/>
      <c r="E958" s="363"/>
      <c r="F958" s="27"/>
      <c r="G958" s="27"/>
      <c r="H958" s="27"/>
      <c r="I958" s="27"/>
      <c r="J958" s="27"/>
      <c r="K958" s="27"/>
      <c r="L958" s="27"/>
      <c r="M958" s="27"/>
      <c r="N958" s="27"/>
      <c r="O958" s="27"/>
      <c r="P958" s="27"/>
      <c r="Q958" s="27"/>
      <c r="R958" s="27"/>
      <c r="S958" s="27"/>
      <c r="T958" s="27"/>
      <c r="U958" s="27"/>
      <c r="V958" s="27"/>
      <c r="W958" s="27"/>
      <c r="X958" s="27"/>
    </row>
    <row r="959" spans="2:24" x14ac:dyDescent="0.2">
      <c r="B959" s="68"/>
      <c r="C959" s="68"/>
      <c r="D959" s="27"/>
      <c r="E959" s="363"/>
      <c r="F959" s="27"/>
      <c r="G959" s="27"/>
      <c r="H959" s="27"/>
      <c r="I959" s="27"/>
      <c r="J959" s="27"/>
      <c r="K959" s="27"/>
      <c r="L959" s="27"/>
      <c r="M959" s="27"/>
      <c r="N959" s="27"/>
      <c r="O959" s="27"/>
      <c r="P959" s="27"/>
      <c r="Q959" s="27"/>
      <c r="R959" s="27"/>
      <c r="S959" s="27"/>
      <c r="T959" s="27"/>
      <c r="U959" s="27"/>
      <c r="V959" s="27"/>
      <c r="W959" s="27"/>
      <c r="X959" s="27"/>
    </row>
    <row r="960" spans="2:24" x14ac:dyDescent="0.2">
      <c r="B960" s="68"/>
      <c r="C960" s="68"/>
      <c r="D960" s="27"/>
      <c r="E960" s="363"/>
      <c r="F960" s="27"/>
      <c r="G960" s="27"/>
      <c r="H960" s="27"/>
      <c r="I960" s="27"/>
      <c r="J960" s="27"/>
      <c r="K960" s="27"/>
      <c r="L960" s="27"/>
      <c r="M960" s="27"/>
      <c r="N960" s="27"/>
      <c r="O960" s="27"/>
      <c r="P960" s="27"/>
      <c r="Q960" s="27"/>
      <c r="R960" s="27"/>
      <c r="S960" s="27"/>
      <c r="T960" s="27"/>
      <c r="U960" s="27"/>
      <c r="V960" s="27"/>
      <c r="W960" s="27"/>
      <c r="X960" s="27"/>
    </row>
    <row r="961" spans="2:24" x14ac:dyDescent="0.2">
      <c r="B961" s="68"/>
      <c r="C961" s="68"/>
      <c r="D961" s="27"/>
      <c r="E961" s="363"/>
      <c r="F961" s="27"/>
      <c r="G961" s="27"/>
      <c r="H961" s="27"/>
      <c r="I961" s="27"/>
      <c r="J961" s="27"/>
      <c r="K961" s="27"/>
      <c r="L961" s="27"/>
      <c r="M961" s="27"/>
      <c r="N961" s="27"/>
      <c r="O961" s="27"/>
      <c r="P961" s="27"/>
      <c r="Q961" s="27"/>
      <c r="R961" s="27"/>
      <c r="S961" s="27"/>
      <c r="T961" s="27"/>
      <c r="U961" s="27"/>
      <c r="V961" s="27"/>
      <c r="W961" s="27"/>
      <c r="X961" s="27"/>
    </row>
    <row r="962" spans="2:24" x14ac:dyDescent="0.2">
      <c r="B962" s="68"/>
      <c r="C962" s="68"/>
      <c r="D962" s="27"/>
      <c r="E962" s="363"/>
      <c r="F962" s="27"/>
      <c r="G962" s="27"/>
      <c r="H962" s="27"/>
      <c r="I962" s="27"/>
      <c r="J962" s="27"/>
      <c r="K962" s="27"/>
      <c r="L962" s="27"/>
      <c r="M962" s="27"/>
      <c r="N962" s="27"/>
      <c r="O962" s="27"/>
      <c r="P962" s="27"/>
      <c r="Q962" s="27"/>
      <c r="R962" s="27"/>
      <c r="S962" s="27"/>
      <c r="T962" s="27"/>
      <c r="U962" s="27"/>
      <c r="V962" s="27"/>
      <c r="W962" s="27"/>
      <c r="X962" s="27"/>
    </row>
    <row r="963" spans="2:24" x14ac:dyDescent="0.2">
      <c r="B963" s="68"/>
      <c r="C963" s="68"/>
      <c r="D963" s="27"/>
      <c r="E963" s="363"/>
      <c r="F963" s="27"/>
      <c r="G963" s="27"/>
      <c r="H963" s="27"/>
      <c r="I963" s="27"/>
      <c r="J963" s="27"/>
      <c r="K963" s="27"/>
      <c r="L963" s="27"/>
      <c r="M963" s="27"/>
      <c r="N963" s="27"/>
      <c r="O963" s="27"/>
      <c r="P963" s="27"/>
      <c r="Q963" s="27"/>
      <c r="R963" s="27"/>
      <c r="S963" s="27"/>
      <c r="T963" s="27"/>
      <c r="U963" s="27"/>
      <c r="V963" s="27"/>
      <c r="W963" s="27"/>
      <c r="X963" s="27"/>
    </row>
    <row r="964" spans="2:24" x14ac:dyDescent="0.2">
      <c r="B964" s="68"/>
      <c r="C964" s="68"/>
      <c r="D964" s="27"/>
      <c r="E964" s="363"/>
      <c r="F964" s="27"/>
      <c r="G964" s="27"/>
      <c r="H964" s="27"/>
      <c r="I964" s="27"/>
      <c r="J964" s="27"/>
      <c r="K964" s="27"/>
      <c r="L964" s="27"/>
      <c r="M964" s="27"/>
      <c r="N964" s="27"/>
      <c r="O964" s="27"/>
      <c r="P964" s="27"/>
      <c r="Q964" s="27"/>
      <c r="R964" s="27"/>
      <c r="S964" s="27"/>
      <c r="T964" s="27"/>
      <c r="U964" s="27"/>
      <c r="V964" s="27"/>
      <c r="W964" s="27"/>
      <c r="X964" s="27"/>
    </row>
    <row r="965" spans="2:24" x14ac:dyDescent="0.2">
      <c r="B965" s="68"/>
      <c r="C965" s="68"/>
      <c r="D965" s="27"/>
      <c r="E965" s="363"/>
      <c r="F965" s="27"/>
      <c r="G965" s="27"/>
      <c r="H965" s="27"/>
      <c r="I965" s="27"/>
      <c r="J965" s="27"/>
      <c r="K965" s="27"/>
      <c r="L965" s="27"/>
      <c r="M965" s="27"/>
      <c r="N965" s="27"/>
      <c r="O965" s="27"/>
      <c r="P965" s="27"/>
      <c r="Q965" s="27"/>
      <c r="R965" s="27"/>
      <c r="S965" s="27"/>
      <c r="T965" s="27"/>
      <c r="U965" s="27"/>
      <c r="V965" s="27"/>
      <c r="W965" s="27"/>
      <c r="X965" s="27"/>
    </row>
    <row r="966" spans="2:24" x14ac:dyDescent="0.2">
      <c r="B966" s="68"/>
      <c r="C966" s="68"/>
      <c r="D966" s="27"/>
      <c r="E966" s="363"/>
      <c r="F966" s="27"/>
      <c r="G966" s="27"/>
      <c r="H966" s="27"/>
      <c r="I966" s="27"/>
      <c r="J966" s="27"/>
      <c r="K966" s="27"/>
      <c r="L966" s="27"/>
      <c r="M966" s="27"/>
      <c r="N966" s="27"/>
      <c r="O966" s="27"/>
      <c r="P966" s="27"/>
      <c r="Q966" s="27"/>
      <c r="R966" s="27"/>
      <c r="S966" s="27"/>
      <c r="T966" s="27"/>
      <c r="U966" s="27"/>
      <c r="V966" s="27"/>
      <c r="W966" s="27"/>
      <c r="X966" s="27"/>
    </row>
    <row r="967" spans="2:24" x14ac:dyDescent="0.2">
      <c r="B967" s="68"/>
      <c r="C967" s="68"/>
      <c r="D967" s="27"/>
      <c r="E967" s="363"/>
      <c r="F967" s="27"/>
      <c r="G967" s="27"/>
      <c r="H967" s="27"/>
      <c r="I967" s="27"/>
      <c r="J967" s="27"/>
      <c r="K967" s="27"/>
      <c r="L967" s="27"/>
      <c r="M967" s="27"/>
      <c r="N967" s="27"/>
      <c r="O967" s="27"/>
      <c r="P967" s="27"/>
      <c r="Q967" s="27"/>
      <c r="R967" s="27"/>
      <c r="S967" s="27"/>
      <c r="T967" s="27"/>
      <c r="U967" s="27"/>
      <c r="V967" s="27"/>
      <c r="W967" s="27"/>
      <c r="X967" s="27"/>
    </row>
    <row r="968" spans="2:24" x14ac:dyDescent="0.2">
      <c r="B968" s="68"/>
      <c r="C968" s="68"/>
      <c r="D968" s="27"/>
      <c r="E968" s="363"/>
      <c r="F968" s="27"/>
      <c r="G968" s="27"/>
      <c r="H968" s="27"/>
      <c r="I968" s="27"/>
      <c r="J968" s="27"/>
      <c r="K968" s="27"/>
      <c r="L968" s="27"/>
      <c r="M968" s="27"/>
      <c r="N968" s="27"/>
      <c r="O968" s="27"/>
      <c r="P968" s="27"/>
      <c r="Q968" s="27"/>
      <c r="R968" s="27"/>
      <c r="S968" s="27"/>
      <c r="T968" s="27"/>
      <c r="U968" s="27"/>
      <c r="V968" s="27"/>
      <c r="W968" s="27"/>
      <c r="X968" s="27"/>
    </row>
    <row r="969" spans="2:24" x14ac:dyDescent="0.2">
      <c r="B969" s="68"/>
      <c r="C969" s="68"/>
      <c r="D969" s="27"/>
      <c r="E969" s="363"/>
      <c r="F969" s="27"/>
      <c r="G969" s="27"/>
      <c r="H969" s="27"/>
      <c r="I969" s="27"/>
      <c r="J969" s="27"/>
      <c r="K969" s="27"/>
      <c r="L969" s="27"/>
      <c r="M969" s="27"/>
      <c r="N969" s="27"/>
      <c r="O969" s="27"/>
      <c r="P969" s="27"/>
      <c r="Q969" s="27"/>
      <c r="R969" s="27"/>
      <c r="S969" s="27"/>
      <c r="T969" s="27"/>
      <c r="U969" s="27"/>
      <c r="V969" s="27"/>
      <c r="W969" s="27"/>
      <c r="X969" s="27"/>
    </row>
    <row r="970" spans="2:24" x14ac:dyDescent="0.2">
      <c r="B970" s="68"/>
      <c r="C970" s="68"/>
      <c r="D970" s="27"/>
      <c r="E970" s="363"/>
      <c r="F970" s="27"/>
      <c r="G970" s="27"/>
      <c r="H970" s="27"/>
      <c r="I970" s="27"/>
      <c r="J970" s="27"/>
      <c r="K970" s="27"/>
      <c r="L970" s="27"/>
      <c r="M970" s="27"/>
      <c r="N970" s="27"/>
      <c r="O970" s="27"/>
      <c r="P970" s="27"/>
      <c r="Q970" s="27"/>
      <c r="R970" s="27"/>
      <c r="S970" s="27"/>
      <c r="T970" s="27"/>
      <c r="U970" s="27"/>
      <c r="V970" s="27"/>
      <c r="W970" s="27"/>
      <c r="X970" s="27"/>
    </row>
    <row r="971" spans="2:24" x14ac:dyDescent="0.2">
      <c r="B971" s="68"/>
      <c r="C971" s="68"/>
      <c r="D971" s="27"/>
      <c r="E971" s="363"/>
      <c r="F971" s="27"/>
      <c r="G971" s="27"/>
      <c r="H971" s="27"/>
      <c r="I971" s="27"/>
      <c r="J971" s="27"/>
      <c r="K971" s="27"/>
      <c r="L971" s="27"/>
      <c r="M971" s="27"/>
      <c r="N971" s="27"/>
      <c r="O971" s="27"/>
      <c r="P971" s="27"/>
      <c r="Q971" s="27"/>
      <c r="R971" s="27"/>
      <c r="S971" s="27"/>
      <c r="T971" s="27"/>
      <c r="U971" s="27"/>
      <c r="V971" s="27"/>
      <c r="W971" s="27"/>
      <c r="X971" s="27"/>
    </row>
    <row r="972" spans="2:24" x14ac:dyDescent="0.2">
      <c r="B972" s="68"/>
      <c r="C972" s="68"/>
      <c r="D972" s="27"/>
      <c r="E972" s="363"/>
      <c r="F972" s="27"/>
      <c r="G972" s="27"/>
      <c r="H972" s="27"/>
      <c r="I972" s="27"/>
      <c r="J972" s="27"/>
      <c r="K972" s="27"/>
      <c r="L972" s="27"/>
      <c r="M972" s="27"/>
      <c r="N972" s="27"/>
      <c r="O972" s="27"/>
      <c r="P972" s="27"/>
      <c r="Q972" s="27"/>
      <c r="R972" s="27"/>
      <c r="S972" s="27"/>
      <c r="T972" s="27"/>
      <c r="U972" s="27"/>
      <c r="V972" s="27"/>
      <c r="W972" s="27"/>
      <c r="X972" s="27"/>
    </row>
    <row r="973" spans="2:24" x14ac:dyDescent="0.2">
      <c r="B973" s="68"/>
      <c r="C973" s="68"/>
      <c r="D973" s="27"/>
      <c r="E973" s="363"/>
      <c r="F973" s="27"/>
      <c r="G973" s="27"/>
      <c r="H973" s="27"/>
      <c r="I973" s="27"/>
      <c r="J973" s="27"/>
      <c r="K973" s="27"/>
      <c r="L973" s="27"/>
      <c r="M973" s="27"/>
      <c r="N973" s="27"/>
      <c r="O973" s="27"/>
      <c r="P973" s="27"/>
      <c r="Q973" s="27"/>
      <c r="R973" s="27"/>
      <c r="S973" s="27"/>
      <c r="T973" s="27"/>
      <c r="U973" s="27"/>
      <c r="V973" s="27"/>
      <c r="W973" s="27"/>
      <c r="X973" s="27"/>
    </row>
    <row r="974" spans="2:24" x14ac:dyDescent="0.2">
      <c r="B974" s="68"/>
      <c r="C974" s="68"/>
      <c r="D974" s="27"/>
      <c r="E974" s="363"/>
      <c r="F974" s="27"/>
      <c r="G974" s="27"/>
      <c r="H974" s="27"/>
      <c r="I974" s="27"/>
      <c r="J974" s="27"/>
      <c r="K974" s="27"/>
      <c r="L974" s="27"/>
      <c r="M974" s="27"/>
      <c r="N974" s="27"/>
      <c r="O974" s="27"/>
      <c r="P974" s="27"/>
      <c r="Q974" s="27"/>
      <c r="R974" s="27"/>
      <c r="S974" s="27"/>
      <c r="T974" s="27"/>
      <c r="U974" s="27"/>
      <c r="V974" s="27"/>
      <c r="W974" s="27"/>
      <c r="X974" s="27"/>
    </row>
    <row r="975" spans="2:24" x14ac:dyDescent="0.2">
      <c r="B975" s="68"/>
      <c r="C975" s="68"/>
      <c r="D975" s="27"/>
      <c r="E975" s="363"/>
      <c r="F975" s="27"/>
      <c r="G975" s="27"/>
      <c r="H975" s="27"/>
      <c r="I975" s="27"/>
      <c r="J975" s="27"/>
      <c r="K975" s="27"/>
      <c r="L975" s="27"/>
      <c r="M975" s="27"/>
      <c r="N975" s="27"/>
      <c r="O975" s="27"/>
      <c r="P975" s="27"/>
      <c r="Q975" s="27"/>
      <c r="R975" s="27"/>
      <c r="S975" s="27"/>
      <c r="T975" s="27"/>
      <c r="U975" s="27"/>
      <c r="V975" s="27"/>
      <c r="W975" s="27"/>
      <c r="X975" s="27"/>
    </row>
    <row r="976" spans="2:24" x14ac:dyDescent="0.2">
      <c r="B976" s="68"/>
      <c r="C976" s="68"/>
      <c r="D976" s="27"/>
      <c r="E976" s="363"/>
      <c r="F976" s="27"/>
      <c r="G976" s="27"/>
      <c r="H976" s="27"/>
      <c r="I976" s="27"/>
      <c r="J976" s="27"/>
      <c r="K976" s="27"/>
      <c r="L976" s="27"/>
      <c r="M976" s="27"/>
      <c r="N976" s="27"/>
      <c r="O976" s="27"/>
      <c r="P976" s="27"/>
      <c r="Q976" s="27"/>
      <c r="R976" s="27"/>
      <c r="S976" s="27"/>
      <c r="T976" s="27"/>
      <c r="U976" s="27"/>
      <c r="V976" s="27"/>
      <c r="W976" s="27"/>
      <c r="X976" s="27"/>
    </row>
    <row r="977" spans="2:24" x14ac:dyDescent="0.2">
      <c r="B977" s="68"/>
      <c r="C977" s="68"/>
      <c r="D977" s="27"/>
      <c r="E977" s="363"/>
      <c r="F977" s="27"/>
      <c r="G977" s="27"/>
      <c r="H977" s="27"/>
      <c r="I977" s="27"/>
      <c r="J977" s="27"/>
      <c r="K977" s="27"/>
      <c r="L977" s="27"/>
      <c r="M977" s="27"/>
      <c r="N977" s="27"/>
      <c r="O977" s="27"/>
      <c r="P977" s="27"/>
      <c r="Q977" s="27"/>
      <c r="R977" s="27"/>
      <c r="S977" s="27"/>
      <c r="T977" s="27"/>
      <c r="U977" s="27"/>
      <c r="V977" s="27"/>
      <c r="W977" s="27"/>
      <c r="X977" s="27"/>
    </row>
    <row r="978" spans="2:24" x14ac:dyDescent="0.2">
      <c r="B978" s="68"/>
      <c r="C978" s="68"/>
      <c r="D978" s="27"/>
      <c r="E978" s="363"/>
      <c r="F978" s="27"/>
      <c r="G978" s="27"/>
      <c r="H978" s="27"/>
      <c r="I978" s="27"/>
      <c r="J978" s="27"/>
      <c r="K978" s="27"/>
      <c r="L978" s="27"/>
      <c r="M978" s="27"/>
      <c r="N978" s="27"/>
      <c r="O978" s="27"/>
      <c r="P978" s="27"/>
      <c r="Q978" s="27"/>
      <c r="R978" s="27"/>
      <c r="S978" s="27"/>
      <c r="T978" s="27"/>
      <c r="U978" s="27"/>
      <c r="V978" s="27"/>
      <c r="W978" s="27"/>
      <c r="X978" s="27"/>
    </row>
    <row r="979" spans="2:24" x14ac:dyDescent="0.2">
      <c r="B979" s="68"/>
      <c r="C979" s="68"/>
      <c r="D979" s="27"/>
      <c r="E979" s="363"/>
      <c r="F979" s="27"/>
      <c r="G979" s="27"/>
      <c r="H979" s="27"/>
      <c r="I979" s="27"/>
      <c r="J979" s="27"/>
      <c r="K979" s="27"/>
      <c r="L979" s="27"/>
      <c r="M979" s="27"/>
      <c r="N979" s="27"/>
      <c r="O979" s="27"/>
      <c r="P979" s="27"/>
      <c r="Q979" s="27"/>
      <c r="R979" s="27"/>
      <c r="S979" s="27"/>
      <c r="T979" s="27"/>
      <c r="U979" s="27"/>
      <c r="V979" s="27"/>
      <c r="W979" s="27"/>
      <c r="X979" s="27"/>
    </row>
    <row r="980" spans="2:24" x14ac:dyDescent="0.2">
      <c r="B980" s="68"/>
      <c r="C980" s="68"/>
      <c r="D980" s="27"/>
      <c r="E980" s="363"/>
      <c r="F980" s="27"/>
      <c r="G980" s="27"/>
      <c r="H980" s="27"/>
      <c r="I980" s="27"/>
      <c r="J980" s="27"/>
      <c r="K980" s="27"/>
      <c r="L980" s="27"/>
      <c r="M980" s="27"/>
      <c r="N980" s="27"/>
      <c r="O980" s="27"/>
      <c r="P980" s="27"/>
      <c r="Q980" s="27"/>
      <c r="R980" s="27"/>
      <c r="S980" s="27"/>
      <c r="T980" s="27"/>
      <c r="U980" s="27"/>
      <c r="V980" s="27"/>
      <c r="W980" s="27"/>
      <c r="X980" s="27"/>
    </row>
    <row r="981" spans="2:24" x14ac:dyDescent="0.2">
      <c r="B981" s="68"/>
      <c r="C981" s="68"/>
      <c r="D981" s="27"/>
      <c r="E981" s="363"/>
      <c r="F981" s="27"/>
      <c r="G981" s="27"/>
      <c r="H981" s="27"/>
      <c r="I981" s="27"/>
      <c r="J981" s="27"/>
      <c r="K981" s="27"/>
      <c r="L981" s="27"/>
      <c r="M981" s="27"/>
      <c r="N981" s="27"/>
      <c r="O981" s="27"/>
      <c r="P981" s="27"/>
      <c r="Q981" s="27"/>
      <c r="R981" s="27"/>
      <c r="S981" s="27"/>
      <c r="T981" s="27"/>
      <c r="U981" s="27"/>
      <c r="V981" s="27"/>
      <c r="W981" s="27"/>
      <c r="X981" s="27"/>
    </row>
    <row r="982" spans="2:24" x14ac:dyDescent="0.2">
      <c r="B982" s="68"/>
      <c r="C982" s="68"/>
      <c r="D982" s="27"/>
      <c r="E982" s="363"/>
      <c r="F982" s="27"/>
      <c r="G982" s="27"/>
      <c r="H982" s="27"/>
      <c r="I982" s="27"/>
      <c r="J982" s="27"/>
      <c r="K982" s="27"/>
      <c r="L982" s="27"/>
      <c r="M982" s="27"/>
      <c r="N982" s="27"/>
      <c r="O982" s="27"/>
      <c r="P982" s="27"/>
      <c r="Q982" s="27"/>
      <c r="R982" s="27"/>
      <c r="S982" s="27"/>
      <c r="T982" s="27"/>
      <c r="U982" s="27"/>
      <c r="V982" s="27"/>
      <c r="W982" s="27"/>
      <c r="X982" s="27"/>
    </row>
    <row r="983" spans="2:24" x14ac:dyDescent="0.2">
      <c r="B983" s="68"/>
      <c r="C983" s="68"/>
      <c r="D983" s="27"/>
      <c r="E983" s="363"/>
      <c r="F983" s="27"/>
      <c r="G983" s="27"/>
      <c r="H983" s="27"/>
      <c r="I983" s="27"/>
      <c r="J983" s="27"/>
      <c r="K983" s="27"/>
      <c r="L983" s="27"/>
      <c r="M983" s="27"/>
      <c r="N983" s="27"/>
      <c r="O983" s="27"/>
      <c r="P983" s="27"/>
      <c r="Q983" s="27"/>
      <c r="R983" s="27"/>
      <c r="S983" s="27"/>
      <c r="T983" s="27"/>
      <c r="U983" s="27"/>
      <c r="V983" s="27"/>
      <c r="W983" s="27"/>
      <c r="X983" s="27"/>
    </row>
    <row r="984" spans="2:24" x14ac:dyDescent="0.2">
      <c r="B984" s="68"/>
      <c r="C984" s="68"/>
      <c r="D984" s="27"/>
      <c r="E984" s="363"/>
      <c r="F984" s="27"/>
      <c r="G984" s="27"/>
      <c r="H984" s="27"/>
      <c r="I984" s="27"/>
      <c r="J984" s="27"/>
      <c r="K984" s="27"/>
      <c r="L984" s="27"/>
      <c r="M984" s="27"/>
      <c r="N984" s="27"/>
      <c r="O984" s="27"/>
      <c r="P984" s="27"/>
      <c r="Q984" s="27"/>
      <c r="R984" s="27"/>
      <c r="S984" s="27"/>
      <c r="T984" s="27"/>
      <c r="U984" s="27"/>
      <c r="V984" s="27"/>
      <c r="W984" s="27"/>
      <c r="X984" s="27"/>
    </row>
    <row r="985" spans="2:24" x14ac:dyDescent="0.2">
      <c r="B985" s="68"/>
      <c r="C985" s="68"/>
      <c r="D985" s="27"/>
      <c r="E985" s="363"/>
      <c r="F985" s="27"/>
      <c r="G985" s="27"/>
      <c r="H985" s="27"/>
      <c r="I985" s="27"/>
      <c r="J985" s="27"/>
      <c r="K985" s="27"/>
      <c r="L985" s="27"/>
      <c r="M985" s="27"/>
      <c r="N985" s="27"/>
      <c r="O985" s="27"/>
      <c r="P985" s="27"/>
      <c r="Q985" s="27"/>
      <c r="R985" s="27"/>
      <c r="S985" s="27"/>
      <c r="T985" s="27"/>
      <c r="U985" s="27"/>
      <c r="V985" s="27"/>
      <c r="W985" s="27"/>
      <c r="X985" s="27"/>
    </row>
    <row r="986" spans="2:24" x14ac:dyDescent="0.2">
      <c r="B986" s="68"/>
      <c r="C986" s="68"/>
      <c r="D986" s="27"/>
      <c r="E986" s="363"/>
      <c r="F986" s="27"/>
      <c r="G986" s="27"/>
      <c r="H986" s="27"/>
      <c r="I986" s="27"/>
      <c r="J986" s="27"/>
      <c r="K986" s="27"/>
      <c r="L986" s="27"/>
      <c r="M986" s="27"/>
      <c r="N986" s="27"/>
      <c r="O986" s="27"/>
      <c r="P986" s="27"/>
      <c r="Q986" s="27"/>
      <c r="R986" s="27"/>
      <c r="S986" s="27"/>
      <c r="T986" s="27"/>
      <c r="U986" s="27"/>
      <c r="V986" s="27"/>
      <c r="W986" s="27"/>
      <c r="X986" s="27"/>
    </row>
    <row r="987" spans="2:24" x14ac:dyDescent="0.2">
      <c r="B987" s="68"/>
      <c r="C987" s="68"/>
      <c r="D987" s="27"/>
      <c r="E987" s="363"/>
      <c r="F987" s="27"/>
      <c r="G987" s="27"/>
      <c r="H987" s="27"/>
      <c r="I987" s="27"/>
      <c r="J987" s="27"/>
      <c r="K987" s="27"/>
      <c r="L987" s="27"/>
      <c r="M987" s="27"/>
      <c r="N987" s="27"/>
      <c r="O987" s="27"/>
      <c r="P987" s="27"/>
      <c r="Q987" s="27"/>
      <c r="R987" s="27"/>
      <c r="S987" s="27"/>
      <c r="T987" s="27"/>
      <c r="U987" s="27"/>
      <c r="V987" s="27"/>
      <c r="W987" s="27"/>
      <c r="X987" s="27"/>
    </row>
    <row r="988" spans="2:24" x14ac:dyDescent="0.2">
      <c r="B988" s="68"/>
      <c r="C988" s="68"/>
      <c r="D988" s="27"/>
      <c r="E988" s="363"/>
      <c r="F988" s="27"/>
      <c r="G988" s="27"/>
      <c r="H988" s="27"/>
      <c r="I988" s="27"/>
      <c r="J988" s="27"/>
      <c r="K988" s="27"/>
      <c r="L988" s="27"/>
      <c r="M988" s="27"/>
      <c r="N988" s="27"/>
      <c r="O988" s="27"/>
      <c r="P988" s="27"/>
      <c r="Q988" s="27"/>
      <c r="R988" s="27"/>
      <c r="S988" s="27"/>
      <c r="T988" s="27"/>
      <c r="U988" s="27"/>
      <c r="V988" s="27"/>
      <c r="W988" s="27"/>
      <c r="X988" s="27"/>
    </row>
    <row r="989" spans="2:24" x14ac:dyDescent="0.2">
      <c r="B989" s="68"/>
      <c r="C989" s="68"/>
      <c r="D989" s="27"/>
      <c r="E989" s="363"/>
      <c r="F989" s="27"/>
      <c r="G989" s="27"/>
      <c r="H989" s="27"/>
      <c r="I989" s="27"/>
      <c r="J989" s="27"/>
      <c r="K989" s="27"/>
      <c r="L989" s="27"/>
      <c r="M989" s="27"/>
      <c r="N989" s="27"/>
      <c r="O989" s="27"/>
      <c r="P989" s="27"/>
      <c r="Q989" s="27"/>
      <c r="R989" s="27"/>
      <c r="S989" s="27"/>
      <c r="T989" s="27"/>
      <c r="U989" s="27"/>
      <c r="V989" s="27"/>
      <c r="W989" s="27"/>
      <c r="X989" s="27"/>
    </row>
    <row r="990" spans="2:24" x14ac:dyDescent="0.2">
      <c r="B990" s="68"/>
      <c r="C990" s="68"/>
      <c r="D990" s="27"/>
      <c r="E990" s="363"/>
      <c r="F990" s="27"/>
      <c r="G990" s="27"/>
      <c r="H990" s="27"/>
      <c r="I990" s="27"/>
      <c r="J990" s="27"/>
      <c r="K990" s="27"/>
      <c r="L990" s="27"/>
      <c r="M990" s="27"/>
      <c r="N990" s="27"/>
      <c r="O990" s="27"/>
      <c r="P990" s="27"/>
      <c r="Q990" s="27"/>
      <c r="R990" s="27"/>
      <c r="S990" s="27"/>
      <c r="T990" s="27"/>
      <c r="U990" s="27"/>
      <c r="V990" s="27"/>
      <c r="W990" s="27"/>
      <c r="X990" s="27"/>
    </row>
    <row r="991" spans="2:24" x14ac:dyDescent="0.2">
      <c r="B991" s="68"/>
      <c r="C991" s="68"/>
      <c r="D991" s="27"/>
      <c r="E991" s="363"/>
      <c r="F991" s="27"/>
      <c r="G991" s="27"/>
      <c r="H991" s="27"/>
      <c r="I991" s="27"/>
      <c r="J991" s="27"/>
      <c r="K991" s="27"/>
      <c r="L991" s="27"/>
      <c r="M991" s="27"/>
      <c r="N991" s="27"/>
      <c r="O991" s="27"/>
      <c r="P991" s="27"/>
      <c r="Q991" s="27"/>
      <c r="R991" s="27"/>
      <c r="S991" s="27"/>
      <c r="T991" s="27"/>
      <c r="U991" s="27"/>
      <c r="V991" s="27"/>
      <c r="W991" s="27"/>
      <c r="X991" s="27"/>
    </row>
    <row r="992" spans="2:24" x14ac:dyDescent="0.2">
      <c r="B992" s="68"/>
      <c r="C992" s="68"/>
      <c r="D992" s="27"/>
      <c r="E992" s="363"/>
      <c r="F992" s="27"/>
      <c r="G992" s="27"/>
      <c r="H992" s="27"/>
      <c r="I992" s="27"/>
      <c r="J992" s="27"/>
      <c r="K992" s="27"/>
      <c r="L992" s="27"/>
      <c r="M992" s="27"/>
      <c r="N992" s="27"/>
      <c r="O992" s="27"/>
      <c r="P992" s="27"/>
      <c r="Q992" s="27"/>
      <c r="R992" s="27"/>
      <c r="S992" s="27"/>
      <c r="T992" s="27"/>
      <c r="U992" s="27"/>
      <c r="V992" s="27"/>
      <c r="W992" s="27"/>
      <c r="X992" s="27"/>
    </row>
    <row r="993" spans="2:24" x14ac:dyDescent="0.2">
      <c r="B993" s="68"/>
      <c r="C993" s="68"/>
      <c r="D993" s="27"/>
      <c r="E993" s="363"/>
      <c r="F993" s="27"/>
      <c r="G993" s="27"/>
      <c r="H993" s="27"/>
      <c r="I993" s="27"/>
      <c r="J993" s="27"/>
      <c r="K993" s="27"/>
      <c r="L993" s="27"/>
      <c r="M993" s="27"/>
      <c r="N993" s="27"/>
      <c r="O993" s="27"/>
      <c r="P993" s="27"/>
      <c r="Q993" s="27"/>
      <c r="R993" s="27"/>
      <c r="S993" s="27"/>
      <c r="T993" s="27"/>
      <c r="U993" s="27"/>
      <c r="V993" s="27"/>
      <c r="W993" s="27"/>
      <c r="X993" s="27"/>
    </row>
    <row r="994" spans="2:24" x14ac:dyDescent="0.2">
      <c r="B994" s="68"/>
      <c r="C994" s="68"/>
      <c r="D994" s="27"/>
      <c r="E994" s="363"/>
      <c r="F994" s="27"/>
      <c r="G994" s="27"/>
      <c r="H994" s="27"/>
      <c r="I994" s="27"/>
      <c r="J994" s="27"/>
      <c r="K994" s="27"/>
      <c r="L994" s="27"/>
      <c r="M994" s="27"/>
      <c r="N994" s="27"/>
      <c r="O994" s="27"/>
      <c r="P994" s="27"/>
      <c r="Q994" s="27"/>
      <c r="R994" s="27"/>
      <c r="S994" s="27"/>
      <c r="T994" s="27"/>
      <c r="U994" s="27"/>
      <c r="V994" s="27"/>
      <c r="W994" s="27"/>
      <c r="X994" s="27"/>
    </row>
    <row r="995" spans="2:24" x14ac:dyDescent="0.2">
      <c r="B995" s="68"/>
      <c r="C995" s="68"/>
      <c r="D995" s="27"/>
      <c r="E995" s="363"/>
      <c r="F995" s="27"/>
      <c r="G995" s="27"/>
      <c r="H995" s="27"/>
      <c r="I995" s="27"/>
      <c r="J995" s="27"/>
      <c r="K995" s="27"/>
      <c r="L995" s="27"/>
      <c r="M995" s="27"/>
      <c r="N995" s="27"/>
      <c r="O995" s="27"/>
      <c r="P995" s="27"/>
      <c r="Q995" s="27"/>
      <c r="R995" s="27"/>
      <c r="S995" s="27"/>
      <c r="T995" s="27"/>
      <c r="U995" s="27"/>
      <c r="V995" s="27"/>
      <c r="W995" s="27"/>
      <c r="X995" s="27"/>
    </row>
    <row r="996" spans="2:24" x14ac:dyDescent="0.2">
      <c r="B996" s="68"/>
      <c r="C996" s="68"/>
      <c r="D996" s="27"/>
      <c r="E996" s="363"/>
      <c r="F996" s="27"/>
      <c r="G996" s="27"/>
      <c r="H996" s="27"/>
      <c r="I996" s="27"/>
      <c r="J996" s="27"/>
      <c r="K996" s="27"/>
      <c r="L996" s="27"/>
      <c r="M996" s="27"/>
      <c r="N996" s="27"/>
      <c r="O996" s="27"/>
      <c r="P996" s="27"/>
      <c r="Q996" s="27"/>
      <c r="R996" s="27"/>
      <c r="S996" s="27"/>
      <c r="T996" s="27"/>
      <c r="U996" s="27"/>
      <c r="V996" s="27"/>
      <c r="W996" s="27"/>
      <c r="X996" s="27"/>
    </row>
    <row r="997" spans="2:24" x14ac:dyDescent="0.2">
      <c r="B997" s="68"/>
      <c r="C997" s="68"/>
      <c r="D997" s="27"/>
      <c r="E997" s="363"/>
      <c r="F997" s="27"/>
      <c r="G997" s="27"/>
      <c r="H997" s="27"/>
      <c r="I997" s="27"/>
      <c r="J997" s="27"/>
      <c r="K997" s="27"/>
      <c r="L997" s="27"/>
      <c r="M997" s="27"/>
      <c r="N997" s="27"/>
      <c r="O997" s="27"/>
      <c r="P997" s="27"/>
      <c r="Q997" s="27"/>
      <c r="R997" s="27"/>
      <c r="S997" s="27"/>
      <c r="T997" s="27"/>
      <c r="U997" s="27"/>
      <c r="V997" s="27"/>
      <c r="W997" s="27"/>
      <c r="X997" s="27"/>
    </row>
    <row r="998" spans="2:24" x14ac:dyDescent="0.2">
      <c r="B998" s="68"/>
      <c r="C998" s="68"/>
      <c r="D998" s="27"/>
      <c r="E998" s="363"/>
      <c r="F998" s="27"/>
      <c r="G998" s="27"/>
      <c r="H998" s="27"/>
      <c r="I998" s="27"/>
      <c r="J998" s="27"/>
      <c r="K998" s="27"/>
      <c r="L998" s="27"/>
      <c r="M998" s="27"/>
      <c r="N998" s="27"/>
      <c r="O998" s="27"/>
      <c r="P998" s="27"/>
      <c r="Q998" s="27"/>
      <c r="R998" s="27"/>
      <c r="S998" s="27"/>
      <c r="T998" s="27"/>
      <c r="U998" s="27"/>
      <c r="V998" s="27"/>
      <c r="W998" s="27"/>
      <c r="X998" s="27"/>
    </row>
    <row r="999" spans="2:24" x14ac:dyDescent="0.2">
      <c r="B999" s="68"/>
      <c r="C999" s="68"/>
      <c r="D999" s="27"/>
      <c r="E999" s="363"/>
      <c r="F999" s="27"/>
      <c r="G999" s="27"/>
      <c r="H999" s="27"/>
      <c r="I999" s="27"/>
      <c r="J999" s="27"/>
      <c r="K999" s="27"/>
      <c r="L999" s="27"/>
      <c r="M999" s="27"/>
      <c r="N999" s="27"/>
      <c r="O999" s="27"/>
      <c r="P999" s="27"/>
      <c r="Q999" s="27"/>
      <c r="R999" s="27"/>
      <c r="S999" s="27"/>
      <c r="T999" s="27"/>
      <c r="U999" s="27"/>
      <c r="V999" s="27"/>
      <c r="W999" s="27"/>
      <c r="X999" s="27"/>
    </row>
    <row r="1000" spans="2:24" x14ac:dyDescent="0.2">
      <c r="B1000" s="68"/>
      <c r="C1000" s="68"/>
      <c r="D1000" s="27"/>
      <c r="E1000" s="363"/>
      <c r="F1000" s="27"/>
      <c r="G1000" s="27"/>
      <c r="H1000" s="27"/>
      <c r="I1000" s="27"/>
      <c r="J1000" s="27"/>
      <c r="K1000" s="27"/>
      <c r="L1000" s="27"/>
      <c r="M1000" s="27"/>
      <c r="N1000" s="27"/>
      <c r="O1000" s="27"/>
      <c r="P1000" s="27"/>
      <c r="Q1000" s="27"/>
      <c r="R1000" s="27"/>
      <c r="S1000" s="27"/>
      <c r="T1000" s="27"/>
      <c r="U1000" s="27"/>
      <c r="V1000" s="27"/>
      <c r="W1000" s="27"/>
      <c r="X1000" s="27"/>
    </row>
    <row r="1001" spans="2:24" x14ac:dyDescent="0.2">
      <c r="B1001" s="68"/>
      <c r="C1001" s="68"/>
      <c r="D1001" s="27"/>
      <c r="E1001" s="363"/>
      <c r="F1001" s="27"/>
      <c r="G1001" s="27"/>
      <c r="H1001" s="27"/>
      <c r="I1001" s="27"/>
      <c r="J1001" s="27"/>
      <c r="K1001" s="27"/>
      <c r="L1001" s="27"/>
      <c r="M1001" s="27"/>
      <c r="N1001" s="27"/>
      <c r="O1001" s="27"/>
      <c r="P1001" s="27"/>
      <c r="Q1001" s="27"/>
      <c r="R1001" s="27"/>
      <c r="S1001" s="27"/>
      <c r="T1001" s="27"/>
      <c r="U1001" s="27"/>
      <c r="V1001" s="27"/>
      <c r="W1001" s="27"/>
      <c r="X1001" s="27"/>
    </row>
    <row r="1002" spans="2:24" x14ac:dyDescent="0.2">
      <c r="B1002" s="68"/>
      <c r="C1002" s="68"/>
      <c r="D1002" s="27"/>
      <c r="E1002" s="363"/>
      <c r="F1002" s="27"/>
      <c r="G1002" s="27"/>
      <c r="H1002" s="27"/>
      <c r="I1002" s="27"/>
      <c r="J1002" s="27"/>
      <c r="K1002" s="27"/>
      <c r="L1002" s="27"/>
      <c r="M1002" s="27"/>
      <c r="N1002" s="27"/>
      <c r="O1002" s="27"/>
      <c r="P1002" s="27"/>
      <c r="Q1002" s="27"/>
      <c r="R1002" s="27"/>
      <c r="S1002" s="27"/>
      <c r="T1002" s="27"/>
      <c r="U1002" s="27"/>
      <c r="V1002" s="27"/>
      <c r="W1002" s="27"/>
      <c r="X1002" s="27"/>
    </row>
    <row r="1003" spans="2:24" x14ac:dyDescent="0.2">
      <c r="B1003" s="68"/>
      <c r="C1003" s="68"/>
      <c r="D1003" s="27"/>
      <c r="E1003" s="363"/>
      <c r="F1003" s="27"/>
      <c r="G1003" s="27"/>
      <c r="H1003" s="27"/>
      <c r="I1003" s="27"/>
      <c r="J1003" s="27"/>
      <c r="K1003" s="27"/>
      <c r="L1003" s="27"/>
      <c r="M1003" s="27"/>
      <c r="N1003" s="27"/>
      <c r="O1003" s="27"/>
      <c r="P1003" s="27"/>
      <c r="Q1003" s="27"/>
      <c r="R1003" s="27"/>
      <c r="S1003" s="27"/>
      <c r="T1003" s="27"/>
      <c r="U1003" s="27"/>
      <c r="V1003" s="27"/>
      <c r="W1003" s="27"/>
      <c r="X1003" s="27"/>
    </row>
    <row r="1004" spans="2:24" x14ac:dyDescent="0.2">
      <c r="B1004" s="68"/>
      <c r="C1004" s="68"/>
      <c r="D1004" s="27"/>
      <c r="E1004" s="363"/>
      <c r="F1004" s="27"/>
      <c r="G1004" s="27"/>
      <c r="H1004" s="27"/>
      <c r="I1004" s="27"/>
      <c r="J1004" s="27"/>
      <c r="K1004" s="27"/>
      <c r="L1004" s="27"/>
      <c r="M1004" s="27"/>
      <c r="N1004" s="27"/>
      <c r="O1004" s="27"/>
      <c r="P1004" s="27"/>
      <c r="Q1004" s="27"/>
      <c r="R1004" s="27"/>
      <c r="S1004" s="27"/>
      <c r="T1004" s="27"/>
      <c r="U1004" s="27"/>
      <c r="V1004" s="27"/>
      <c r="W1004" s="27"/>
      <c r="X1004" s="27"/>
    </row>
    <row r="1005" spans="2:24" x14ac:dyDescent="0.2">
      <c r="B1005" s="68"/>
      <c r="C1005" s="68"/>
      <c r="D1005" s="27"/>
      <c r="E1005" s="363"/>
      <c r="F1005" s="27"/>
      <c r="G1005" s="27"/>
      <c r="H1005" s="27"/>
      <c r="I1005" s="27"/>
      <c r="J1005" s="27"/>
      <c r="K1005" s="27"/>
      <c r="L1005" s="27"/>
      <c r="M1005" s="27"/>
      <c r="N1005" s="27"/>
      <c r="O1005" s="27"/>
      <c r="P1005" s="27"/>
      <c r="Q1005" s="27"/>
      <c r="R1005" s="27"/>
      <c r="S1005" s="27"/>
      <c r="T1005" s="27"/>
      <c r="U1005" s="27"/>
      <c r="V1005" s="27"/>
      <c r="W1005" s="27"/>
      <c r="X1005" s="27"/>
    </row>
    <row r="1006" spans="2:24" x14ac:dyDescent="0.2">
      <c r="B1006" s="68"/>
      <c r="C1006" s="68"/>
      <c r="D1006" s="27"/>
      <c r="E1006" s="363"/>
      <c r="F1006" s="27"/>
      <c r="G1006" s="27"/>
      <c r="H1006" s="27"/>
      <c r="I1006" s="27"/>
      <c r="J1006" s="27"/>
      <c r="K1006" s="27"/>
      <c r="L1006" s="27"/>
      <c r="M1006" s="27"/>
      <c r="N1006" s="27"/>
      <c r="O1006" s="27"/>
      <c r="P1006" s="27"/>
      <c r="Q1006" s="27"/>
      <c r="R1006" s="27"/>
      <c r="S1006" s="27"/>
      <c r="T1006" s="27"/>
      <c r="U1006" s="27"/>
      <c r="V1006" s="27"/>
      <c r="W1006" s="27"/>
      <c r="X1006" s="27"/>
    </row>
    <row r="1007" spans="2:24" x14ac:dyDescent="0.2">
      <c r="B1007" s="68"/>
      <c r="C1007" s="68"/>
      <c r="D1007" s="27"/>
      <c r="E1007" s="363"/>
      <c r="F1007" s="27"/>
      <c r="G1007" s="27"/>
      <c r="H1007" s="27"/>
      <c r="I1007" s="27"/>
      <c r="J1007" s="27"/>
      <c r="K1007" s="27"/>
      <c r="L1007" s="27"/>
      <c r="M1007" s="27"/>
      <c r="N1007" s="27"/>
      <c r="O1007" s="27"/>
      <c r="P1007" s="27"/>
      <c r="Q1007" s="27"/>
      <c r="R1007" s="27"/>
      <c r="S1007" s="27"/>
      <c r="T1007" s="27"/>
      <c r="U1007" s="27"/>
      <c r="V1007" s="27"/>
      <c r="W1007" s="27"/>
      <c r="X1007" s="27"/>
    </row>
    <row r="1008" spans="2:24" x14ac:dyDescent="0.2">
      <c r="B1008" s="68"/>
      <c r="C1008" s="68"/>
      <c r="D1008" s="27"/>
      <c r="E1008" s="363"/>
      <c r="F1008" s="27"/>
      <c r="G1008" s="27"/>
      <c r="H1008" s="27"/>
      <c r="I1008" s="27"/>
      <c r="J1008" s="27"/>
      <c r="K1008" s="27"/>
      <c r="L1008" s="27"/>
      <c r="M1008" s="27"/>
      <c r="N1008" s="27"/>
      <c r="O1008" s="27"/>
      <c r="P1008" s="27"/>
      <c r="Q1008" s="27"/>
      <c r="R1008" s="27"/>
      <c r="S1008" s="27"/>
      <c r="T1008" s="27"/>
      <c r="U1008" s="27"/>
      <c r="V1008" s="27"/>
      <c r="W1008" s="27"/>
      <c r="X1008" s="27"/>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workbookViewId="0">
      <selection activeCell="A24" sqref="A24"/>
    </sheetView>
  </sheetViews>
  <sheetFormatPr baseColWidth="10" defaultColWidth="8.83203125" defaultRowHeight="15" x14ac:dyDescent="0.2"/>
  <sheetData>
    <row r="1" spans="1:2" x14ac:dyDescent="0.2">
      <c r="A1" s="381" t="s">
        <v>1242</v>
      </c>
      <c r="B1" s="381" t="s">
        <v>1244</v>
      </c>
    </row>
    <row r="2" spans="1:2" x14ac:dyDescent="0.2">
      <c r="A2" s="382">
        <v>0.5</v>
      </c>
      <c r="B2" s="379">
        <v>21</v>
      </c>
    </row>
    <row r="3" spans="1:2" x14ac:dyDescent="0.2">
      <c r="A3" s="382">
        <v>1</v>
      </c>
      <c r="B3" s="379">
        <v>88</v>
      </c>
    </row>
    <row r="4" spans="1:2" x14ac:dyDescent="0.2">
      <c r="A4" s="382">
        <v>1.5</v>
      </c>
      <c r="B4" s="379">
        <v>66</v>
      </c>
    </row>
    <row r="5" spans="1:2" x14ac:dyDescent="0.2">
      <c r="A5" s="382">
        <v>2</v>
      </c>
      <c r="B5" s="379">
        <v>47</v>
      </c>
    </row>
    <row r="6" spans="1:2" x14ac:dyDescent="0.2">
      <c r="A6" s="382">
        <v>2.5</v>
      </c>
      <c r="B6" s="379">
        <v>34</v>
      </c>
    </row>
    <row r="7" spans="1:2" x14ac:dyDescent="0.2">
      <c r="A7" s="382">
        <v>3</v>
      </c>
      <c r="B7" s="379">
        <v>17</v>
      </c>
    </row>
    <row r="8" spans="1:2" x14ac:dyDescent="0.2">
      <c r="A8" s="382">
        <v>3.5</v>
      </c>
      <c r="B8" s="379">
        <v>17</v>
      </c>
    </row>
    <row r="9" spans="1:2" x14ac:dyDescent="0.2">
      <c r="A9" s="382">
        <v>4</v>
      </c>
      <c r="B9" s="379">
        <v>12</v>
      </c>
    </row>
    <row r="10" spans="1:2" x14ac:dyDescent="0.2">
      <c r="A10" s="382">
        <v>4.5</v>
      </c>
      <c r="B10" s="379">
        <v>6</v>
      </c>
    </row>
    <row r="11" spans="1:2" x14ac:dyDescent="0.2">
      <c r="A11" s="382">
        <v>5</v>
      </c>
      <c r="B11" s="379">
        <v>2</v>
      </c>
    </row>
    <row r="12" spans="1:2" x14ac:dyDescent="0.2">
      <c r="A12" s="382">
        <v>5.5</v>
      </c>
      <c r="B12" s="379">
        <v>1</v>
      </c>
    </row>
    <row r="13" spans="1:2" x14ac:dyDescent="0.2">
      <c r="A13" s="382">
        <v>6</v>
      </c>
      <c r="B13" s="379">
        <v>1</v>
      </c>
    </row>
    <row r="14" spans="1:2" x14ac:dyDescent="0.2">
      <c r="A14" s="382">
        <v>6.5</v>
      </c>
      <c r="B14" s="379">
        <v>1</v>
      </c>
    </row>
    <row r="15" spans="1:2" x14ac:dyDescent="0.2">
      <c r="A15" s="382">
        <v>7</v>
      </c>
      <c r="B15" s="379">
        <v>1</v>
      </c>
    </row>
    <row r="16" spans="1:2" x14ac:dyDescent="0.2">
      <c r="A16" s="382">
        <v>7.5</v>
      </c>
      <c r="B16" s="379">
        <v>0</v>
      </c>
    </row>
    <row r="17" spans="1:2" x14ac:dyDescent="0.2">
      <c r="A17" s="382">
        <v>8</v>
      </c>
      <c r="B17" s="379">
        <v>0</v>
      </c>
    </row>
    <row r="18" spans="1:2" x14ac:dyDescent="0.2">
      <c r="A18" s="382">
        <v>8.5</v>
      </c>
      <c r="B18" s="379">
        <v>1</v>
      </c>
    </row>
    <row r="19" spans="1:2" x14ac:dyDescent="0.2">
      <c r="A19" s="382">
        <v>9</v>
      </c>
      <c r="B19" s="379">
        <v>0</v>
      </c>
    </row>
    <row r="20" spans="1:2" x14ac:dyDescent="0.2">
      <c r="A20" s="382">
        <v>9.5</v>
      </c>
      <c r="B20" s="379">
        <v>1</v>
      </c>
    </row>
    <row r="21" spans="1:2" x14ac:dyDescent="0.2">
      <c r="A21" s="382">
        <v>10</v>
      </c>
      <c r="B21" s="379">
        <v>0</v>
      </c>
    </row>
    <row r="22" spans="1:2" ht="16" thickBot="1" x14ac:dyDescent="0.25">
      <c r="A22" s="380" t="s">
        <v>1243</v>
      </c>
      <c r="B22" s="380">
        <v>0</v>
      </c>
    </row>
  </sheetData>
  <sortState ref="A2:A21">
    <sortCondition ref="A2"/>
  </sortState>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5"/>
  <sheetViews>
    <sheetView workbookViewId="0">
      <selection activeCell="L28" sqref="L28"/>
    </sheetView>
  </sheetViews>
  <sheetFormatPr baseColWidth="10" defaultColWidth="8.83203125" defaultRowHeight="15" x14ac:dyDescent="0.2"/>
  <cols>
    <col min="2" max="2" width="15.5" style="148" bestFit="1" customWidth="1"/>
    <col min="3" max="3" width="21.5" customWidth="1"/>
    <col min="4" max="4" width="14.1640625" customWidth="1"/>
    <col min="5" max="5" width="17.5" style="148" customWidth="1"/>
    <col min="6" max="6" width="17.6640625" customWidth="1"/>
    <col min="7" max="7" width="18.83203125" customWidth="1"/>
  </cols>
  <sheetData>
    <row r="1" spans="2:7" s="163" customFormat="1" ht="16" thickBot="1" x14ac:dyDescent="0.25"/>
    <row r="2" spans="2:7" x14ac:dyDescent="0.2">
      <c r="B2" s="423" t="s">
        <v>1206</v>
      </c>
      <c r="C2" s="425" t="s">
        <v>1210</v>
      </c>
      <c r="D2" s="420" t="s">
        <v>1202</v>
      </c>
      <c r="E2" s="421"/>
      <c r="F2" s="420" t="s">
        <v>1203</v>
      </c>
      <c r="G2" s="422"/>
    </row>
    <row r="3" spans="2:7" s="163" customFormat="1" ht="16" thickBot="1" x14ac:dyDescent="0.25">
      <c r="B3" s="424"/>
      <c r="C3" s="426"/>
      <c r="D3" s="181" t="s">
        <v>1211</v>
      </c>
      <c r="E3" s="181" t="s">
        <v>1212</v>
      </c>
      <c r="F3" s="181" t="s">
        <v>1211</v>
      </c>
      <c r="G3" s="182" t="s">
        <v>1212</v>
      </c>
    </row>
    <row r="4" spans="2:7" x14ac:dyDescent="0.2">
      <c r="B4" s="170" t="s">
        <v>216</v>
      </c>
      <c r="C4" s="179" t="s">
        <v>354</v>
      </c>
      <c r="D4" s="180">
        <v>9.0841099887798755</v>
      </c>
      <c r="E4" s="180">
        <v>1.2419373722673849E-3</v>
      </c>
      <c r="F4" s="183">
        <v>1.2440686989253005</v>
      </c>
      <c r="G4" s="184">
        <v>6.1140670370257319E-2</v>
      </c>
    </row>
    <row r="5" spans="2:7" x14ac:dyDescent="0.2">
      <c r="B5" s="174"/>
      <c r="C5" s="172" t="s">
        <v>355</v>
      </c>
      <c r="D5" s="185"/>
      <c r="E5" s="185"/>
      <c r="F5" s="185">
        <v>0.36858103950627236</v>
      </c>
      <c r="G5" s="186">
        <v>1.1246532064462007E-2</v>
      </c>
    </row>
    <row r="6" spans="2:7" x14ac:dyDescent="0.2">
      <c r="B6" s="171" t="s">
        <v>287</v>
      </c>
      <c r="C6" s="172" t="s">
        <v>356</v>
      </c>
      <c r="D6" s="185">
        <v>8.10814108364597</v>
      </c>
      <c r="E6" s="185">
        <v>7.88383924187404E-3</v>
      </c>
      <c r="F6" s="185">
        <v>1.5884031895332527</v>
      </c>
      <c r="G6" s="186">
        <v>7.6719042801506016E-2</v>
      </c>
    </row>
    <row r="7" spans="2:7" x14ac:dyDescent="0.2">
      <c r="B7" s="174"/>
      <c r="C7" s="172" t="s">
        <v>357</v>
      </c>
      <c r="D7" s="185"/>
      <c r="E7" s="185"/>
      <c r="F7" s="185">
        <v>1.8952350307922932</v>
      </c>
      <c r="G7" s="186">
        <v>0.19103785244304386</v>
      </c>
    </row>
    <row r="8" spans="2:7" x14ac:dyDescent="0.2">
      <c r="B8" s="174" t="s">
        <v>311</v>
      </c>
      <c r="C8" s="172" t="s">
        <v>359</v>
      </c>
      <c r="D8" s="185">
        <v>6.6841204999253101</v>
      </c>
      <c r="E8" s="185">
        <v>8.6539695603435884E-3</v>
      </c>
      <c r="F8" s="185">
        <v>0.59629037536993224</v>
      </c>
      <c r="G8" s="186">
        <v>7.0741514751551701E-2</v>
      </c>
    </row>
    <row r="9" spans="2:7" x14ac:dyDescent="0.2">
      <c r="B9" s="174"/>
      <c r="C9" s="172" t="s">
        <v>360</v>
      </c>
      <c r="D9" s="185"/>
      <c r="E9" s="185"/>
      <c r="F9" s="185">
        <v>1.0133063987165258</v>
      </c>
      <c r="G9" s="186">
        <v>1.4008287658197253E-2</v>
      </c>
    </row>
    <row r="10" spans="2:7" x14ac:dyDescent="0.2">
      <c r="B10" s="171" t="s">
        <v>282</v>
      </c>
      <c r="C10" s="172" t="s">
        <v>361</v>
      </c>
      <c r="D10" s="185">
        <v>0.19895395715150518</v>
      </c>
      <c r="E10" s="185">
        <v>5.0522706264453559E-3</v>
      </c>
      <c r="F10" s="185">
        <v>0.21970436257045978</v>
      </c>
      <c r="G10" s="186">
        <v>7.8083074375657813E-2</v>
      </c>
    </row>
    <row r="11" spans="2:7" x14ac:dyDescent="0.2">
      <c r="B11" s="174"/>
      <c r="C11" s="172" t="s">
        <v>362</v>
      </c>
      <c r="D11" s="185"/>
      <c r="E11" s="185"/>
      <c r="F11" s="185">
        <v>0.20828471833137702</v>
      </c>
      <c r="G11" s="186">
        <v>1.052919452442464E-2</v>
      </c>
    </row>
    <row r="12" spans="2:7" x14ac:dyDescent="0.2">
      <c r="B12" s="171" t="s">
        <v>1207</v>
      </c>
      <c r="C12" s="175" t="s">
        <v>1204</v>
      </c>
      <c r="D12" s="185">
        <v>0.21066759539465613</v>
      </c>
      <c r="E12" s="185">
        <v>3.7082016271055576E-2</v>
      </c>
      <c r="F12" s="185">
        <v>0.21428417757915974</v>
      </c>
      <c r="G12" s="186">
        <v>1.5146766255780828E-2</v>
      </c>
    </row>
    <row r="13" spans="2:7" x14ac:dyDescent="0.2">
      <c r="B13" s="174"/>
      <c r="C13" s="175" t="s">
        <v>1205</v>
      </c>
      <c r="D13" s="185"/>
      <c r="E13" s="185"/>
      <c r="F13" s="185">
        <v>0.3138749365977952</v>
      </c>
      <c r="G13" s="186">
        <v>1.8235757281084692E-3</v>
      </c>
    </row>
    <row r="14" spans="2:7" x14ac:dyDescent="0.2">
      <c r="B14" s="171" t="s">
        <v>76</v>
      </c>
      <c r="C14" s="175" t="s">
        <v>1208</v>
      </c>
      <c r="D14" s="185">
        <v>0.31913854106988027</v>
      </c>
      <c r="E14" s="185">
        <v>1.4908506584283226E-2</v>
      </c>
      <c r="F14" s="185">
        <v>0.20729319936008972</v>
      </c>
      <c r="G14" s="186">
        <v>2.6988582159617686E-3</v>
      </c>
    </row>
    <row r="15" spans="2:7" ht="16" thickBot="1" x14ac:dyDescent="0.25">
      <c r="B15" s="176"/>
      <c r="C15" s="177" t="s">
        <v>1209</v>
      </c>
      <c r="D15" s="187"/>
      <c r="E15" s="187"/>
      <c r="F15" s="187">
        <v>0.36216400977260904</v>
      </c>
      <c r="G15" s="188">
        <v>6.9059858122731896E-2</v>
      </c>
    </row>
  </sheetData>
  <mergeCells count="4">
    <mergeCell ref="D2:E2"/>
    <mergeCell ref="F2:G2"/>
    <mergeCell ref="B2:B3"/>
    <mergeCell ref="C2:C3"/>
  </mergeCells>
  <pageMargins left="0.7" right="0.7" top="0.75" bottom="0.75" header="0.3" footer="0.3"/>
  <pageSetup orientation="portrait" horizontalDpi="1200"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0"/>
  <sheetViews>
    <sheetView workbookViewId="0">
      <selection activeCell="V2" sqref="V2"/>
    </sheetView>
  </sheetViews>
  <sheetFormatPr baseColWidth="10" defaultColWidth="15.1640625" defaultRowHeight="15" customHeight="1" x14ac:dyDescent="0.2"/>
  <cols>
    <col min="1" max="1" width="15.5" bestFit="1" customWidth="1"/>
    <col min="2" max="2" width="13.5" bestFit="1" customWidth="1"/>
    <col min="3" max="11" width="12" bestFit="1" customWidth="1"/>
    <col min="12" max="12" width="13.1640625" bestFit="1" customWidth="1"/>
    <col min="13" max="13" width="14.5" bestFit="1" customWidth="1"/>
    <col min="14" max="14" width="13.6640625" bestFit="1" customWidth="1"/>
    <col min="15" max="16" width="12" bestFit="1" customWidth="1"/>
    <col min="17" max="17" width="30.5" bestFit="1" customWidth="1"/>
    <col min="18" max="18" width="8" bestFit="1" customWidth="1"/>
    <col min="19" max="20" width="12" bestFit="1" customWidth="1"/>
  </cols>
  <sheetData>
    <row r="1" spans="1:25" x14ac:dyDescent="0.2">
      <c r="A1" s="103" t="s">
        <v>387</v>
      </c>
      <c r="B1" s="65" t="s">
        <v>4</v>
      </c>
      <c r="C1" s="104" t="s">
        <v>388</v>
      </c>
      <c r="D1" s="104" t="s">
        <v>389</v>
      </c>
      <c r="E1" s="104" t="s">
        <v>390</v>
      </c>
      <c r="F1" s="104" t="s">
        <v>391</v>
      </c>
      <c r="G1" s="104" t="s">
        <v>392</v>
      </c>
      <c r="H1" s="104" t="s">
        <v>393</v>
      </c>
      <c r="I1" s="104" t="s">
        <v>394</v>
      </c>
      <c r="J1" s="104" t="s">
        <v>395</v>
      </c>
      <c r="K1" s="104" t="s">
        <v>396</v>
      </c>
      <c r="L1" s="104" t="s">
        <v>397</v>
      </c>
      <c r="M1" s="104" t="s">
        <v>398</v>
      </c>
      <c r="N1" s="104" t="s">
        <v>399</v>
      </c>
      <c r="O1" s="104" t="s">
        <v>400</v>
      </c>
      <c r="P1" s="104" t="s">
        <v>401</v>
      </c>
      <c r="Q1" s="104" t="s">
        <v>402</v>
      </c>
      <c r="R1" s="104" t="s">
        <v>403</v>
      </c>
      <c r="S1" s="104" t="s">
        <v>404</v>
      </c>
      <c r="T1" s="104" t="s">
        <v>405</v>
      </c>
      <c r="U1" s="105"/>
      <c r="V1" s="105"/>
      <c r="W1" s="105"/>
      <c r="X1" s="105"/>
      <c r="Y1" s="105"/>
    </row>
    <row r="2" spans="1:25" x14ac:dyDescent="0.2">
      <c r="A2" s="106">
        <v>1</v>
      </c>
      <c r="B2" s="107" t="s">
        <v>406</v>
      </c>
      <c r="C2" s="106">
        <v>0.70520938300000002</v>
      </c>
      <c r="D2" s="67"/>
      <c r="E2" s="106">
        <v>0.60350219299999996</v>
      </c>
      <c r="F2" s="106">
        <v>50.708604360000002</v>
      </c>
      <c r="G2" s="106">
        <v>17.448275070000001</v>
      </c>
      <c r="H2" s="106">
        <v>2.6184389530000001</v>
      </c>
      <c r="I2" s="106">
        <v>17.880794699999999</v>
      </c>
      <c r="J2" s="106">
        <v>1.851732253</v>
      </c>
      <c r="K2" s="106">
        <v>19.732526960000001</v>
      </c>
      <c r="L2" s="106">
        <v>72.910662819999999</v>
      </c>
      <c r="M2" s="106">
        <v>43.125045419999999</v>
      </c>
      <c r="N2" s="106">
        <v>29.7856174</v>
      </c>
      <c r="O2" s="106">
        <v>0.89900000000000002</v>
      </c>
      <c r="P2" s="106">
        <v>17.61</v>
      </c>
      <c r="Q2" s="106">
        <v>20.36</v>
      </c>
      <c r="R2" s="106">
        <v>396.34</v>
      </c>
      <c r="S2" s="106">
        <v>52.63</v>
      </c>
      <c r="T2" s="106">
        <v>72.92</v>
      </c>
      <c r="U2" s="67"/>
      <c r="V2" s="67"/>
      <c r="W2" s="67"/>
      <c r="X2" s="67"/>
      <c r="Y2" s="67"/>
    </row>
    <row r="3" spans="1:25" x14ac:dyDescent="0.2">
      <c r="A3" s="106">
        <v>2</v>
      </c>
      <c r="B3" s="107" t="s">
        <v>407</v>
      </c>
      <c r="C3" s="106">
        <v>0.65714148800000005</v>
      </c>
      <c r="D3" s="67"/>
      <c r="E3" s="106">
        <v>0.65585943300000005</v>
      </c>
      <c r="F3" s="106">
        <v>51.191984210000001</v>
      </c>
      <c r="G3" s="106">
        <v>16.686789940000001</v>
      </c>
      <c r="H3" s="106">
        <v>3.2502380099999999</v>
      </c>
      <c r="I3" s="106">
        <v>17.836812139999999</v>
      </c>
      <c r="J3" s="106">
        <v>1.9738657930000001</v>
      </c>
      <c r="K3" s="106">
        <v>19.810677940000001</v>
      </c>
      <c r="L3" s="106">
        <v>69.823644680000001</v>
      </c>
      <c r="M3" s="106">
        <v>41.73601</v>
      </c>
      <c r="N3" s="106">
        <v>28.087634680000001</v>
      </c>
      <c r="O3" s="106">
        <v>0.95</v>
      </c>
      <c r="P3" s="106">
        <v>14.37</v>
      </c>
      <c r="Q3" s="106">
        <v>17.13</v>
      </c>
      <c r="R3" s="106">
        <v>417.47</v>
      </c>
      <c r="S3" s="106">
        <v>48.08</v>
      </c>
      <c r="T3" s="106">
        <v>72.88</v>
      </c>
      <c r="U3" s="67"/>
      <c r="V3" s="67"/>
      <c r="W3" s="67"/>
      <c r="X3" s="67"/>
      <c r="Y3" s="67"/>
    </row>
    <row r="4" spans="1:25" x14ac:dyDescent="0.2">
      <c r="A4" s="106">
        <v>3</v>
      </c>
      <c r="B4" s="107" t="s">
        <v>408</v>
      </c>
      <c r="C4" s="106">
        <v>0.554965614</v>
      </c>
      <c r="D4" s="67"/>
      <c r="E4" s="106">
        <v>0.63614959100000001</v>
      </c>
      <c r="F4" s="106">
        <v>48.708366589999997</v>
      </c>
      <c r="G4" s="106">
        <v>17.160227590000002</v>
      </c>
      <c r="H4" s="106">
        <v>3.0225475679999998</v>
      </c>
      <c r="I4" s="106">
        <v>18.145695360000001</v>
      </c>
      <c r="J4" s="106">
        <v>2.0625225770000002</v>
      </c>
      <c r="K4" s="106">
        <v>20.208217940000001</v>
      </c>
      <c r="L4" s="106">
        <v>69.912060299999993</v>
      </c>
      <c r="M4" s="106">
        <v>41.506223419999998</v>
      </c>
      <c r="N4" s="106">
        <v>28.405836879999999</v>
      </c>
      <c r="O4" s="106">
        <v>0.80900000000000005</v>
      </c>
      <c r="P4" s="106">
        <v>14.01</v>
      </c>
      <c r="Q4" s="106">
        <v>14.37</v>
      </c>
      <c r="R4" s="106">
        <v>375.39</v>
      </c>
      <c r="S4" s="106">
        <v>53.76</v>
      </c>
      <c r="T4" s="106">
        <v>79.23</v>
      </c>
      <c r="U4" s="67"/>
      <c r="V4" s="67"/>
      <c r="W4" s="67"/>
      <c r="X4" s="67"/>
      <c r="Y4" s="67"/>
    </row>
    <row r="5" spans="1:25" x14ac:dyDescent="0.2">
      <c r="A5" s="106">
        <v>4</v>
      </c>
      <c r="B5" s="107" t="s">
        <v>409</v>
      </c>
      <c r="C5" s="106">
        <v>0.57656463899999999</v>
      </c>
      <c r="D5" s="67"/>
      <c r="E5" s="106">
        <v>0.59118758999999999</v>
      </c>
      <c r="F5" s="106">
        <v>49.599053650000002</v>
      </c>
      <c r="G5" s="106">
        <v>16.212292789999999</v>
      </c>
      <c r="H5" s="106">
        <v>2.948205121</v>
      </c>
      <c r="I5" s="106">
        <v>18.65814696</v>
      </c>
      <c r="J5" s="106">
        <v>1.710136509</v>
      </c>
      <c r="K5" s="106">
        <v>20.368283470000002</v>
      </c>
      <c r="L5" s="106">
        <v>69.434989790000003</v>
      </c>
      <c r="M5" s="106">
        <v>41.434065750000002</v>
      </c>
      <c r="N5" s="106">
        <v>28.000924040000001</v>
      </c>
      <c r="O5" s="106">
        <v>0.97199999999999998</v>
      </c>
      <c r="P5" s="106">
        <v>14.01</v>
      </c>
      <c r="Q5" s="106">
        <v>14.61</v>
      </c>
      <c r="R5" s="106">
        <v>356.47</v>
      </c>
      <c r="S5" s="106">
        <v>48.08</v>
      </c>
      <c r="T5" s="106">
        <v>76.17</v>
      </c>
      <c r="U5" s="67"/>
      <c r="V5" s="67"/>
      <c r="W5" s="67"/>
      <c r="X5" s="67"/>
      <c r="Y5" s="67"/>
    </row>
    <row r="6" spans="1:25" x14ac:dyDescent="0.2">
      <c r="A6" s="106">
        <v>5</v>
      </c>
      <c r="B6" s="107" t="s">
        <v>410</v>
      </c>
      <c r="C6" s="106">
        <v>0.56827225699999995</v>
      </c>
      <c r="D6" s="67"/>
      <c r="E6" s="106">
        <v>0.57686102500000003</v>
      </c>
      <c r="F6" s="106">
        <v>49.842836069999997</v>
      </c>
      <c r="G6" s="106">
        <v>16.306556069999999</v>
      </c>
      <c r="H6" s="106">
        <v>2.89591456</v>
      </c>
      <c r="I6" s="106">
        <v>18.70640457</v>
      </c>
      <c r="J6" s="106">
        <v>2.0942237850000001</v>
      </c>
      <c r="K6" s="106">
        <v>20.80062835</v>
      </c>
      <c r="L6" s="106">
        <v>65.204678360000003</v>
      </c>
      <c r="M6" s="106">
        <v>40.732793289999996</v>
      </c>
      <c r="N6" s="106">
        <v>24.47188508</v>
      </c>
      <c r="O6" s="106">
        <v>0.93300000000000005</v>
      </c>
      <c r="P6" s="106">
        <v>13.77</v>
      </c>
      <c r="Q6" s="106">
        <v>15.57</v>
      </c>
      <c r="R6" s="106">
        <v>400.32</v>
      </c>
      <c r="S6" s="106">
        <v>52.08</v>
      </c>
      <c r="T6" s="106">
        <v>76.17</v>
      </c>
      <c r="U6" s="67"/>
      <c r="V6" s="67"/>
      <c r="W6" s="67"/>
      <c r="X6" s="67"/>
      <c r="Y6" s="67"/>
    </row>
    <row r="7" spans="1:25" x14ac:dyDescent="0.2">
      <c r="A7" s="106">
        <v>8</v>
      </c>
      <c r="B7" s="107" t="s">
        <v>411</v>
      </c>
      <c r="C7" s="106">
        <v>0.660386468</v>
      </c>
      <c r="D7" s="67"/>
      <c r="E7" s="106">
        <v>0.72370551800000005</v>
      </c>
      <c r="F7" s="106">
        <v>49.633620839999999</v>
      </c>
      <c r="G7" s="106">
        <v>17.889749909999999</v>
      </c>
      <c r="H7" s="106">
        <v>2.7723374619999999</v>
      </c>
      <c r="I7" s="106">
        <v>19.037433159999999</v>
      </c>
      <c r="J7" s="106">
        <v>1.659309674</v>
      </c>
      <c r="K7" s="106">
        <v>20.696742830000002</v>
      </c>
      <c r="L7" s="106">
        <v>70.806566739999994</v>
      </c>
      <c r="M7" s="106">
        <v>42.971002140000003</v>
      </c>
      <c r="N7" s="106">
        <v>27.835564600000001</v>
      </c>
      <c r="O7" s="106">
        <v>0.90700000000000003</v>
      </c>
      <c r="P7" s="106">
        <v>19.88</v>
      </c>
      <c r="Q7" s="106">
        <v>20</v>
      </c>
      <c r="R7" s="106">
        <v>485.07</v>
      </c>
      <c r="S7" s="106">
        <v>52.91</v>
      </c>
      <c r="T7" s="106">
        <v>71.45</v>
      </c>
      <c r="U7" s="67"/>
      <c r="V7" s="67"/>
      <c r="W7" s="67"/>
      <c r="X7" s="67"/>
      <c r="Y7" s="67"/>
    </row>
    <row r="8" spans="1:25" x14ac:dyDescent="0.2">
      <c r="A8" s="106">
        <v>9</v>
      </c>
      <c r="B8" s="107" t="s">
        <v>412</v>
      </c>
      <c r="C8" s="106">
        <v>0.66586808500000005</v>
      </c>
      <c r="D8" s="67"/>
      <c r="E8" s="106">
        <v>0.65046918200000003</v>
      </c>
      <c r="F8" s="106">
        <v>48.540936729999999</v>
      </c>
      <c r="G8" s="106">
        <v>15.85723305</v>
      </c>
      <c r="H8" s="106">
        <v>3.6356620199999998</v>
      </c>
      <c r="I8" s="106">
        <v>18.683274019999999</v>
      </c>
      <c r="J8" s="106">
        <v>1.7666073550000001</v>
      </c>
      <c r="K8" s="106">
        <v>20.449881380000001</v>
      </c>
      <c r="L8" s="106">
        <v>68.80239521</v>
      </c>
      <c r="M8" s="106">
        <v>42.821227329999999</v>
      </c>
      <c r="N8" s="106">
        <v>25.981167880000001</v>
      </c>
      <c r="O8" s="106">
        <v>0.443</v>
      </c>
      <c r="P8" s="106">
        <v>14.37</v>
      </c>
      <c r="Q8" s="106">
        <v>18.68</v>
      </c>
      <c r="R8" s="106">
        <v>440.47</v>
      </c>
      <c r="S8" s="106">
        <v>53.19</v>
      </c>
      <c r="T8" s="106">
        <v>74.569999999999993</v>
      </c>
      <c r="U8" s="67"/>
      <c r="V8" s="67"/>
      <c r="W8" s="67"/>
      <c r="X8" s="67"/>
      <c r="Y8" s="67"/>
    </row>
    <row r="9" spans="1:25" x14ac:dyDescent="0.2">
      <c r="A9" s="106">
        <v>10</v>
      </c>
      <c r="B9" s="107" t="s">
        <v>413</v>
      </c>
      <c r="C9" s="106">
        <v>0.62908672799999998</v>
      </c>
      <c r="D9" s="67"/>
      <c r="E9" s="106">
        <v>0.62128411699999997</v>
      </c>
      <c r="F9" s="106">
        <v>49.648756489999997</v>
      </c>
      <c r="G9" s="106">
        <v>15.795157379999999</v>
      </c>
      <c r="H9" s="106">
        <v>2.4169957630000001</v>
      </c>
      <c r="I9" s="106">
        <v>17.83088235</v>
      </c>
      <c r="J9" s="106">
        <v>1.9141042779999999</v>
      </c>
      <c r="K9" s="106">
        <v>19.74498663</v>
      </c>
      <c r="L9" s="106">
        <v>68.048229090000007</v>
      </c>
      <c r="M9" s="106">
        <v>39.754255440000001</v>
      </c>
      <c r="N9" s="106">
        <v>28.293973640000001</v>
      </c>
      <c r="O9" s="106">
        <v>1.038</v>
      </c>
      <c r="P9" s="106">
        <v>12.81</v>
      </c>
      <c r="Q9" s="106">
        <v>18.920000000000002</v>
      </c>
      <c r="R9" s="106">
        <v>413.43</v>
      </c>
      <c r="S9" s="106">
        <v>52.91</v>
      </c>
      <c r="T9" s="106">
        <v>72.44</v>
      </c>
      <c r="U9" s="67"/>
      <c r="V9" s="67"/>
      <c r="W9" s="67"/>
      <c r="X9" s="67"/>
      <c r="Y9" s="67"/>
    </row>
    <row r="10" spans="1:25" x14ac:dyDescent="0.2">
      <c r="A10" s="106">
        <v>11</v>
      </c>
      <c r="B10" s="107" t="s">
        <v>414</v>
      </c>
      <c r="C10" s="106">
        <v>0.48559550899999998</v>
      </c>
      <c r="D10" s="67"/>
      <c r="E10" s="106">
        <v>0.879465999</v>
      </c>
      <c r="F10" s="106">
        <v>60.014733239999998</v>
      </c>
      <c r="G10" s="106">
        <v>15.36937908</v>
      </c>
      <c r="H10" s="106">
        <v>2.609709477</v>
      </c>
      <c r="I10" s="106">
        <v>13.625</v>
      </c>
      <c r="J10" s="106">
        <v>1.8386931820000001</v>
      </c>
      <c r="K10" s="106">
        <v>15.46369318</v>
      </c>
      <c r="L10" s="106">
        <v>74.504623510000002</v>
      </c>
      <c r="M10" s="106">
        <v>48.521853180000001</v>
      </c>
      <c r="N10" s="106">
        <v>25.982770330000001</v>
      </c>
      <c r="O10" s="106">
        <v>0.79100000000000004</v>
      </c>
      <c r="P10" s="106">
        <v>18.32</v>
      </c>
      <c r="Q10" s="106">
        <v>20.6</v>
      </c>
      <c r="R10" s="106">
        <v>528.23</v>
      </c>
      <c r="S10" s="106">
        <v>53.19</v>
      </c>
      <c r="T10" s="106">
        <v>72.760000000000005</v>
      </c>
      <c r="U10" s="67"/>
      <c r="V10" s="67"/>
      <c r="W10" s="67"/>
      <c r="X10" s="67"/>
      <c r="Y10" s="67"/>
    </row>
    <row r="11" spans="1:25" x14ac:dyDescent="0.2">
      <c r="A11" s="106">
        <v>12</v>
      </c>
      <c r="B11" s="107" t="s">
        <v>415</v>
      </c>
      <c r="C11" s="106">
        <v>0.78374815900000006</v>
      </c>
      <c r="D11" s="67"/>
      <c r="E11" s="106">
        <v>0.67765236399999995</v>
      </c>
      <c r="F11" s="106">
        <v>48.09097843</v>
      </c>
      <c r="G11" s="106">
        <v>18.15687308</v>
      </c>
      <c r="H11" s="106">
        <v>3.0297779920000001</v>
      </c>
      <c r="I11" s="106">
        <v>17.650793650000001</v>
      </c>
      <c r="J11" s="106">
        <v>1.6275901880000001</v>
      </c>
      <c r="K11" s="106">
        <v>19.27838384</v>
      </c>
      <c r="L11" s="106">
        <v>71.61422709</v>
      </c>
      <c r="M11" s="106">
        <v>43.270563500000002</v>
      </c>
      <c r="N11" s="106">
        <v>28.343663589999998</v>
      </c>
      <c r="O11" s="106">
        <v>0.79800000000000004</v>
      </c>
      <c r="P11" s="106">
        <v>14.01</v>
      </c>
      <c r="Q11" s="106">
        <v>18.440000000000001</v>
      </c>
      <c r="R11" s="106">
        <v>434.22</v>
      </c>
      <c r="S11" s="106">
        <v>49.02</v>
      </c>
      <c r="T11" s="106">
        <v>74.48</v>
      </c>
      <c r="U11" s="67"/>
      <c r="V11" s="67"/>
      <c r="W11" s="67"/>
      <c r="X11" s="67"/>
      <c r="Y11" s="67"/>
    </row>
    <row r="12" spans="1:25" x14ac:dyDescent="0.2">
      <c r="A12" s="106">
        <v>13</v>
      </c>
      <c r="B12" s="107" t="s">
        <v>416</v>
      </c>
      <c r="C12" s="106">
        <v>0.76836187700000003</v>
      </c>
      <c r="D12" s="67"/>
      <c r="E12" s="106">
        <v>0.58974260000000001</v>
      </c>
      <c r="F12" s="106">
        <v>48.615263409999997</v>
      </c>
      <c r="G12" s="106">
        <v>18.00482933</v>
      </c>
      <c r="H12" s="106">
        <v>2.695930127</v>
      </c>
      <c r="I12" s="106">
        <v>18.1369525</v>
      </c>
      <c r="J12" s="106">
        <v>1.531742471</v>
      </c>
      <c r="K12" s="106">
        <v>19.668694970000001</v>
      </c>
      <c r="L12" s="106">
        <v>62.82527881</v>
      </c>
      <c r="M12" s="106">
        <v>37.133673799999997</v>
      </c>
      <c r="N12" s="106">
        <v>25.69160501</v>
      </c>
      <c r="O12" s="106">
        <v>0.90100000000000002</v>
      </c>
      <c r="P12" s="106">
        <v>17.73</v>
      </c>
      <c r="Q12" s="106">
        <v>17.489999999999998</v>
      </c>
      <c r="R12" s="106">
        <v>423.92</v>
      </c>
      <c r="S12" s="106">
        <v>49.26</v>
      </c>
      <c r="T12" s="106">
        <v>71.92</v>
      </c>
      <c r="U12" s="67"/>
      <c r="V12" s="67"/>
      <c r="W12" s="67"/>
      <c r="X12" s="67"/>
      <c r="Y12" s="67"/>
    </row>
    <row r="13" spans="1:25" x14ac:dyDescent="0.2">
      <c r="A13" s="106">
        <v>14</v>
      </c>
      <c r="B13" s="107" t="s">
        <v>417</v>
      </c>
      <c r="C13" s="106">
        <v>0.43436272399999998</v>
      </c>
      <c r="D13" s="67"/>
      <c r="E13" s="106">
        <v>0.67886134200000003</v>
      </c>
      <c r="F13" s="106">
        <v>54.10595884</v>
      </c>
      <c r="G13" s="106">
        <v>16.780226989999999</v>
      </c>
      <c r="H13" s="106">
        <v>2.9804147900000002</v>
      </c>
      <c r="I13" s="106">
        <v>15.424497730000001</v>
      </c>
      <c r="J13" s="106">
        <v>2.0224768750000002</v>
      </c>
      <c r="K13" s="106">
        <v>17.446974610000002</v>
      </c>
      <c r="L13" s="106">
        <v>71.723300969999997</v>
      </c>
      <c r="M13" s="106">
        <v>45.485626910000001</v>
      </c>
      <c r="N13" s="106">
        <v>26.23767406</v>
      </c>
      <c r="O13" s="106">
        <v>0.84699999999999998</v>
      </c>
      <c r="P13" s="106">
        <v>14.73</v>
      </c>
      <c r="Q13" s="106">
        <v>15.45</v>
      </c>
      <c r="R13" s="106">
        <v>402.26</v>
      </c>
      <c r="S13" s="106">
        <v>54.35</v>
      </c>
      <c r="T13" s="106">
        <v>74.819999999999993</v>
      </c>
      <c r="U13" s="67"/>
      <c r="V13" s="67"/>
      <c r="W13" s="67"/>
      <c r="X13" s="67"/>
      <c r="Y13" s="67"/>
    </row>
    <row r="14" spans="1:25" x14ac:dyDescent="0.2">
      <c r="A14" s="106">
        <v>15</v>
      </c>
      <c r="B14" s="107" t="s">
        <v>418</v>
      </c>
      <c r="C14" s="106">
        <v>0.806379081</v>
      </c>
      <c r="D14" s="67"/>
      <c r="E14" s="106">
        <v>0.71231249600000002</v>
      </c>
      <c r="F14" s="106">
        <v>45.818801839999999</v>
      </c>
      <c r="G14" s="106">
        <v>17.53317363</v>
      </c>
      <c r="H14" s="106">
        <v>3.1365161619999999</v>
      </c>
      <c r="I14" s="106">
        <v>19.457013570000001</v>
      </c>
      <c r="J14" s="106">
        <v>2.4173179760000001</v>
      </c>
      <c r="K14" s="106">
        <v>21.874331550000001</v>
      </c>
      <c r="L14" s="106">
        <v>69.110966899999994</v>
      </c>
      <c r="M14" s="106">
        <v>40.079232159999997</v>
      </c>
      <c r="N14" s="106">
        <v>29.031734740000001</v>
      </c>
      <c r="O14" s="106">
        <v>0.873</v>
      </c>
      <c r="P14" s="106">
        <v>12.93</v>
      </c>
      <c r="Q14" s="106">
        <v>17.96</v>
      </c>
      <c r="R14" s="106">
        <v>408.17</v>
      </c>
      <c r="S14" s="106">
        <v>51.55</v>
      </c>
      <c r="T14" s="106">
        <v>73.28</v>
      </c>
      <c r="U14" s="67"/>
      <c r="V14" s="67"/>
      <c r="W14" s="67"/>
      <c r="X14" s="67"/>
      <c r="Y14" s="67"/>
    </row>
    <row r="15" spans="1:25" x14ac:dyDescent="0.2">
      <c r="A15" s="106">
        <v>16</v>
      </c>
      <c r="B15" s="107" t="s">
        <v>420</v>
      </c>
      <c r="C15" s="106">
        <v>0.73623412200000005</v>
      </c>
      <c r="D15" s="67"/>
      <c r="E15" s="106">
        <v>0.70783048199999998</v>
      </c>
      <c r="F15" s="106">
        <v>50.130657450000001</v>
      </c>
      <c r="G15" s="106">
        <v>17.05153778</v>
      </c>
      <c r="H15" s="106">
        <v>2.7323047370000002</v>
      </c>
      <c r="I15" s="106">
        <v>18.635809989999998</v>
      </c>
      <c r="J15" s="106">
        <v>2.1252906650000001</v>
      </c>
      <c r="K15" s="106">
        <v>20.761100649999999</v>
      </c>
      <c r="L15" s="106">
        <v>68.876080689999995</v>
      </c>
      <c r="M15" s="106">
        <v>42.202870570000002</v>
      </c>
      <c r="N15" s="106">
        <v>26.67321012</v>
      </c>
      <c r="O15" s="106">
        <v>0.70699999999999996</v>
      </c>
      <c r="P15" s="106">
        <v>14.01</v>
      </c>
      <c r="Q15" s="106">
        <v>19.88</v>
      </c>
      <c r="R15" s="106">
        <v>432.75</v>
      </c>
      <c r="S15" s="106">
        <v>48.08</v>
      </c>
      <c r="T15" s="106">
        <v>72.849999999999994</v>
      </c>
      <c r="U15" s="67"/>
      <c r="V15" s="67"/>
      <c r="W15" s="67"/>
      <c r="X15" s="67"/>
      <c r="Y15" s="67"/>
    </row>
    <row r="16" spans="1:25" x14ac:dyDescent="0.2">
      <c r="A16" s="106">
        <v>17</v>
      </c>
      <c r="B16" s="107" t="s">
        <v>421</v>
      </c>
      <c r="C16" s="106">
        <v>0.72400061900000001</v>
      </c>
      <c r="D16" s="67"/>
      <c r="E16" s="106">
        <v>0.61720429600000004</v>
      </c>
      <c r="F16" s="106">
        <v>47.270548290000001</v>
      </c>
      <c r="G16" s="106">
        <v>18.02744281</v>
      </c>
      <c r="H16" s="106">
        <v>3.4450051309999998</v>
      </c>
      <c r="I16" s="106">
        <v>18.387293830000001</v>
      </c>
      <c r="J16" s="106">
        <v>1.781168434</v>
      </c>
      <c r="K16" s="106">
        <v>20.168462259999998</v>
      </c>
      <c r="L16" s="106">
        <v>67.176128090000006</v>
      </c>
      <c r="M16" s="106">
        <v>40.106008299999999</v>
      </c>
      <c r="N16" s="106">
        <v>27.07011979</v>
      </c>
      <c r="O16" s="67"/>
      <c r="P16" s="106">
        <v>18.68</v>
      </c>
      <c r="Q16" s="106">
        <v>18.8</v>
      </c>
      <c r="R16" s="106">
        <v>436.77</v>
      </c>
      <c r="S16" s="106">
        <v>50.25</v>
      </c>
      <c r="T16" s="106">
        <v>72.34</v>
      </c>
      <c r="U16" s="67"/>
      <c r="V16" s="67"/>
      <c r="W16" s="67"/>
      <c r="X16" s="67"/>
      <c r="Y16" s="67"/>
    </row>
    <row r="17" spans="1:25" x14ac:dyDescent="0.2">
      <c r="A17" s="106">
        <v>18</v>
      </c>
      <c r="B17" s="107" t="s">
        <v>422</v>
      </c>
      <c r="C17" s="106">
        <v>0.70100535500000005</v>
      </c>
      <c r="D17" s="67"/>
      <c r="E17" s="106">
        <v>0.72652086299999996</v>
      </c>
      <c r="F17" s="106">
        <v>48.502223819999998</v>
      </c>
      <c r="G17" s="106">
        <v>17.839793230000002</v>
      </c>
      <c r="H17" s="106">
        <v>2.9341665859999999</v>
      </c>
      <c r="I17" s="106">
        <v>17.523364489999999</v>
      </c>
      <c r="J17" s="106">
        <v>1.642682668</v>
      </c>
      <c r="K17" s="106">
        <v>19.166047150000001</v>
      </c>
      <c r="L17" s="106">
        <v>67.534246580000001</v>
      </c>
      <c r="M17" s="106">
        <v>40.434152840000003</v>
      </c>
      <c r="N17" s="106">
        <v>27.100093739999998</v>
      </c>
      <c r="O17" s="106">
        <v>0.92400000000000004</v>
      </c>
      <c r="P17" s="106">
        <v>17.61</v>
      </c>
      <c r="Q17" s="106">
        <v>18.32</v>
      </c>
      <c r="R17" s="106">
        <v>404.9</v>
      </c>
      <c r="S17" s="106">
        <v>46.08</v>
      </c>
      <c r="T17" s="106">
        <v>72.430000000000007</v>
      </c>
      <c r="U17" s="67"/>
      <c r="V17" s="67"/>
      <c r="W17" s="67"/>
      <c r="X17" s="67"/>
      <c r="Y17" s="67"/>
    </row>
    <row r="18" spans="1:25" x14ac:dyDescent="0.2">
      <c r="A18" s="106">
        <v>19</v>
      </c>
      <c r="B18" s="107" t="s">
        <v>423</v>
      </c>
      <c r="C18" s="106">
        <v>0.68590371000000006</v>
      </c>
      <c r="D18" s="67"/>
      <c r="E18" s="106">
        <v>0.65848439700000005</v>
      </c>
      <c r="F18" s="106">
        <v>48.206092550000001</v>
      </c>
      <c r="G18" s="106">
        <v>18.027710169999999</v>
      </c>
      <c r="H18" s="106">
        <v>3.2479623370000001</v>
      </c>
      <c r="I18" s="106">
        <v>18.78354204</v>
      </c>
      <c r="J18" s="106">
        <v>1.5622594460000001</v>
      </c>
      <c r="K18" s="106">
        <v>20.345801489999999</v>
      </c>
      <c r="L18" s="106">
        <v>68.661181749999997</v>
      </c>
      <c r="M18" s="106">
        <v>39.702136660000001</v>
      </c>
      <c r="N18" s="106">
        <v>28.95904509</v>
      </c>
      <c r="O18" s="106">
        <v>0.60899999999999999</v>
      </c>
      <c r="P18" s="106">
        <v>16.89</v>
      </c>
      <c r="Q18" s="106">
        <v>16.77</v>
      </c>
      <c r="R18" s="106">
        <v>360.89</v>
      </c>
      <c r="S18" s="106">
        <v>43.48</v>
      </c>
      <c r="T18" s="106">
        <v>68.37</v>
      </c>
      <c r="U18" s="67"/>
      <c r="V18" s="67"/>
      <c r="W18" s="67"/>
      <c r="X18" s="67"/>
      <c r="Y18" s="67"/>
    </row>
    <row r="19" spans="1:25" x14ac:dyDescent="0.2">
      <c r="A19" s="106">
        <v>21</v>
      </c>
      <c r="B19" s="107" t="s">
        <v>424</v>
      </c>
      <c r="C19" s="106">
        <v>0.69273033100000003</v>
      </c>
      <c r="D19" s="67"/>
      <c r="E19" s="106">
        <v>0.88082896700000002</v>
      </c>
      <c r="F19" s="106">
        <v>47.60367901</v>
      </c>
      <c r="G19" s="106">
        <v>17.52975279</v>
      </c>
      <c r="H19" s="106">
        <v>3.1731251540000001</v>
      </c>
      <c r="I19" s="106">
        <v>18.400520159999999</v>
      </c>
      <c r="J19" s="106">
        <v>1.9529199669999999</v>
      </c>
      <c r="K19" s="106">
        <v>20.353440119999998</v>
      </c>
      <c r="L19" s="106">
        <v>71.481208550000005</v>
      </c>
      <c r="M19" s="106">
        <v>41.426354600000003</v>
      </c>
      <c r="N19" s="106">
        <v>30.054853940000001</v>
      </c>
      <c r="O19" s="106">
        <v>0.53400000000000003</v>
      </c>
      <c r="P19" s="106">
        <v>19.760000000000002</v>
      </c>
      <c r="Q19" s="106">
        <v>20.239999999999998</v>
      </c>
      <c r="R19" s="67"/>
      <c r="S19" s="67"/>
      <c r="T19" s="106">
        <v>69.540000000000006</v>
      </c>
      <c r="U19" s="67"/>
      <c r="V19" s="67"/>
      <c r="W19" s="67"/>
      <c r="X19" s="67"/>
      <c r="Y19" s="67"/>
    </row>
    <row r="20" spans="1:25" x14ac:dyDescent="0.2">
      <c r="A20" s="106">
        <v>22</v>
      </c>
      <c r="B20" s="107" t="s">
        <v>425</v>
      </c>
      <c r="C20" s="106">
        <v>0.65069127000000004</v>
      </c>
      <c r="D20" s="67"/>
      <c r="E20" s="106">
        <v>0.68785155399999998</v>
      </c>
      <c r="F20" s="106">
        <v>48.122513959999999</v>
      </c>
      <c r="G20" s="106">
        <v>17.192418190000001</v>
      </c>
      <c r="H20" s="106">
        <v>3.1400357269999999</v>
      </c>
      <c r="I20" s="106">
        <v>18.48145968</v>
      </c>
      <c r="J20" s="106">
        <v>2.1321365509999999</v>
      </c>
      <c r="K20" s="106">
        <v>20.613596229999999</v>
      </c>
      <c r="L20" s="106">
        <v>71.495327099999997</v>
      </c>
      <c r="M20" s="106">
        <v>41.731314930000003</v>
      </c>
      <c r="N20" s="106">
        <v>29.764012170000001</v>
      </c>
      <c r="O20" s="106">
        <v>0.44400000000000001</v>
      </c>
      <c r="P20" s="106">
        <v>19.04</v>
      </c>
      <c r="Q20" s="106">
        <v>19.399999999999999</v>
      </c>
      <c r="R20" s="106">
        <v>435.34</v>
      </c>
      <c r="S20" s="106">
        <v>46.51</v>
      </c>
      <c r="T20" s="106">
        <v>68.25</v>
      </c>
      <c r="U20" s="67"/>
      <c r="V20" s="67"/>
      <c r="W20" s="67"/>
      <c r="X20" s="67"/>
      <c r="Y20" s="67"/>
    </row>
    <row r="21" spans="1:25" x14ac:dyDescent="0.2">
      <c r="A21" s="106">
        <v>23</v>
      </c>
      <c r="B21" s="107" t="s">
        <v>426</v>
      </c>
      <c r="C21" s="106">
        <v>0.62651005299999996</v>
      </c>
      <c r="D21" s="106">
        <v>0.71269306600000004</v>
      </c>
      <c r="E21" s="106">
        <v>0.76405246400000004</v>
      </c>
      <c r="F21" s="106">
        <v>51.067070870000002</v>
      </c>
      <c r="G21" s="106">
        <v>17.523504370000001</v>
      </c>
      <c r="H21" s="106">
        <v>2.8365363270000001</v>
      </c>
      <c r="I21" s="106">
        <v>17.733299339999999</v>
      </c>
      <c r="J21" s="106">
        <v>2.3907731060000001</v>
      </c>
      <c r="K21" s="106">
        <v>20.124072439999999</v>
      </c>
      <c r="L21" s="106">
        <v>68.638216490000005</v>
      </c>
      <c r="M21" s="106">
        <v>40.776222670000003</v>
      </c>
      <c r="N21" s="106">
        <v>27.861993810000001</v>
      </c>
      <c r="O21" s="106">
        <v>0.71950000000000003</v>
      </c>
      <c r="P21" s="106">
        <v>14.670768750000001</v>
      </c>
      <c r="Q21" s="106">
        <v>18.68365</v>
      </c>
      <c r="R21" s="106">
        <v>385.38</v>
      </c>
      <c r="S21" s="106">
        <v>53.450226239999999</v>
      </c>
      <c r="T21" s="106">
        <v>69.231829090000005</v>
      </c>
      <c r="U21" s="67"/>
      <c r="V21" s="67"/>
      <c r="W21" s="67"/>
      <c r="X21" s="67"/>
      <c r="Y21" s="67"/>
    </row>
    <row r="22" spans="1:25" x14ac:dyDescent="0.2">
      <c r="A22" s="106">
        <v>25</v>
      </c>
      <c r="B22" s="107" t="s">
        <v>427</v>
      </c>
      <c r="C22" s="106">
        <v>0.571467006</v>
      </c>
      <c r="D22" s="106">
        <v>0.53027109400000005</v>
      </c>
      <c r="E22" s="106">
        <v>0.68741262199999997</v>
      </c>
      <c r="F22" s="106">
        <v>52.446018500000001</v>
      </c>
      <c r="G22" s="106">
        <v>18.44703848</v>
      </c>
      <c r="H22" s="106">
        <v>3.19530117</v>
      </c>
      <c r="I22" s="106">
        <v>18.31357049</v>
      </c>
      <c r="J22" s="106">
        <v>2.2190082640000002</v>
      </c>
      <c r="K22" s="106">
        <v>20.532578749999999</v>
      </c>
      <c r="L22" s="106">
        <v>70.463847200000004</v>
      </c>
      <c r="M22" s="106">
        <v>40.876725790000002</v>
      </c>
      <c r="N22" s="106">
        <v>29.587121410000002</v>
      </c>
      <c r="O22" s="106">
        <v>0.497</v>
      </c>
      <c r="P22" s="106">
        <v>16.53</v>
      </c>
      <c r="Q22" s="106">
        <v>16.77</v>
      </c>
      <c r="R22" s="106">
        <v>435.66</v>
      </c>
      <c r="S22" s="106">
        <v>47.62</v>
      </c>
      <c r="T22" s="106">
        <v>71.03</v>
      </c>
      <c r="U22" s="67"/>
      <c r="V22" s="67"/>
      <c r="W22" s="67"/>
      <c r="X22" s="67"/>
      <c r="Y22" s="67"/>
    </row>
    <row r="23" spans="1:25" x14ac:dyDescent="0.2">
      <c r="A23" s="106">
        <v>26</v>
      </c>
      <c r="B23" s="107" t="s">
        <v>428</v>
      </c>
      <c r="C23" s="106">
        <v>0.59496596300000004</v>
      </c>
      <c r="D23" s="106">
        <v>0.80575393900000003</v>
      </c>
      <c r="E23" s="106">
        <v>0.64662266300000004</v>
      </c>
      <c r="F23" s="106">
        <v>50.913608519999997</v>
      </c>
      <c r="G23" s="106">
        <v>18.68137132</v>
      </c>
      <c r="H23" s="106">
        <v>3.1056895039999999</v>
      </c>
      <c r="I23" s="106">
        <v>20.26599113</v>
      </c>
      <c r="J23" s="106">
        <v>2.362369739</v>
      </c>
      <c r="K23" s="106">
        <v>22.628360870000002</v>
      </c>
      <c r="L23" s="106">
        <v>69.622641509999994</v>
      </c>
      <c r="M23" s="106">
        <v>41.506019860000002</v>
      </c>
      <c r="N23" s="106">
        <v>28.116621649999999</v>
      </c>
      <c r="O23" s="106">
        <v>0.98299999999999998</v>
      </c>
      <c r="P23" s="106">
        <v>18.2</v>
      </c>
      <c r="Q23" s="106">
        <v>18.559999999999999</v>
      </c>
      <c r="R23" s="106">
        <v>404.76</v>
      </c>
      <c r="S23" s="106">
        <v>54.35</v>
      </c>
      <c r="T23" s="106">
        <v>73.099999999999994</v>
      </c>
      <c r="U23" s="67"/>
      <c r="V23" s="67"/>
      <c r="W23" s="67"/>
      <c r="X23" s="67"/>
      <c r="Y23" s="67"/>
    </row>
    <row r="24" spans="1:25" x14ac:dyDescent="0.2">
      <c r="A24" s="106">
        <v>27</v>
      </c>
      <c r="B24" s="107" t="s">
        <v>429</v>
      </c>
      <c r="C24" s="106">
        <v>0.60647129</v>
      </c>
      <c r="D24" s="106">
        <v>0.66143216100000002</v>
      </c>
      <c r="E24" s="106">
        <v>0.54959857499999998</v>
      </c>
      <c r="F24" s="106">
        <v>50.359921059999998</v>
      </c>
      <c r="G24" s="106">
        <v>18.356983700000001</v>
      </c>
      <c r="H24" s="106">
        <v>3.0680862699999998</v>
      </c>
      <c r="I24" s="106">
        <v>19.233073699999998</v>
      </c>
      <c r="J24" s="106">
        <v>2.2650471159999999</v>
      </c>
      <c r="K24" s="106">
        <v>21.49812081</v>
      </c>
      <c r="L24" s="106">
        <v>66.591080880000007</v>
      </c>
      <c r="M24" s="106">
        <v>38.986940670000003</v>
      </c>
      <c r="N24" s="106">
        <v>27.604140210000001</v>
      </c>
      <c r="O24" s="106">
        <v>0.83899999999999997</v>
      </c>
      <c r="P24" s="106">
        <v>18.68</v>
      </c>
      <c r="Q24" s="106">
        <v>22.4</v>
      </c>
      <c r="R24" s="106">
        <v>438</v>
      </c>
      <c r="S24" s="106">
        <v>53.76</v>
      </c>
      <c r="T24" s="106">
        <v>71.86</v>
      </c>
      <c r="U24" s="67"/>
      <c r="V24" s="67"/>
      <c r="W24" s="67"/>
      <c r="X24" s="67"/>
      <c r="Y24" s="67"/>
    </row>
    <row r="25" spans="1:25" x14ac:dyDescent="0.2">
      <c r="A25" s="106">
        <v>28</v>
      </c>
      <c r="B25" s="107" t="s">
        <v>430</v>
      </c>
      <c r="C25" s="106">
        <v>0.57787560800000004</v>
      </c>
      <c r="D25" s="106">
        <v>0.65377286800000001</v>
      </c>
      <c r="E25" s="106">
        <v>0.56964577100000002</v>
      </c>
      <c r="F25" s="106">
        <v>51.064048540000002</v>
      </c>
      <c r="G25" s="106">
        <v>17.81474691</v>
      </c>
      <c r="H25" s="106">
        <v>2.6886967980000001</v>
      </c>
      <c r="I25" s="106">
        <v>20.188574599999999</v>
      </c>
      <c r="J25" s="106">
        <v>2.1802047089999999</v>
      </c>
      <c r="K25" s="106">
        <v>22.368779310000001</v>
      </c>
      <c r="L25" s="106">
        <v>70.513633479999996</v>
      </c>
      <c r="M25" s="106">
        <v>41.554135109999997</v>
      </c>
      <c r="N25" s="106">
        <v>28.959498369999999</v>
      </c>
      <c r="O25" s="106">
        <v>0.66200000000000003</v>
      </c>
      <c r="P25" s="106">
        <v>18.440000000000001</v>
      </c>
      <c r="Q25" s="106">
        <v>20.12</v>
      </c>
      <c r="R25" s="106">
        <v>388.77</v>
      </c>
      <c r="S25" s="106">
        <v>46.3</v>
      </c>
      <c r="T25" s="106">
        <v>71.83</v>
      </c>
      <c r="U25" s="67"/>
      <c r="V25" s="67"/>
      <c r="W25" s="67"/>
      <c r="X25" s="67"/>
      <c r="Y25" s="67"/>
    </row>
    <row r="26" spans="1:25" x14ac:dyDescent="0.2">
      <c r="A26" s="106">
        <v>29</v>
      </c>
      <c r="B26" s="107" t="s">
        <v>431</v>
      </c>
      <c r="C26" s="106">
        <v>0.66342792500000003</v>
      </c>
      <c r="D26" s="106">
        <v>0.65450987299999996</v>
      </c>
      <c r="E26" s="106">
        <v>0.65173299600000001</v>
      </c>
      <c r="F26" s="106">
        <v>52.05969048</v>
      </c>
      <c r="G26" s="106">
        <v>18.3441677</v>
      </c>
      <c r="H26" s="106">
        <v>3.0621045480000002</v>
      </c>
      <c r="I26" s="106">
        <v>18.640897760000001</v>
      </c>
      <c r="J26" s="106">
        <v>2.312514169</v>
      </c>
      <c r="K26" s="106">
        <v>20.953411920000001</v>
      </c>
      <c r="L26" s="106">
        <v>71.067961170000004</v>
      </c>
      <c r="M26" s="106">
        <v>42.717857590000001</v>
      </c>
      <c r="N26" s="106">
        <v>28.350103579999999</v>
      </c>
      <c r="O26" s="106">
        <v>1.0940000000000001</v>
      </c>
      <c r="P26" s="106">
        <v>16.89</v>
      </c>
      <c r="Q26" s="106">
        <v>17.96</v>
      </c>
      <c r="R26" s="106">
        <v>431.91</v>
      </c>
      <c r="S26" s="106">
        <v>52.63</v>
      </c>
      <c r="T26" s="106">
        <v>73.97</v>
      </c>
      <c r="U26" s="67"/>
      <c r="V26" s="67"/>
      <c r="W26" s="67"/>
      <c r="X26" s="67"/>
      <c r="Y26" s="67"/>
    </row>
    <row r="27" spans="1:25" x14ac:dyDescent="0.2">
      <c r="A27" s="106">
        <v>30</v>
      </c>
      <c r="B27" s="107" t="s">
        <v>432</v>
      </c>
      <c r="C27" s="106">
        <v>0.51215824399999998</v>
      </c>
      <c r="D27" s="106">
        <v>0.42673820899999998</v>
      </c>
      <c r="E27" s="106">
        <v>0.53733644400000002</v>
      </c>
      <c r="F27" s="106">
        <v>52.060304860000002</v>
      </c>
      <c r="G27" s="106">
        <v>20.042393870000001</v>
      </c>
      <c r="H27" s="106">
        <v>3.1641337780000001</v>
      </c>
      <c r="I27" s="106">
        <v>17.91639018</v>
      </c>
      <c r="J27" s="106">
        <v>2.342733908</v>
      </c>
      <c r="K27" s="106">
        <v>20.25912409</v>
      </c>
      <c r="L27" s="106">
        <v>73.490813650000007</v>
      </c>
      <c r="M27" s="106">
        <v>41.699791279999999</v>
      </c>
      <c r="N27" s="106">
        <v>31.791022359999999</v>
      </c>
      <c r="O27" s="106">
        <v>0.67600000000000005</v>
      </c>
      <c r="P27" s="106">
        <v>16.41</v>
      </c>
      <c r="Q27" s="106">
        <v>21.2</v>
      </c>
      <c r="R27" s="106">
        <v>445.96</v>
      </c>
      <c r="S27" s="106">
        <v>57.8</v>
      </c>
      <c r="T27" s="106">
        <v>73.47</v>
      </c>
      <c r="U27" s="67"/>
      <c r="V27" s="67"/>
      <c r="W27" s="67"/>
      <c r="X27" s="67"/>
      <c r="Y27" s="67"/>
    </row>
    <row r="28" spans="1:25" x14ac:dyDescent="0.2">
      <c r="A28" s="106">
        <v>31</v>
      </c>
      <c r="B28" s="107" t="s">
        <v>120</v>
      </c>
      <c r="C28" s="106">
        <v>0.536157891</v>
      </c>
      <c r="D28" s="106">
        <v>0.61667829200000002</v>
      </c>
      <c r="E28" s="106">
        <v>0.69762528800000001</v>
      </c>
      <c r="F28" s="106">
        <v>56.051900060000001</v>
      </c>
      <c r="G28" s="106">
        <v>16.52141701</v>
      </c>
      <c r="H28" s="106">
        <v>2.701342221</v>
      </c>
      <c r="I28" s="106">
        <v>16.79012346</v>
      </c>
      <c r="J28" s="106">
        <v>2.1005892259999999</v>
      </c>
      <c r="K28" s="106">
        <v>18.89071268</v>
      </c>
      <c r="L28" s="106">
        <v>70.771144280000001</v>
      </c>
      <c r="M28" s="106">
        <v>42.26039669</v>
      </c>
      <c r="N28" s="106">
        <v>28.510747590000001</v>
      </c>
      <c r="O28" s="106">
        <v>0.75600000000000001</v>
      </c>
      <c r="P28" s="106">
        <v>21.2</v>
      </c>
      <c r="Q28" s="106">
        <v>21.44</v>
      </c>
      <c r="R28" s="106">
        <v>432.69</v>
      </c>
      <c r="S28" s="106">
        <v>51.28</v>
      </c>
      <c r="T28" s="106">
        <v>73.5</v>
      </c>
      <c r="U28" s="67"/>
      <c r="V28" s="67"/>
      <c r="W28" s="67"/>
      <c r="X28" s="67"/>
      <c r="Y28" s="67"/>
    </row>
    <row r="29" spans="1:25" x14ac:dyDescent="0.2">
      <c r="A29" s="106">
        <v>32</v>
      </c>
      <c r="B29" s="107" t="s">
        <v>41</v>
      </c>
      <c r="C29" s="106">
        <v>0.59594118699999998</v>
      </c>
      <c r="D29" s="106">
        <v>0.52576995699999995</v>
      </c>
      <c r="E29" s="106">
        <v>0.56568948299999999</v>
      </c>
      <c r="F29" s="106">
        <v>50.492128399999999</v>
      </c>
      <c r="G29" s="106">
        <v>16.84751357</v>
      </c>
      <c r="H29" s="106">
        <v>2.887908414</v>
      </c>
      <c r="I29" s="106">
        <v>19.609120520000001</v>
      </c>
      <c r="J29" s="106">
        <v>1.819159017</v>
      </c>
      <c r="K29" s="106">
        <v>21.428279539999998</v>
      </c>
      <c r="L29" s="106">
        <v>67.457180500000007</v>
      </c>
      <c r="M29" s="106">
        <v>39.68814656</v>
      </c>
      <c r="N29" s="106">
        <v>27.76903394</v>
      </c>
      <c r="O29" s="106">
        <v>0.86699999999999999</v>
      </c>
      <c r="P29" s="106">
        <v>17.37</v>
      </c>
      <c r="Q29" s="106">
        <v>20.36</v>
      </c>
      <c r="R29" s="106">
        <v>421.94</v>
      </c>
      <c r="S29" s="106">
        <v>53.19</v>
      </c>
      <c r="T29" s="106">
        <v>72.28</v>
      </c>
      <c r="U29" s="67"/>
      <c r="V29" s="67"/>
      <c r="W29" s="67"/>
      <c r="X29" s="67"/>
      <c r="Y29" s="67"/>
    </row>
    <row r="30" spans="1:25" x14ac:dyDescent="0.2">
      <c r="A30" s="106">
        <v>33</v>
      </c>
      <c r="B30" s="107" t="s">
        <v>98</v>
      </c>
      <c r="C30" s="106">
        <v>0.55191309</v>
      </c>
      <c r="D30" s="106">
        <v>0.541660433</v>
      </c>
      <c r="E30" s="106">
        <v>0.74611290100000005</v>
      </c>
      <c r="F30" s="106">
        <v>54.249145769999998</v>
      </c>
      <c r="G30" s="106">
        <v>17.70131825</v>
      </c>
      <c r="H30" s="106">
        <v>2.973030815</v>
      </c>
      <c r="I30" s="106">
        <v>20.454545450000001</v>
      </c>
      <c r="J30" s="106">
        <v>2.306732094</v>
      </c>
      <c r="K30" s="106">
        <v>22.761277549999999</v>
      </c>
      <c r="L30" s="106">
        <v>71.364221360000002</v>
      </c>
      <c r="M30" s="106">
        <v>42.805430340000001</v>
      </c>
      <c r="N30" s="106">
        <v>28.558791029999998</v>
      </c>
      <c r="O30" s="106">
        <v>0.67900000000000005</v>
      </c>
      <c r="P30" s="106">
        <v>20.12</v>
      </c>
      <c r="Q30" s="106">
        <v>20.239999999999998</v>
      </c>
      <c r="R30" s="106">
        <v>426.11</v>
      </c>
      <c r="S30" s="106">
        <v>58.14</v>
      </c>
      <c r="T30" s="106">
        <v>76.94</v>
      </c>
      <c r="U30" s="67"/>
      <c r="V30" s="67"/>
      <c r="W30" s="67"/>
      <c r="X30" s="67"/>
      <c r="Y30" s="67"/>
    </row>
    <row r="31" spans="1:25" x14ac:dyDescent="0.2">
      <c r="A31" s="106">
        <v>34</v>
      </c>
      <c r="B31" s="107" t="s">
        <v>324</v>
      </c>
      <c r="C31" s="106">
        <v>0.42414653299999999</v>
      </c>
      <c r="D31" s="106">
        <v>0.33662209199999998</v>
      </c>
      <c r="E31" s="106">
        <v>0.48661462</v>
      </c>
      <c r="F31" s="106">
        <v>47.575593820000002</v>
      </c>
      <c r="G31" s="106">
        <v>19.36927537</v>
      </c>
      <c r="H31" s="106">
        <v>3.0619649390000001</v>
      </c>
      <c r="I31" s="106">
        <v>20.444444440000002</v>
      </c>
      <c r="J31" s="106">
        <v>2.2933621930000001</v>
      </c>
      <c r="K31" s="106">
        <v>22.737806639999999</v>
      </c>
      <c r="L31" s="106">
        <v>72.488199600000002</v>
      </c>
      <c r="M31" s="106">
        <v>38.83620268</v>
      </c>
      <c r="N31" s="106">
        <v>33.651996910000001</v>
      </c>
      <c r="O31" s="106">
        <v>0.76400000000000001</v>
      </c>
      <c r="P31" s="106">
        <v>18.559999999999999</v>
      </c>
      <c r="Q31" s="106">
        <v>19.88</v>
      </c>
      <c r="R31" s="106">
        <v>409.77</v>
      </c>
      <c r="S31" s="106">
        <v>51.02</v>
      </c>
      <c r="T31" s="106">
        <v>73.05</v>
      </c>
      <c r="U31" s="67"/>
      <c r="V31" s="67"/>
      <c r="W31" s="67"/>
      <c r="X31" s="67"/>
      <c r="Y31" s="67"/>
    </row>
    <row r="32" spans="1:25" x14ac:dyDescent="0.2">
      <c r="A32" s="106">
        <v>35</v>
      </c>
      <c r="B32" s="107" t="s">
        <v>434</v>
      </c>
      <c r="C32" s="106">
        <v>0.44700669799999998</v>
      </c>
      <c r="D32" s="106">
        <v>0.54756681399999996</v>
      </c>
      <c r="E32" s="106">
        <v>0.65285430499999997</v>
      </c>
      <c r="F32" s="106">
        <v>51.994277529999998</v>
      </c>
      <c r="G32" s="106">
        <v>17.534652699999999</v>
      </c>
      <c r="H32" s="106">
        <v>3.3490410009999998</v>
      </c>
      <c r="I32" s="106">
        <v>20.81185567</v>
      </c>
      <c r="J32" s="106">
        <v>2.1838683219999999</v>
      </c>
      <c r="K32" s="106">
        <v>22.995723989999998</v>
      </c>
      <c r="L32" s="106">
        <v>72.240365769999997</v>
      </c>
      <c r="M32" s="106">
        <v>42.366757810000003</v>
      </c>
      <c r="N32" s="106">
        <v>29.873607960000001</v>
      </c>
      <c r="O32" s="106">
        <v>0.61899999999999999</v>
      </c>
      <c r="P32" s="106">
        <v>14.13</v>
      </c>
      <c r="Q32" s="106">
        <v>15.69</v>
      </c>
      <c r="R32" s="106">
        <v>388.4</v>
      </c>
      <c r="S32" s="106">
        <v>52.08</v>
      </c>
      <c r="T32" s="106">
        <v>70.05</v>
      </c>
      <c r="U32" s="67"/>
      <c r="V32" s="67"/>
      <c r="W32" s="67"/>
      <c r="X32" s="67"/>
      <c r="Y32" s="67"/>
    </row>
    <row r="33" spans="1:25" x14ac:dyDescent="0.2">
      <c r="A33" s="106">
        <v>37</v>
      </c>
      <c r="B33" s="107" t="s">
        <v>193</v>
      </c>
      <c r="C33" s="106">
        <v>0.53354685300000004</v>
      </c>
      <c r="D33" s="106">
        <v>0.52539179700000005</v>
      </c>
      <c r="E33" s="106">
        <v>0.67751938199999995</v>
      </c>
      <c r="F33" s="106">
        <v>52.689374239999999</v>
      </c>
      <c r="G33" s="106">
        <v>17.289472660000001</v>
      </c>
      <c r="H33" s="106">
        <v>2.8034519630000001</v>
      </c>
      <c r="I33" s="106">
        <v>20.082714939999999</v>
      </c>
      <c r="J33" s="106">
        <v>2.3430467560000001</v>
      </c>
      <c r="K33" s="106">
        <v>22.425761699999999</v>
      </c>
      <c r="L33" s="106">
        <v>69.037963520000005</v>
      </c>
      <c r="M33" s="106">
        <v>40.393781109999999</v>
      </c>
      <c r="N33" s="106">
        <v>28.644182409999999</v>
      </c>
      <c r="O33" s="106">
        <v>0.90100000000000002</v>
      </c>
      <c r="P33" s="106">
        <v>17.725349999999999</v>
      </c>
      <c r="Q33" s="106">
        <v>19.0430125</v>
      </c>
      <c r="R33" s="106">
        <v>380.44</v>
      </c>
      <c r="S33" s="106">
        <v>49.927785249999999</v>
      </c>
      <c r="T33" s="106">
        <v>72.22253164</v>
      </c>
      <c r="U33" s="67"/>
      <c r="V33" s="67"/>
      <c r="W33" s="67"/>
      <c r="X33" s="67"/>
      <c r="Y33" s="67"/>
    </row>
    <row r="34" spans="1:25" x14ac:dyDescent="0.2">
      <c r="A34" s="106">
        <v>39</v>
      </c>
      <c r="B34" s="107" t="s">
        <v>435</v>
      </c>
      <c r="C34" s="106">
        <v>0.55106637400000003</v>
      </c>
      <c r="D34" s="106">
        <v>0.58245743400000005</v>
      </c>
      <c r="E34" s="106">
        <v>0.60623548900000002</v>
      </c>
      <c r="F34" s="106">
        <v>52.331783260000002</v>
      </c>
      <c r="G34" s="106">
        <v>17.906330069999999</v>
      </c>
      <c r="H34" s="106">
        <v>2.6202822050000001</v>
      </c>
      <c r="I34" s="106">
        <v>20.2268431</v>
      </c>
      <c r="J34" s="106">
        <v>2.2555994730000002</v>
      </c>
      <c r="K34" s="106">
        <v>22.48244257</v>
      </c>
      <c r="L34" s="106">
        <v>72.184065930000003</v>
      </c>
      <c r="M34" s="106">
        <v>42.553845780000003</v>
      </c>
      <c r="N34" s="106">
        <v>29.63022015</v>
      </c>
      <c r="O34" s="106">
        <v>0.97899999999999998</v>
      </c>
      <c r="P34" s="106">
        <v>17.37</v>
      </c>
      <c r="Q34" s="106">
        <v>21.56</v>
      </c>
      <c r="R34" s="106">
        <v>355.79</v>
      </c>
      <c r="S34" s="106">
        <v>50</v>
      </c>
      <c r="T34" s="106">
        <v>73.13</v>
      </c>
      <c r="U34" s="67"/>
      <c r="V34" s="67"/>
      <c r="W34" s="67"/>
      <c r="X34" s="67"/>
      <c r="Y34" s="67"/>
    </row>
    <row r="35" spans="1:25" x14ac:dyDescent="0.2">
      <c r="A35" s="106">
        <v>41</v>
      </c>
      <c r="B35" s="107" t="s">
        <v>436</v>
      </c>
      <c r="C35" s="106">
        <v>0.54946847700000001</v>
      </c>
      <c r="D35" s="106">
        <v>0.68301205499999995</v>
      </c>
      <c r="E35" s="106">
        <v>0.75113499500000003</v>
      </c>
      <c r="F35" s="106">
        <v>52.388759710000002</v>
      </c>
      <c r="G35" s="106">
        <v>18.512403710000001</v>
      </c>
      <c r="H35" s="106">
        <v>3.0532739869999999</v>
      </c>
      <c r="I35" s="106">
        <v>19.636135509999999</v>
      </c>
      <c r="J35" s="106">
        <v>1.9990874869999999</v>
      </c>
      <c r="K35" s="106">
        <v>21.635223</v>
      </c>
      <c r="L35" s="106">
        <v>67.609828739999998</v>
      </c>
      <c r="M35" s="106">
        <v>41.068363929999997</v>
      </c>
      <c r="N35" s="106">
        <v>26.541464820000002</v>
      </c>
      <c r="O35" s="106">
        <v>0.95</v>
      </c>
      <c r="P35" s="106">
        <v>12.45</v>
      </c>
      <c r="Q35" s="106">
        <v>19.04</v>
      </c>
      <c r="R35" s="106">
        <v>434.82</v>
      </c>
      <c r="S35" s="106">
        <v>50.51</v>
      </c>
      <c r="T35" s="106">
        <v>73.34</v>
      </c>
      <c r="U35" s="67"/>
      <c r="V35" s="67"/>
      <c r="W35" s="67"/>
      <c r="X35" s="67"/>
      <c r="Y35" s="67"/>
    </row>
    <row r="36" spans="1:25" x14ac:dyDescent="0.2">
      <c r="A36" s="106">
        <v>42</v>
      </c>
      <c r="B36" s="107" t="s">
        <v>437</v>
      </c>
      <c r="C36" s="106">
        <v>0.61422948600000005</v>
      </c>
      <c r="D36" s="106">
        <v>0.73206084999999999</v>
      </c>
      <c r="E36" s="106">
        <v>0.72141907599999999</v>
      </c>
      <c r="F36" s="106">
        <v>53.195734860000002</v>
      </c>
      <c r="G36" s="106">
        <v>17.42751286</v>
      </c>
      <c r="H36" s="106">
        <v>2.6347239880000002</v>
      </c>
      <c r="I36" s="106">
        <v>19.673202610000001</v>
      </c>
      <c r="J36" s="106">
        <v>2.2337195479999998</v>
      </c>
      <c r="K36" s="106">
        <v>21.906922160000001</v>
      </c>
      <c r="L36" s="106">
        <v>67.11538462</v>
      </c>
      <c r="M36" s="106">
        <v>41.226695759999998</v>
      </c>
      <c r="N36" s="106">
        <v>25.888688859999998</v>
      </c>
      <c r="O36" s="106">
        <v>0.80500000000000005</v>
      </c>
      <c r="P36" s="106">
        <v>21.08</v>
      </c>
      <c r="Q36" s="106">
        <v>20.96</v>
      </c>
      <c r="R36" s="106">
        <v>387.02</v>
      </c>
      <c r="S36" s="106">
        <v>44.44</v>
      </c>
      <c r="T36" s="106">
        <v>71.760000000000005</v>
      </c>
      <c r="U36" s="67"/>
      <c r="V36" s="67"/>
      <c r="W36" s="67"/>
      <c r="X36" s="67"/>
      <c r="Y36" s="67"/>
    </row>
    <row r="37" spans="1:25" x14ac:dyDescent="0.2">
      <c r="A37" s="106">
        <v>43</v>
      </c>
      <c r="B37" s="107" t="s">
        <v>438</v>
      </c>
      <c r="C37" s="106">
        <v>0.54745664400000005</v>
      </c>
      <c r="D37" s="106">
        <v>0.66417599100000002</v>
      </c>
      <c r="E37" s="106">
        <v>0.46364118300000001</v>
      </c>
      <c r="F37" s="106">
        <v>49.06897472</v>
      </c>
      <c r="G37" s="106">
        <v>19.693529399999999</v>
      </c>
      <c r="H37" s="106">
        <v>2.9692795520000002</v>
      </c>
      <c r="I37" s="106">
        <v>18.870266910000002</v>
      </c>
      <c r="J37" s="106">
        <v>1.9461937810000001</v>
      </c>
      <c r="K37" s="106">
        <v>20.8164607</v>
      </c>
      <c r="L37" s="106">
        <v>70.203488370000002</v>
      </c>
      <c r="M37" s="106">
        <v>41.460202219999999</v>
      </c>
      <c r="N37" s="106">
        <v>28.743286149999999</v>
      </c>
      <c r="O37" s="106">
        <v>0.872</v>
      </c>
      <c r="P37" s="106">
        <v>16.05</v>
      </c>
      <c r="Q37" s="106">
        <v>18.32</v>
      </c>
      <c r="R37" s="106">
        <v>358.88</v>
      </c>
      <c r="S37" s="106">
        <v>52.36</v>
      </c>
      <c r="T37" s="106">
        <v>70.38</v>
      </c>
      <c r="U37" s="67"/>
      <c r="V37" s="67"/>
      <c r="W37" s="67"/>
      <c r="X37" s="67"/>
      <c r="Y37" s="67"/>
    </row>
    <row r="38" spans="1:25" x14ac:dyDescent="0.2">
      <c r="A38" s="106">
        <v>44</v>
      </c>
      <c r="B38" s="107" t="s">
        <v>439</v>
      </c>
      <c r="C38" s="106">
        <v>0.64744940900000003</v>
      </c>
      <c r="D38" s="106">
        <v>0.71917692499999997</v>
      </c>
      <c r="E38" s="106">
        <v>0.58571510599999999</v>
      </c>
      <c r="F38" s="106">
        <v>45.881578910000002</v>
      </c>
      <c r="G38" s="106">
        <v>19.471364609999998</v>
      </c>
      <c r="H38" s="106">
        <v>3.5675233309999999</v>
      </c>
      <c r="I38" s="106">
        <v>18.49677041</v>
      </c>
      <c r="J38" s="106">
        <v>2.1056424489999999</v>
      </c>
      <c r="K38" s="106">
        <v>20.60241285</v>
      </c>
      <c r="L38" s="106">
        <v>68.145161290000004</v>
      </c>
      <c r="M38" s="106">
        <v>40.01521769</v>
      </c>
      <c r="N38" s="106">
        <v>28.129943600000001</v>
      </c>
      <c r="O38" s="106">
        <v>0.82799999999999996</v>
      </c>
      <c r="P38" s="106">
        <v>17.25</v>
      </c>
      <c r="Q38" s="106">
        <v>20.12</v>
      </c>
      <c r="R38" s="106">
        <v>399.74</v>
      </c>
      <c r="S38" s="106">
        <v>49.26</v>
      </c>
      <c r="T38" s="106">
        <v>72.89</v>
      </c>
      <c r="U38" s="67"/>
      <c r="V38" s="67"/>
      <c r="W38" s="67"/>
      <c r="X38" s="67"/>
      <c r="Y38" s="67"/>
    </row>
    <row r="39" spans="1:25" x14ac:dyDescent="0.2">
      <c r="A39" s="106">
        <v>38</v>
      </c>
      <c r="B39" s="107" t="s">
        <v>440</v>
      </c>
      <c r="C39" s="106">
        <v>0.521863984</v>
      </c>
      <c r="D39" s="106">
        <v>0.60784596000000002</v>
      </c>
      <c r="E39" s="106">
        <v>0.60114077499999996</v>
      </c>
      <c r="F39" s="106">
        <v>50.530116679999999</v>
      </c>
      <c r="G39" s="106">
        <v>19.056971470000001</v>
      </c>
      <c r="H39" s="106">
        <v>3.3790364849999999</v>
      </c>
      <c r="I39" s="106">
        <v>19.888323459999999</v>
      </c>
      <c r="J39" s="106">
        <v>2.1056120690000002</v>
      </c>
      <c r="K39" s="106">
        <v>21.993935530000002</v>
      </c>
      <c r="L39" s="106">
        <v>70.638557939999998</v>
      </c>
      <c r="M39" s="106">
        <v>41.417398149999997</v>
      </c>
      <c r="N39" s="106">
        <v>29.221159790000002</v>
      </c>
      <c r="O39" s="106">
        <v>0.86750000000000005</v>
      </c>
      <c r="P39" s="106">
        <v>16.2879</v>
      </c>
      <c r="Q39" s="106">
        <v>19.761737499999999</v>
      </c>
      <c r="R39" s="106">
        <v>409.98</v>
      </c>
      <c r="S39" s="106">
        <v>52.152655170000003</v>
      </c>
      <c r="T39" s="106">
        <v>70.422138630000006</v>
      </c>
      <c r="U39" s="67"/>
      <c r="V39" s="67"/>
      <c r="W39" s="67"/>
      <c r="X39" s="67"/>
      <c r="Y39" s="67"/>
    </row>
    <row r="40" spans="1:25" x14ac:dyDescent="0.2">
      <c r="A40" s="106">
        <v>46</v>
      </c>
      <c r="B40" s="107" t="s">
        <v>441</v>
      </c>
      <c r="C40" s="106">
        <v>0.50625383499999999</v>
      </c>
      <c r="D40" s="106">
        <v>0.38973792499999999</v>
      </c>
      <c r="E40" s="106">
        <v>0.56870267299999999</v>
      </c>
      <c r="F40" s="106">
        <v>52.662093050000003</v>
      </c>
      <c r="G40" s="106">
        <v>17.607689969999999</v>
      </c>
      <c r="H40" s="106">
        <v>2.1230397569999999</v>
      </c>
      <c r="I40" s="106">
        <v>17.077681869999999</v>
      </c>
      <c r="J40" s="106">
        <v>1.8092422370000001</v>
      </c>
      <c r="K40" s="106">
        <v>18.886924109999999</v>
      </c>
      <c r="L40" s="106">
        <v>68.758526599999996</v>
      </c>
      <c r="M40" s="106">
        <v>41.152522380000001</v>
      </c>
      <c r="N40" s="106">
        <v>27.606004219999999</v>
      </c>
      <c r="O40" s="106">
        <v>0.95399999999999996</v>
      </c>
      <c r="P40" s="106">
        <v>14.01</v>
      </c>
      <c r="Q40" s="106">
        <v>20.36</v>
      </c>
      <c r="R40" s="106">
        <v>420.15</v>
      </c>
      <c r="S40" s="106">
        <v>50</v>
      </c>
      <c r="T40" s="106">
        <v>68.64</v>
      </c>
      <c r="U40" s="67"/>
      <c r="V40" s="67"/>
      <c r="W40" s="67"/>
      <c r="X40" s="67"/>
      <c r="Y40" s="67"/>
    </row>
    <row r="41" spans="1:25" x14ac:dyDescent="0.2">
      <c r="A41" s="106">
        <v>47</v>
      </c>
      <c r="B41" s="107" t="s">
        <v>442</v>
      </c>
      <c r="C41" s="106">
        <v>0.581572584</v>
      </c>
      <c r="D41" s="106">
        <v>0.60323843899999996</v>
      </c>
      <c r="E41" s="106">
        <v>0.55970857799999996</v>
      </c>
      <c r="F41" s="106">
        <v>47.517607400000003</v>
      </c>
      <c r="G41" s="106">
        <v>19.703442840000001</v>
      </c>
      <c r="H41" s="106">
        <v>2.6052109419999998</v>
      </c>
      <c r="I41" s="106">
        <v>18.45386534</v>
      </c>
      <c r="J41" s="106">
        <v>2.0107401949999999</v>
      </c>
      <c r="K41" s="106">
        <v>20.46460553</v>
      </c>
      <c r="L41" s="106">
        <v>68.362369340000001</v>
      </c>
      <c r="M41" s="106">
        <v>40.929876479999997</v>
      </c>
      <c r="N41" s="106">
        <v>27.43249286</v>
      </c>
      <c r="O41" s="106">
        <v>0.93500000000000005</v>
      </c>
      <c r="P41" s="106">
        <v>16.77</v>
      </c>
      <c r="Q41" s="106">
        <v>17.13</v>
      </c>
      <c r="R41" s="106">
        <v>437.35</v>
      </c>
      <c r="S41" s="106">
        <v>53.48</v>
      </c>
      <c r="T41" s="106">
        <v>71.89</v>
      </c>
      <c r="U41" s="67"/>
      <c r="V41" s="67"/>
      <c r="W41" s="67"/>
      <c r="X41" s="67"/>
      <c r="Y41" s="67"/>
    </row>
    <row r="42" spans="1:25" x14ac:dyDescent="0.2">
      <c r="A42" s="106">
        <v>48</v>
      </c>
      <c r="B42" s="107" t="s">
        <v>444</v>
      </c>
      <c r="C42" s="106">
        <v>0.94384859300000001</v>
      </c>
      <c r="D42" s="106">
        <v>1.7201960670000001</v>
      </c>
      <c r="E42" s="106">
        <v>0.60465442700000005</v>
      </c>
      <c r="F42" s="106">
        <v>51.534681820000003</v>
      </c>
      <c r="G42" s="106">
        <v>17.877650259999999</v>
      </c>
      <c r="H42" s="106">
        <v>2.2346898209999999</v>
      </c>
      <c r="I42" s="106">
        <v>18.35985312</v>
      </c>
      <c r="J42" s="106">
        <v>1.8848892850000001</v>
      </c>
      <c r="K42" s="106">
        <v>20.244742410000001</v>
      </c>
      <c r="L42" s="106">
        <v>67.954133979999995</v>
      </c>
      <c r="M42" s="106">
        <v>39.22223408</v>
      </c>
      <c r="N42" s="106">
        <v>28.731899899999998</v>
      </c>
      <c r="O42" s="106">
        <v>1.01</v>
      </c>
      <c r="P42" s="106">
        <v>17.489999999999998</v>
      </c>
      <c r="Q42" s="106">
        <v>16.77</v>
      </c>
      <c r="R42" s="106">
        <v>397.58</v>
      </c>
      <c r="S42" s="106">
        <v>48.54</v>
      </c>
      <c r="T42" s="106">
        <v>69.34</v>
      </c>
      <c r="U42" s="67"/>
      <c r="V42" s="67"/>
      <c r="W42" s="67"/>
      <c r="X42" s="67"/>
      <c r="Y42" s="67"/>
    </row>
    <row r="43" spans="1:25" x14ac:dyDescent="0.2">
      <c r="A43" s="106">
        <v>49</v>
      </c>
      <c r="B43" s="107" t="s">
        <v>445</v>
      </c>
      <c r="C43" s="106">
        <v>0.56722532400000003</v>
      </c>
      <c r="D43" s="106">
        <v>0.58973059500000002</v>
      </c>
      <c r="E43" s="106">
        <v>0.56309713900000002</v>
      </c>
      <c r="F43" s="106">
        <v>50.65029337</v>
      </c>
      <c r="G43" s="106">
        <v>17.851559219999999</v>
      </c>
      <c r="H43" s="106">
        <v>2.5793384490000002</v>
      </c>
      <c r="I43" s="106">
        <v>19.889502759999999</v>
      </c>
      <c r="J43" s="106">
        <v>2.028656733</v>
      </c>
      <c r="K43" s="106">
        <v>21.918159500000002</v>
      </c>
      <c r="L43" s="106">
        <v>68.48225214</v>
      </c>
      <c r="M43" s="106">
        <v>40.288647539999999</v>
      </c>
      <c r="N43" s="106">
        <v>28.193604610000001</v>
      </c>
      <c r="O43" s="67"/>
      <c r="P43" s="106">
        <v>18.68</v>
      </c>
      <c r="Q43" s="106">
        <v>18.8</v>
      </c>
      <c r="R43" s="106">
        <v>411.16</v>
      </c>
      <c r="S43" s="106">
        <v>48.54</v>
      </c>
      <c r="T43" s="106">
        <v>69.239999999999995</v>
      </c>
      <c r="U43" s="67"/>
      <c r="V43" s="67"/>
      <c r="W43" s="67"/>
      <c r="X43" s="67"/>
      <c r="Y43" s="67"/>
    </row>
    <row r="44" spans="1:25" x14ac:dyDescent="0.2">
      <c r="A44" s="106">
        <v>51</v>
      </c>
      <c r="B44" s="107" t="s">
        <v>446</v>
      </c>
      <c r="C44" s="106">
        <v>0.60292920000000005</v>
      </c>
      <c r="D44" s="106">
        <v>0.95019459299999998</v>
      </c>
      <c r="E44" s="106">
        <v>0.44979852100000001</v>
      </c>
      <c r="F44" s="106">
        <v>49.145134759999998</v>
      </c>
      <c r="G44" s="106">
        <v>19.18929825</v>
      </c>
      <c r="H44" s="106">
        <v>2.711368233</v>
      </c>
      <c r="I44" s="106">
        <v>16.327827190000001</v>
      </c>
      <c r="J44" s="106">
        <v>2.0882522809999999</v>
      </c>
      <c r="K44" s="106">
        <v>18.41607947</v>
      </c>
      <c r="L44" s="106">
        <v>69.547038330000007</v>
      </c>
      <c r="M44" s="106">
        <v>37.657163359999998</v>
      </c>
      <c r="N44" s="106">
        <v>31.88987496</v>
      </c>
      <c r="O44" s="106">
        <v>0.85099999999999998</v>
      </c>
      <c r="P44" s="106">
        <v>20.12</v>
      </c>
      <c r="Q44" s="106">
        <v>21.08</v>
      </c>
      <c r="R44" s="106">
        <v>371.78</v>
      </c>
      <c r="S44" s="106">
        <v>46.3</v>
      </c>
      <c r="T44" s="106">
        <v>72.650000000000006</v>
      </c>
      <c r="U44" s="67"/>
      <c r="V44" s="67"/>
      <c r="W44" s="67"/>
      <c r="X44" s="67"/>
      <c r="Y44" s="67"/>
    </row>
    <row r="45" spans="1:25" x14ac:dyDescent="0.2">
      <c r="A45" s="106">
        <v>52</v>
      </c>
      <c r="B45" s="107" t="s">
        <v>447</v>
      </c>
      <c r="C45" s="106">
        <v>0.47582180800000001</v>
      </c>
      <c r="D45" s="106">
        <v>0.53915608599999998</v>
      </c>
      <c r="E45" s="106">
        <v>0.38286079699999997</v>
      </c>
      <c r="F45" s="106">
        <v>49.386484770000003</v>
      </c>
      <c r="G45" s="106">
        <v>18.921740660000001</v>
      </c>
      <c r="H45" s="106">
        <v>3.4441243319999999</v>
      </c>
      <c r="I45" s="106">
        <v>18.544194109999999</v>
      </c>
      <c r="J45" s="106">
        <v>2.1464734000000001</v>
      </c>
      <c r="K45" s="106">
        <v>20.690667510000001</v>
      </c>
      <c r="L45" s="106">
        <v>68.456790119999994</v>
      </c>
      <c r="M45" s="106">
        <v>37.476698140000003</v>
      </c>
      <c r="N45" s="106">
        <v>30.980091980000001</v>
      </c>
      <c r="O45" s="106">
        <v>0.77300000000000002</v>
      </c>
      <c r="P45" s="106">
        <v>19.760000000000002</v>
      </c>
      <c r="Q45" s="106">
        <v>19.04</v>
      </c>
      <c r="R45" s="106">
        <v>426.93</v>
      </c>
      <c r="S45" s="106">
        <v>51.02</v>
      </c>
      <c r="T45" s="106">
        <v>71.37</v>
      </c>
      <c r="U45" s="67"/>
      <c r="V45" s="67"/>
      <c r="W45" s="67"/>
      <c r="X45" s="67"/>
      <c r="Y45" s="67"/>
    </row>
    <row r="46" spans="1:25" x14ac:dyDescent="0.2">
      <c r="A46" s="106">
        <v>53</v>
      </c>
      <c r="B46" s="107" t="s">
        <v>334</v>
      </c>
      <c r="C46" s="106">
        <v>0.50124913199999999</v>
      </c>
      <c r="D46" s="106">
        <v>0.45380587</v>
      </c>
      <c r="E46" s="106">
        <v>0.54041229499999999</v>
      </c>
      <c r="F46" s="106">
        <v>51.701114150000002</v>
      </c>
      <c r="G46" s="106">
        <v>19.16269484</v>
      </c>
      <c r="H46" s="106">
        <v>2.3936795260000001</v>
      </c>
      <c r="I46" s="106">
        <v>15.750915750000001</v>
      </c>
      <c r="J46" s="106">
        <v>2.288128538</v>
      </c>
      <c r="K46" s="106">
        <v>18.03904429</v>
      </c>
      <c r="L46" s="106">
        <v>70.497803809999994</v>
      </c>
      <c r="M46" s="106">
        <v>41.754844009999999</v>
      </c>
      <c r="N46" s="106">
        <v>28.74295979</v>
      </c>
      <c r="O46" s="106">
        <v>0.873</v>
      </c>
      <c r="P46" s="106">
        <v>16.41</v>
      </c>
      <c r="Q46" s="106">
        <v>18.68</v>
      </c>
      <c r="R46" s="106">
        <v>401.99</v>
      </c>
      <c r="S46" s="106">
        <v>52.91</v>
      </c>
      <c r="T46" s="106">
        <v>70.83</v>
      </c>
      <c r="U46" s="67"/>
      <c r="V46" s="67"/>
      <c r="W46" s="67"/>
      <c r="X46" s="67"/>
      <c r="Y46" s="67"/>
    </row>
    <row r="47" spans="1:25" x14ac:dyDescent="0.2">
      <c r="A47" s="106">
        <v>54</v>
      </c>
      <c r="B47" s="107" t="s">
        <v>448</v>
      </c>
      <c r="C47" s="106">
        <v>0.626418221</v>
      </c>
      <c r="D47" s="106">
        <v>1.0065953110000001</v>
      </c>
      <c r="E47" s="106">
        <v>0.52584885199999998</v>
      </c>
      <c r="F47" s="106">
        <v>46.765957010000001</v>
      </c>
      <c r="G47" s="106">
        <v>19.178317849999999</v>
      </c>
      <c r="H47" s="106">
        <v>2.8127817039999998</v>
      </c>
      <c r="I47" s="106">
        <v>18.58349578</v>
      </c>
      <c r="J47" s="106">
        <v>2.2960600150000001</v>
      </c>
      <c r="K47" s="106">
        <v>20.879555790000001</v>
      </c>
      <c r="L47" s="106">
        <v>66.715116280000004</v>
      </c>
      <c r="M47" s="106">
        <v>38.785321869999997</v>
      </c>
      <c r="N47" s="106">
        <v>27.92979441</v>
      </c>
      <c r="O47" s="67"/>
      <c r="P47" s="106">
        <v>12.81</v>
      </c>
      <c r="Q47" s="106">
        <v>16.77</v>
      </c>
      <c r="R47" s="106">
        <v>382.58</v>
      </c>
      <c r="S47" s="106">
        <v>48.31</v>
      </c>
      <c r="T47" s="106">
        <v>70.209999999999994</v>
      </c>
      <c r="U47" s="67"/>
      <c r="V47" s="67"/>
      <c r="W47" s="67"/>
      <c r="X47" s="67"/>
      <c r="Y47" s="67"/>
    </row>
    <row r="48" spans="1:25" x14ac:dyDescent="0.2">
      <c r="A48" s="106">
        <v>55</v>
      </c>
      <c r="B48" s="107" t="s">
        <v>450</v>
      </c>
      <c r="C48" s="106">
        <v>0.47018290299999999</v>
      </c>
      <c r="D48" s="67"/>
      <c r="E48" s="106">
        <v>0.60795999300000003</v>
      </c>
      <c r="F48" s="106">
        <v>49.838748209999999</v>
      </c>
      <c r="G48" s="106">
        <v>17.53545046</v>
      </c>
      <c r="H48" s="106">
        <v>3.0277907509999999</v>
      </c>
      <c r="I48" s="106">
        <v>18.84406984</v>
      </c>
      <c r="J48" s="106">
        <v>2.29357999</v>
      </c>
      <c r="K48" s="106">
        <v>21.137649830000001</v>
      </c>
      <c r="L48" s="106">
        <v>66.314305849999997</v>
      </c>
      <c r="M48" s="106">
        <v>35.346475390000002</v>
      </c>
      <c r="N48" s="106">
        <v>30.967830459999998</v>
      </c>
      <c r="O48" s="67"/>
      <c r="P48" s="106">
        <v>13.41</v>
      </c>
      <c r="Q48" s="106">
        <v>18.2</v>
      </c>
      <c r="R48" s="106">
        <v>363.73</v>
      </c>
      <c r="S48" s="106">
        <v>52.63</v>
      </c>
      <c r="T48" s="106">
        <v>71.38</v>
      </c>
      <c r="U48" s="67"/>
      <c r="V48" s="67"/>
      <c r="W48" s="67"/>
      <c r="X48" s="67"/>
      <c r="Y48" s="67"/>
    </row>
    <row r="49" spans="1:25" x14ac:dyDescent="0.2">
      <c r="A49" s="106">
        <v>56</v>
      </c>
      <c r="B49" s="107" t="s">
        <v>451</v>
      </c>
      <c r="C49" s="106">
        <v>0.65084655899999999</v>
      </c>
      <c r="D49" s="106">
        <v>0.79908063100000004</v>
      </c>
      <c r="E49" s="106">
        <v>0.43762746499999999</v>
      </c>
      <c r="F49" s="106">
        <v>49.958085879999999</v>
      </c>
      <c r="G49" s="106">
        <v>20.078658489999999</v>
      </c>
      <c r="H49" s="106">
        <v>3.2222375400000001</v>
      </c>
      <c r="I49" s="106">
        <v>16.441875400000001</v>
      </c>
      <c r="J49" s="106">
        <v>2.1432825360000001</v>
      </c>
      <c r="K49" s="106">
        <v>18.585157939999998</v>
      </c>
      <c r="L49" s="106">
        <v>68.173598549999994</v>
      </c>
      <c r="M49" s="106">
        <v>39.954478219999999</v>
      </c>
      <c r="N49" s="106">
        <v>28.21912034</v>
      </c>
      <c r="O49" s="106">
        <v>1.006</v>
      </c>
      <c r="P49" s="106">
        <v>19.04</v>
      </c>
      <c r="Q49" s="106">
        <v>20.36</v>
      </c>
      <c r="R49" s="106">
        <v>398.89</v>
      </c>
      <c r="S49" s="106">
        <v>47.85</v>
      </c>
      <c r="T49" s="106">
        <v>70.13</v>
      </c>
      <c r="U49" s="67"/>
      <c r="V49" s="67"/>
      <c r="W49" s="67"/>
      <c r="X49" s="67"/>
      <c r="Y49" s="67"/>
    </row>
    <row r="50" spans="1:25" x14ac:dyDescent="0.2">
      <c r="A50" s="106">
        <v>57</v>
      </c>
      <c r="B50" s="107" t="s">
        <v>452</v>
      </c>
      <c r="C50" s="106">
        <v>0.849002802</v>
      </c>
      <c r="D50" s="106">
        <v>1.1122901890000001</v>
      </c>
      <c r="E50" s="106">
        <v>0.49850742999999997</v>
      </c>
      <c r="F50" s="106">
        <v>50.549348559999999</v>
      </c>
      <c r="G50" s="106">
        <v>20.882016449999998</v>
      </c>
      <c r="H50" s="106">
        <v>3.5920074099999999</v>
      </c>
      <c r="I50" s="106">
        <v>17.455029979999999</v>
      </c>
      <c r="J50" s="106">
        <v>2.241354249</v>
      </c>
      <c r="K50" s="106">
        <v>19.69638423</v>
      </c>
      <c r="L50" s="106">
        <v>68.757539199999997</v>
      </c>
      <c r="M50" s="106">
        <v>39.256093620000001</v>
      </c>
      <c r="N50" s="106">
        <v>29.501445579999999</v>
      </c>
      <c r="O50" s="106">
        <v>0.83399999999999996</v>
      </c>
      <c r="P50" s="106">
        <v>17.73</v>
      </c>
      <c r="Q50" s="106">
        <v>18.920000000000002</v>
      </c>
      <c r="R50" s="106">
        <v>399.55</v>
      </c>
      <c r="S50" s="106">
        <v>47.17</v>
      </c>
      <c r="T50" s="106">
        <v>71.06</v>
      </c>
      <c r="U50" s="67"/>
      <c r="V50" s="67"/>
      <c r="W50" s="67"/>
      <c r="X50" s="67"/>
      <c r="Y50" s="67"/>
    </row>
    <row r="51" spans="1:25" x14ac:dyDescent="0.2">
      <c r="A51" s="106">
        <v>60</v>
      </c>
      <c r="B51" s="107" t="s">
        <v>109</v>
      </c>
      <c r="C51" s="106">
        <v>0.56519373399999995</v>
      </c>
      <c r="D51" s="106">
        <v>0.94133920900000001</v>
      </c>
      <c r="E51" s="106">
        <v>0.40018470900000003</v>
      </c>
      <c r="F51" s="106">
        <v>50.422301060000002</v>
      </c>
      <c r="G51" s="106">
        <v>19.715434500000001</v>
      </c>
      <c r="H51" s="106">
        <v>2.4818778680000002</v>
      </c>
      <c r="I51" s="106">
        <v>19.64866623</v>
      </c>
      <c r="J51" s="106">
        <v>2.3718282369999999</v>
      </c>
      <c r="K51" s="106">
        <v>22.020494469999999</v>
      </c>
      <c r="L51" s="106">
        <v>70.198675499999993</v>
      </c>
      <c r="M51" s="106">
        <v>40.44666943</v>
      </c>
      <c r="N51" s="106">
        <v>29.75200607</v>
      </c>
      <c r="O51" s="106">
        <v>0.48399999999999999</v>
      </c>
      <c r="P51" s="106">
        <v>21.8</v>
      </c>
      <c r="Q51" s="106">
        <v>21.92</v>
      </c>
      <c r="R51" s="106">
        <v>367.5</v>
      </c>
      <c r="S51" s="106">
        <v>50.51</v>
      </c>
      <c r="T51" s="106">
        <v>71.760000000000005</v>
      </c>
      <c r="U51" s="67"/>
      <c r="V51" s="67"/>
      <c r="W51" s="67"/>
      <c r="X51" s="67"/>
      <c r="Y51" s="67"/>
    </row>
    <row r="52" spans="1:25" x14ac:dyDescent="0.2">
      <c r="A52" s="106">
        <v>62</v>
      </c>
      <c r="B52" s="107" t="s">
        <v>453</v>
      </c>
      <c r="C52" s="106">
        <v>0.47171039100000001</v>
      </c>
      <c r="D52" s="106">
        <v>0.42877764400000001</v>
      </c>
      <c r="E52" s="106">
        <v>0.43106270400000002</v>
      </c>
      <c r="F52" s="106">
        <v>47.503796899999998</v>
      </c>
      <c r="G52" s="106">
        <v>20.690030239999999</v>
      </c>
      <c r="H52" s="106">
        <v>3.197056882</v>
      </c>
      <c r="I52" s="106">
        <v>18.696883849999999</v>
      </c>
      <c r="J52" s="106">
        <v>2.1916044299999999</v>
      </c>
      <c r="K52" s="106">
        <v>20.888488280000001</v>
      </c>
      <c r="L52" s="106">
        <v>70.676202860000004</v>
      </c>
      <c r="M52" s="106">
        <v>42.220645689999998</v>
      </c>
      <c r="N52" s="106">
        <v>28.455557169999999</v>
      </c>
      <c r="O52" s="106">
        <v>0.82599999999999996</v>
      </c>
      <c r="P52" s="106">
        <v>20.12</v>
      </c>
      <c r="Q52" s="106">
        <v>23</v>
      </c>
      <c r="R52" s="106">
        <v>389.19</v>
      </c>
      <c r="S52" s="106">
        <v>42.37</v>
      </c>
      <c r="T52" s="106">
        <v>70.81</v>
      </c>
      <c r="U52" s="67"/>
      <c r="V52" s="67"/>
      <c r="W52" s="67"/>
      <c r="X52" s="67"/>
      <c r="Y52" s="67"/>
    </row>
    <row r="53" spans="1:25" x14ac:dyDescent="0.2">
      <c r="A53" s="106">
        <v>63</v>
      </c>
      <c r="B53" s="107" t="s">
        <v>454</v>
      </c>
      <c r="C53" s="106">
        <v>0.44535351000000001</v>
      </c>
      <c r="D53" s="106">
        <v>0.61978524000000002</v>
      </c>
      <c r="E53" s="106">
        <v>0.52164423999999998</v>
      </c>
      <c r="F53" s="106">
        <v>56.969979090000002</v>
      </c>
      <c r="G53" s="106">
        <v>16.371479539999999</v>
      </c>
      <c r="H53" s="106">
        <v>2.2334241170000002</v>
      </c>
      <c r="I53" s="106">
        <v>13.32189823</v>
      </c>
      <c r="J53" s="106">
        <v>2.265450387</v>
      </c>
      <c r="K53" s="106">
        <v>15.587348609999999</v>
      </c>
      <c r="L53" s="106">
        <v>69.44083225</v>
      </c>
      <c r="M53" s="106">
        <v>43.30150922</v>
      </c>
      <c r="N53" s="106">
        <v>26.13932303</v>
      </c>
      <c r="O53" s="106">
        <v>0.94</v>
      </c>
      <c r="P53" s="106">
        <v>16.170000000000002</v>
      </c>
      <c r="Q53" s="106">
        <v>19.52</v>
      </c>
      <c r="R53" s="106">
        <v>404.04</v>
      </c>
      <c r="S53" s="106">
        <v>51.55</v>
      </c>
      <c r="T53" s="106">
        <v>74.040000000000006</v>
      </c>
      <c r="U53" s="67"/>
      <c r="V53" s="67"/>
      <c r="W53" s="67"/>
      <c r="X53" s="67"/>
      <c r="Y53" s="67"/>
    </row>
    <row r="54" spans="1:25" x14ac:dyDescent="0.2">
      <c r="A54" s="106">
        <v>64</v>
      </c>
      <c r="B54" s="107" t="s">
        <v>455</v>
      </c>
      <c r="C54" s="106">
        <v>0.65572164499999996</v>
      </c>
      <c r="D54" s="106">
        <v>0.74841653900000005</v>
      </c>
      <c r="E54" s="106">
        <v>0.62311234800000004</v>
      </c>
      <c r="F54" s="106">
        <v>47.085744429999998</v>
      </c>
      <c r="G54" s="106">
        <v>17.899044230000001</v>
      </c>
      <c r="H54" s="106">
        <v>2.7968919950000002</v>
      </c>
      <c r="I54" s="106">
        <v>17.48021108</v>
      </c>
      <c r="J54" s="106">
        <v>2.461921324</v>
      </c>
      <c r="K54" s="106">
        <v>19.942132409999999</v>
      </c>
      <c r="L54" s="106">
        <v>70.176544770000007</v>
      </c>
      <c r="M54" s="106">
        <v>41.417970439999998</v>
      </c>
      <c r="N54" s="106">
        <v>28.758574329999998</v>
      </c>
      <c r="O54" s="106">
        <v>0.94</v>
      </c>
      <c r="P54" s="106">
        <v>19.04</v>
      </c>
      <c r="Q54" s="106">
        <v>19.52</v>
      </c>
      <c r="R54" s="106">
        <v>380.98</v>
      </c>
      <c r="S54" s="106">
        <v>49.26</v>
      </c>
      <c r="T54" s="106">
        <v>73.88</v>
      </c>
      <c r="U54" s="67"/>
      <c r="V54" s="67"/>
      <c r="W54" s="67"/>
      <c r="X54" s="67"/>
      <c r="Y54" s="67"/>
    </row>
    <row r="55" spans="1:25" x14ac:dyDescent="0.2">
      <c r="A55" s="106">
        <v>65</v>
      </c>
      <c r="B55" s="107" t="s">
        <v>456</v>
      </c>
      <c r="C55" s="106">
        <v>0.70197766500000003</v>
      </c>
      <c r="D55" s="106">
        <v>0.68634066900000001</v>
      </c>
      <c r="E55" s="106">
        <v>0.78326276500000003</v>
      </c>
      <c r="F55" s="106">
        <v>50.153490480000002</v>
      </c>
      <c r="G55" s="106">
        <v>17.69536239</v>
      </c>
      <c r="H55" s="106">
        <v>1.9825712790000001</v>
      </c>
      <c r="I55" s="106">
        <v>17.70428016</v>
      </c>
      <c r="J55" s="106">
        <v>2.2698974180000002</v>
      </c>
      <c r="K55" s="106">
        <v>19.974177569999998</v>
      </c>
      <c r="L55" s="106">
        <v>67.16519375</v>
      </c>
      <c r="M55" s="106">
        <v>41.934089880000002</v>
      </c>
      <c r="N55" s="106">
        <v>25.231103860000001</v>
      </c>
      <c r="O55" s="106">
        <v>0.77100000000000002</v>
      </c>
      <c r="P55" s="106">
        <v>18.920000000000002</v>
      </c>
      <c r="Q55" s="106">
        <v>24.07</v>
      </c>
      <c r="R55" s="106">
        <v>445.45</v>
      </c>
      <c r="S55" s="106">
        <v>52.63</v>
      </c>
      <c r="T55" s="106">
        <v>70.53</v>
      </c>
      <c r="U55" s="67"/>
      <c r="V55" s="67"/>
      <c r="W55" s="67"/>
      <c r="X55" s="67"/>
      <c r="Y55" s="67"/>
    </row>
    <row r="56" spans="1:25" x14ac:dyDescent="0.2">
      <c r="A56" s="106">
        <v>66</v>
      </c>
      <c r="B56" s="107" t="s">
        <v>457</v>
      </c>
      <c r="C56" s="106">
        <v>0.60717043299999995</v>
      </c>
      <c r="D56" s="106">
        <v>0.77451273300000001</v>
      </c>
      <c r="E56" s="106">
        <v>0.64949596399999998</v>
      </c>
      <c r="F56" s="106">
        <v>49.210267330000001</v>
      </c>
      <c r="G56" s="106">
        <v>16.69135438</v>
      </c>
      <c r="H56" s="106">
        <v>2.4643337299999999</v>
      </c>
      <c r="I56" s="106">
        <v>16.591349260000001</v>
      </c>
      <c r="J56" s="106">
        <v>2.2535653500000001</v>
      </c>
      <c r="K56" s="106">
        <v>18.84491461</v>
      </c>
      <c r="L56" s="106">
        <v>70.532060029999997</v>
      </c>
      <c r="M56" s="106">
        <v>44.701457390000002</v>
      </c>
      <c r="N56" s="106">
        <v>25.830602639999999</v>
      </c>
      <c r="O56" s="106">
        <v>0.97499999999999998</v>
      </c>
      <c r="P56" s="106">
        <v>15.81</v>
      </c>
      <c r="Q56" s="106">
        <v>16.29</v>
      </c>
      <c r="R56" s="106">
        <v>387.05</v>
      </c>
      <c r="S56" s="106">
        <v>49.5</v>
      </c>
      <c r="T56" s="106">
        <v>71.48</v>
      </c>
      <c r="U56" s="67"/>
      <c r="V56" s="67"/>
      <c r="W56" s="67"/>
      <c r="X56" s="67"/>
      <c r="Y56" s="67"/>
    </row>
    <row r="57" spans="1:25" x14ac:dyDescent="0.2">
      <c r="A57" s="106">
        <v>67</v>
      </c>
      <c r="B57" s="107" t="s">
        <v>458</v>
      </c>
      <c r="C57" s="106">
        <v>0.67941887099999998</v>
      </c>
      <c r="D57" s="106">
        <v>0.90776829699999995</v>
      </c>
      <c r="E57" s="106">
        <v>0.60411640799999999</v>
      </c>
      <c r="F57" s="106">
        <v>48.769803930000002</v>
      </c>
      <c r="G57" s="106">
        <v>18.686535599999999</v>
      </c>
      <c r="H57" s="106">
        <v>2.4415515910000001</v>
      </c>
      <c r="I57" s="106">
        <v>18.63715783</v>
      </c>
      <c r="J57" s="106">
        <v>2.344813893</v>
      </c>
      <c r="K57" s="106">
        <v>20.981971730000001</v>
      </c>
      <c r="L57" s="106">
        <v>64.028776980000004</v>
      </c>
      <c r="M57" s="106">
        <v>42.02043475</v>
      </c>
      <c r="N57" s="106">
        <v>22.008342219999999</v>
      </c>
      <c r="O57" s="67"/>
      <c r="P57" s="106">
        <v>21.56</v>
      </c>
      <c r="Q57" s="106">
        <v>21.2</v>
      </c>
      <c r="R57" s="106">
        <v>426.02</v>
      </c>
      <c r="S57" s="106">
        <v>48.08</v>
      </c>
      <c r="T57" s="106">
        <v>70.930000000000007</v>
      </c>
      <c r="U57" s="67"/>
      <c r="V57" s="67"/>
      <c r="W57" s="67"/>
      <c r="X57" s="67"/>
      <c r="Y57" s="67"/>
    </row>
    <row r="58" spans="1:25" x14ac:dyDescent="0.2">
      <c r="A58" s="106">
        <v>61</v>
      </c>
      <c r="B58" s="107" t="s">
        <v>76</v>
      </c>
      <c r="C58" s="106">
        <v>0.52127340300000002</v>
      </c>
      <c r="D58" s="106">
        <v>0.75627035399999998</v>
      </c>
      <c r="E58" s="106">
        <v>0.57324695599999997</v>
      </c>
      <c r="F58" s="106">
        <v>49.133289210000001</v>
      </c>
      <c r="G58" s="106">
        <v>18.611048029999999</v>
      </c>
      <c r="H58" s="106">
        <v>2.252766834</v>
      </c>
      <c r="I58" s="106">
        <v>16.72913539</v>
      </c>
      <c r="J58" s="106">
        <v>2.404064312</v>
      </c>
      <c r="K58" s="106">
        <v>19.133199699999999</v>
      </c>
      <c r="L58" s="106">
        <v>70.690774020000006</v>
      </c>
      <c r="M58" s="106">
        <v>42.874247220000001</v>
      </c>
      <c r="N58" s="106">
        <v>27.816526799999998</v>
      </c>
      <c r="O58" s="106">
        <v>0.91700000000000004</v>
      </c>
      <c r="P58" s="106">
        <v>20.66014375</v>
      </c>
      <c r="Q58" s="106">
        <v>21.49865625</v>
      </c>
      <c r="R58" s="106">
        <v>447.93</v>
      </c>
      <c r="S58" s="106">
        <v>50.906735750000003</v>
      </c>
      <c r="T58" s="106">
        <v>73.127915020000003</v>
      </c>
      <c r="U58" s="67"/>
      <c r="V58" s="67"/>
      <c r="W58" s="67"/>
      <c r="X58" s="67"/>
      <c r="Y58" s="67"/>
    </row>
    <row r="59" spans="1:25" x14ac:dyDescent="0.2">
      <c r="A59" s="106">
        <v>69</v>
      </c>
      <c r="B59" s="107" t="s">
        <v>460</v>
      </c>
      <c r="C59" s="106">
        <v>0.531725644</v>
      </c>
      <c r="D59" s="106">
        <v>0.792449929</v>
      </c>
      <c r="E59" s="106">
        <v>0.77480616800000002</v>
      </c>
      <c r="F59" s="106">
        <v>53.582693470000002</v>
      </c>
      <c r="G59" s="106">
        <v>16.49260451</v>
      </c>
      <c r="H59" s="106">
        <v>2.640958425</v>
      </c>
      <c r="I59" s="106">
        <v>15.946439440000001</v>
      </c>
      <c r="J59" s="106">
        <v>2.1195429649999999</v>
      </c>
      <c r="K59" s="106">
        <v>18.065982399999999</v>
      </c>
      <c r="L59" s="106">
        <v>69.796454370000006</v>
      </c>
      <c r="M59" s="106">
        <v>44.506458189999996</v>
      </c>
      <c r="N59" s="106">
        <v>25.289996179999999</v>
      </c>
      <c r="O59" s="106">
        <v>0.96199999999999997</v>
      </c>
      <c r="P59" s="106">
        <v>10.42</v>
      </c>
      <c r="Q59" s="106">
        <v>13.77</v>
      </c>
      <c r="R59" s="106">
        <v>446.09</v>
      </c>
      <c r="S59" s="106">
        <v>54.35</v>
      </c>
      <c r="T59" s="106">
        <v>72.91</v>
      </c>
      <c r="U59" s="67"/>
      <c r="V59" s="67"/>
      <c r="W59" s="67"/>
      <c r="X59" s="67"/>
      <c r="Y59" s="67"/>
    </row>
    <row r="60" spans="1:25" x14ac:dyDescent="0.2">
      <c r="A60" s="106">
        <v>70</v>
      </c>
      <c r="B60" s="107" t="s">
        <v>461</v>
      </c>
      <c r="C60" s="106">
        <v>0.50713186300000002</v>
      </c>
      <c r="D60" s="67"/>
      <c r="E60" s="106">
        <v>0.70318039499999996</v>
      </c>
      <c r="F60" s="106">
        <v>52.671517440000002</v>
      </c>
      <c r="G60" s="106">
        <v>16.278000989999999</v>
      </c>
      <c r="H60" s="106">
        <v>2.284133126</v>
      </c>
      <c r="I60" s="106">
        <v>17.196625569999998</v>
      </c>
      <c r="J60" s="106">
        <v>1.9898236090000001</v>
      </c>
      <c r="K60" s="106">
        <v>19.18644918</v>
      </c>
      <c r="L60" s="106">
        <v>69.810040709999996</v>
      </c>
      <c r="M60" s="106">
        <v>45.569336059999998</v>
      </c>
      <c r="N60" s="106">
        <v>24.240704650000001</v>
      </c>
      <c r="O60" s="106">
        <v>0.80100000000000005</v>
      </c>
      <c r="P60" s="106">
        <v>17.489999999999998</v>
      </c>
      <c r="Q60" s="106">
        <v>19.64</v>
      </c>
      <c r="R60" s="106">
        <v>454.07</v>
      </c>
      <c r="S60" s="106">
        <v>50.25</v>
      </c>
      <c r="T60" s="106">
        <v>71.86</v>
      </c>
      <c r="U60" s="67"/>
      <c r="V60" s="67"/>
      <c r="W60" s="67"/>
      <c r="X60" s="67"/>
      <c r="Y60" s="67"/>
    </row>
    <row r="61" spans="1:25" x14ac:dyDescent="0.2">
      <c r="A61" s="106">
        <v>59</v>
      </c>
      <c r="B61" s="107" t="s">
        <v>462</v>
      </c>
      <c r="C61" s="106">
        <v>0.55584326399999995</v>
      </c>
      <c r="D61" s="106">
        <v>0.74894623699999996</v>
      </c>
      <c r="E61" s="106">
        <v>0.54201218699999998</v>
      </c>
      <c r="F61" s="106">
        <v>48.402709639999998</v>
      </c>
      <c r="G61" s="106">
        <v>17.93562412</v>
      </c>
      <c r="H61" s="106">
        <v>2.796225357</v>
      </c>
      <c r="I61" s="106">
        <v>16.99073448</v>
      </c>
      <c r="J61" s="106">
        <v>1.9907401739999999</v>
      </c>
      <c r="K61" s="106">
        <v>18.98147466</v>
      </c>
      <c r="L61" s="106">
        <v>70.350520619999998</v>
      </c>
      <c r="M61" s="106">
        <v>42.806246729999998</v>
      </c>
      <c r="N61" s="106">
        <v>27.5442739</v>
      </c>
      <c r="O61" s="106">
        <v>0.97099999999999997</v>
      </c>
      <c r="P61" s="106">
        <v>18.084712499999998</v>
      </c>
      <c r="Q61" s="106">
        <v>20.30078125</v>
      </c>
      <c r="R61" s="106">
        <v>458.52499999999998</v>
      </c>
      <c r="S61" s="106">
        <v>50.587634129999998</v>
      </c>
      <c r="T61" s="106">
        <v>71.605524970000005</v>
      </c>
      <c r="U61" s="67"/>
      <c r="V61" s="67"/>
      <c r="W61" s="67"/>
      <c r="X61" s="67"/>
      <c r="Y61" s="67"/>
    </row>
    <row r="62" spans="1:25" x14ac:dyDescent="0.2">
      <c r="A62" s="106">
        <v>72</v>
      </c>
      <c r="B62" s="107" t="s">
        <v>463</v>
      </c>
      <c r="C62" s="106">
        <v>0.59380254399999999</v>
      </c>
      <c r="D62" s="106">
        <v>0.67080967899999999</v>
      </c>
      <c r="E62" s="106">
        <v>0.55265523999999999</v>
      </c>
      <c r="F62" s="106">
        <v>48.559675130000002</v>
      </c>
      <c r="G62" s="106">
        <v>15.99288145</v>
      </c>
      <c r="H62" s="106">
        <v>2.489130147</v>
      </c>
      <c r="I62" s="106">
        <v>17.171717170000001</v>
      </c>
      <c r="J62" s="106">
        <v>2.3562327820000002</v>
      </c>
      <c r="K62" s="106">
        <v>19.52794995</v>
      </c>
      <c r="L62" s="106">
        <v>73.23446328</v>
      </c>
      <c r="M62" s="106">
        <v>44.749978509999998</v>
      </c>
      <c r="N62" s="106">
        <v>28.484484770000002</v>
      </c>
      <c r="O62" s="106">
        <v>0.97499999999999998</v>
      </c>
      <c r="P62" s="106">
        <v>15.93</v>
      </c>
      <c r="Q62" s="106">
        <v>18.920000000000002</v>
      </c>
      <c r="R62" s="106">
        <v>352.58</v>
      </c>
      <c r="S62" s="106">
        <v>48.08</v>
      </c>
      <c r="T62" s="106">
        <v>71.510000000000005</v>
      </c>
      <c r="U62" s="67"/>
      <c r="V62" s="67"/>
      <c r="W62" s="67"/>
      <c r="X62" s="67"/>
      <c r="Y62" s="67"/>
    </row>
    <row r="63" spans="1:25" x14ac:dyDescent="0.2">
      <c r="A63" s="106">
        <v>73</v>
      </c>
      <c r="B63" s="107" t="s">
        <v>464</v>
      </c>
      <c r="C63" s="106">
        <v>0.50052380200000002</v>
      </c>
      <c r="D63" s="106">
        <v>0.63334478100000002</v>
      </c>
      <c r="E63" s="106">
        <v>0.56299661400000001</v>
      </c>
      <c r="F63" s="106">
        <v>46.260736059999999</v>
      </c>
      <c r="G63" s="106">
        <v>18.860442939999999</v>
      </c>
      <c r="H63" s="106">
        <v>2.8831211059999999</v>
      </c>
      <c r="I63" s="106">
        <v>15.88310038</v>
      </c>
      <c r="J63" s="106">
        <v>2.444264757</v>
      </c>
      <c r="K63" s="106">
        <v>18.327365140000001</v>
      </c>
      <c r="L63" s="106">
        <v>70.720422999999997</v>
      </c>
      <c r="M63" s="106">
        <v>41.993658119999999</v>
      </c>
      <c r="N63" s="106">
        <v>28.726764880000001</v>
      </c>
      <c r="O63" s="106">
        <v>0.77700000000000002</v>
      </c>
      <c r="P63" s="106">
        <v>20.6</v>
      </c>
      <c r="Q63" s="106">
        <v>21.44</v>
      </c>
      <c r="R63" s="106">
        <v>507.05</v>
      </c>
      <c r="S63" s="106">
        <v>46.73</v>
      </c>
      <c r="T63" s="106">
        <v>73.63</v>
      </c>
      <c r="U63" s="67"/>
      <c r="V63" s="67"/>
      <c r="W63" s="67"/>
      <c r="X63" s="67"/>
      <c r="Y63" s="67"/>
    </row>
    <row r="64" spans="1:25" x14ac:dyDescent="0.2">
      <c r="A64" s="106">
        <v>189</v>
      </c>
      <c r="B64" s="107" t="s">
        <v>252</v>
      </c>
      <c r="C64" s="106">
        <v>0.494517559</v>
      </c>
      <c r="D64" s="106">
        <v>0.520946464</v>
      </c>
      <c r="E64" s="106">
        <v>0.57235872499999996</v>
      </c>
      <c r="F64" s="106">
        <v>51.747061129999999</v>
      </c>
      <c r="G64" s="106">
        <v>15.955885049999999</v>
      </c>
      <c r="H64" s="106">
        <v>2.1026429530000001</v>
      </c>
      <c r="I64" s="106">
        <v>14.489546969999999</v>
      </c>
      <c r="J64" s="106">
        <v>2.1639668049999998</v>
      </c>
      <c r="K64" s="106">
        <v>16.653513780000001</v>
      </c>
      <c r="L64" s="106">
        <v>71.125278280000003</v>
      </c>
      <c r="M64" s="106">
        <v>42.147205710000001</v>
      </c>
      <c r="N64" s="106">
        <v>28.978072569999998</v>
      </c>
      <c r="O64" s="106">
        <v>0.90600000000000003</v>
      </c>
      <c r="P64" s="106">
        <v>18.62375625</v>
      </c>
      <c r="Q64" s="106">
        <v>22.037700000000001</v>
      </c>
      <c r="R64" s="106">
        <v>412.07499999999999</v>
      </c>
      <c r="S64" s="106">
        <v>50.196256040000002</v>
      </c>
      <c r="T64" s="106">
        <v>72.627234529999996</v>
      </c>
      <c r="U64" s="67"/>
      <c r="V64" s="67"/>
      <c r="W64" s="67"/>
      <c r="X64" s="67"/>
      <c r="Y64" s="67"/>
    </row>
    <row r="65" spans="1:25" x14ac:dyDescent="0.2">
      <c r="A65" s="106">
        <v>76</v>
      </c>
      <c r="B65" s="107" t="s">
        <v>467</v>
      </c>
      <c r="C65" s="106">
        <v>0.517092789</v>
      </c>
      <c r="D65" s="106">
        <v>0.56373131099999996</v>
      </c>
      <c r="E65" s="106">
        <v>0.54532133299999996</v>
      </c>
      <c r="F65" s="106">
        <v>49.995680360000001</v>
      </c>
      <c r="G65" s="106">
        <v>16.979605339999999</v>
      </c>
      <c r="H65" s="106">
        <v>2.7046844490000002</v>
      </c>
      <c r="I65" s="106">
        <v>16.430730220000001</v>
      </c>
      <c r="J65" s="106">
        <v>2.4122936749999999</v>
      </c>
      <c r="K65" s="106">
        <v>18.843023890000001</v>
      </c>
      <c r="L65" s="106">
        <v>68.309694480000005</v>
      </c>
      <c r="M65" s="106">
        <v>41.731993610000004</v>
      </c>
      <c r="N65" s="106">
        <v>26.577700870000001</v>
      </c>
      <c r="O65" s="106">
        <v>0.94899999999999995</v>
      </c>
      <c r="P65" s="106">
        <v>14.491087500000001</v>
      </c>
      <c r="Q65" s="106">
        <v>16.707156250000001</v>
      </c>
      <c r="R65" s="106">
        <v>430.30500000000001</v>
      </c>
      <c r="S65" s="106">
        <v>49.830180730000002</v>
      </c>
      <c r="T65" s="106">
        <v>72.460891040000007</v>
      </c>
      <c r="U65" s="67"/>
      <c r="V65" s="67"/>
      <c r="W65" s="67"/>
      <c r="X65" s="67"/>
      <c r="Y65" s="67"/>
    </row>
    <row r="66" spans="1:25" x14ac:dyDescent="0.2">
      <c r="A66" s="106">
        <v>77</v>
      </c>
      <c r="B66" s="107" t="s">
        <v>468</v>
      </c>
      <c r="C66" s="106">
        <v>0.59765299100000002</v>
      </c>
      <c r="D66" s="106">
        <v>0.61827829300000003</v>
      </c>
      <c r="E66" s="106">
        <v>0.53175035800000003</v>
      </c>
      <c r="F66" s="106">
        <v>45.823230150000001</v>
      </c>
      <c r="G66" s="106">
        <v>17.193232649999999</v>
      </c>
      <c r="H66" s="106">
        <v>3.2302960540000001</v>
      </c>
      <c r="I66" s="106">
        <v>18.897637799999998</v>
      </c>
      <c r="J66" s="106">
        <v>2.0518074450000001</v>
      </c>
      <c r="K66" s="106">
        <v>20.949445239999999</v>
      </c>
      <c r="L66" s="106">
        <v>68.465909089999997</v>
      </c>
      <c r="M66" s="106">
        <v>39.519220859999997</v>
      </c>
      <c r="N66" s="106">
        <v>28.946688229999999</v>
      </c>
      <c r="O66" s="106">
        <v>0.86399999999999999</v>
      </c>
      <c r="P66" s="106">
        <v>18.079999999999998</v>
      </c>
      <c r="Q66" s="106">
        <v>17.850000000000001</v>
      </c>
      <c r="R66" s="106">
        <v>347.55</v>
      </c>
      <c r="S66" s="106">
        <v>43.1</v>
      </c>
      <c r="T66" s="106">
        <v>66.98</v>
      </c>
      <c r="U66" s="67"/>
      <c r="V66" s="67"/>
      <c r="W66" s="67"/>
      <c r="X66" s="67"/>
      <c r="Y66" s="67"/>
    </row>
    <row r="67" spans="1:25" x14ac:dyDescent="0.2">
      <c r="A67" s="106">
        <v>78</v>
      </c>
      <c r="B67" s="107" t="s">
        <v>469</v>
      </c>
      <c r="C67" s="106">
        <v>0.55576678199999996</v>
      </c>
      <c r="D67" s="106">
        <v>0.54666929200000003</v>
      </c>
      <c r="E67" s="106">
        <v>0.523435184</v>
      </c>
      <c r="F67" s="106">
        <v>46.162050059999999</v>
      </c>
      <c r="G67" s="106">
        <v>18.70533159</v>
      </c>
      <c r="H67" s="106">
        <v>2.9576308509999998</v>
      </c>
      <c r="I67" s="106">
        <v>18.312284729999998</v>
      </c>
      <c r="J67" s="106">
        <v>2.4125874129999998</v>
      </c>
      <c r="K67" s="106">
        <v>20.724872139999999</v>
      </c>
      <c r="L67" s="106">
        <v>67.228590690000004</v>
      </c>
      <c r="M67" s="106">
        <v>39.85201301</v>
      </c>
      <c r="N67" s="106">
        <v>27.37657768</v>
      </c>
      <c r="O67" s="67"/>
      <c r="P67" s="67"/>
      <c r="Q67" s="67"/>
      <c r="R67" s="67"/>
      <c r="S67" s="67"/>
      <c r="T67" s="106">
        <v>71.98</v>
      </c>
      <c r="U67" s="67"/>
      <c r="V67" s="67"/>
      <c r="W67" s="67"/>
      <c r="X67" s="67"/>
      <c r="Y67" s="67"/>
    </row>
    <row r="68" spans="1:25" x14ac:dyDescent="0.2">
      <c r="A68" s="106">
        <v>79</v>
      </c>
      <c r="B68" s="107" t="s">
        <v>470</v>
      </c>
      <c r="C68" s="106">
        <v>0.55337649799999999</v>
      </c>
      <c r="D68" s="106">
        <v>0.65426357199999996</v>
      </c>
      <c r="E68" s="106">
        <v>0.60989302499999998</v>
      </c>
      <c r="F68" s="106">
        <v>49.693211509999998</v>
      </c>
      <c r="G68" s="106">
        <v>17.412689669999999</v>
      </c>
      <c r="H68" s="106">
        <v>2.7749374329999998</v>
      </c>
      <c r="I68" s="106">
        <v>15.99241466</v>
      </c>
      <c r="J68" s="106">
        <v>2.2924663829999998</v>
      </c>
      <c r="K68" s="106">
        <v>18.284881049999999</v>
      </c>
      <c r="L68" s="106">
        <v>69.767441860000005</v>
      </c>
      <c r="M68" s="106">
        <v>41.103875199999997</v>
      </c>
      <c r="N68" s="106">
        <v>28.663566660000001</v>
      </c>
      <c r="O68" s="106">
        <v>1.04</v>
      </c>
      <c r="P68" s="106">
        <v>16.77</v>
      </c>
      <c r="Q68" s="106">
        <v>23</v>
      </c>
      <c r="R68" s="106">
        <v>367.79</v>
      </c>
      <c r="S68" s="106">
        <v>48.08</v>
      </c>
      <c r="T68" s="106">
        <v>71.59</v>
      </c>
      <c r="U68" s="67"/>
      <c r="V68" s="67"/>
      <c r="W68" s="67"/>
      <c r="X68" s="67"/>
      <c r="Y68" s="67"/>
    </row>
    <row r="69" spans="1:25" x14ac:dyDescent="0.2">
      <c r="A69" s="106">
        <v>80</v>
      </c>
      <c r="B69" s="107" t="s">
        <v>471</v>
      </c>
      <c r="C69" s="106">
        <v>0.613239808</v>
      </c>
      <c r="D69" s="106">
        <v>0.769312408</v>
      </c>
      <c r="E69" s="106">
        <v>0.59093807700000001</v>
      </c>
      <c r="F69" s="106">
        <v>49.924760620000001</v>
      </c>
      <c r="G69" s="106">
        <v>17.928665630000001</v>
      </c>
      <c r="H69" s="106">
        <v>2.8526412479999999</v>
      </c>
      <c r="I69" s="106">
        <v>17.163355410000001</v>
      </c>
      <c r="J69" s="106">
        <v>2.0343668469999998</v>
      </c>
      <c r="K69" s="106">
        <v>19.197722259999999</v>
      </c>
      <c r="L69" s="106">
        <v>68.863636360000001</v>
      </c>
      <c r="M69" s="106">
        <v>40.729340039999997</v>
      </c>
      <c r="N69" s="106">
        <v>28.134296330000002</v>
      </c>
      <c r="O69" s="106">
        <v>0.999</v>
      </c>
      <c r="P69" s="106">
        <v>19.52</v>
      </c>
      <c r="Q69" s="106">
        <v>20.239999999999998</v>
      </c>
      <c r="R69" s="106">
        <v>412.98</v>
      </c>
      <c r="S69" s="106">
        <v>54.64</v>
      </c>
      <c r="T69" s="106">
        <v>68.3</v>
      </c>
      <c r="U69" s="67"/>
      <c r="V69" s="67"/>
      <c r="W69" s="67"/>
      <c r="X69" s="67"/>
      <c r="Y69" s="67"/>
    </row>
    <row r="70" spans="1:25" x14ac:dyDescent="0.2">
      <c r="A70" s="106">
        <v>81</v>
      </c>
      <c r="B70" s="107" t="s">
        <v>472</v>
      </c>
      <c r="C70" s="106">
        <v>0.57567078599999999</v>
      </c>
      <c r="D70" s="106">
        <v>0.81718719200000001</v>
      </c>
      <c r="E70" s="106">
        <v>0.75169785600000005</v>
      </c>
      <c r="F70" s="106">
        <v>53.328442170000002</v>
      </c>
      <c r="G70" s="106">
        <v>16.181868560000002</v>
      </c>
      <c r="H70" s="106">
        <v>2.1647856220000001</v>
      </c>
      <c r="I70" s="106">
        <v>15.73033708</v>
      </c>
      <c r="J70" s="106">
        <v>2.0765520369999999</v>
      </c>
      <c r="K70" s="106">
        <v>17.806889120000001</v>
      </c>
      <c r="L70" s="106">
        <v>68.872870250000005</v>
      </c>
      <c r="M70" s="106">
        <v>41.532944540000003</v>
      </c>
      <c r="N70" s="106">
        <v>27.339925709999999</v>
      </c>
      <c r="O70" s="106">
        <v>0.86699999999999999</v>
      </c>
      <c r="P70" s="106">
        <v>13.89</v>
      </c>
      <c r="Q70" s="106">
        <v>17.010000000000002</v>
      </c>
      <c r="R70" s="106">
        <v>412.77</v>
      </c>
      <c r="S70" s="106">
        <v>58.48</v>
      </c>
      <c r="T70" s="106">
        <v>69.739999999999995</v>
      </c>
      <c r="U70" s="67"/>
      <c r="V70" s="67"/>
      <c r="W70" s="67"/>
      <c r="X70" s="67"/>
      <c r="Y70" s="67"/>
    </row>
    <row r="71" spans="1:25" x14ac:dyDescent="0.2">
      <c r="A71" s="106">
        <v>82</v>
      </c>
      <c r="B71" s="107" t="s">
        <v>473</v>
      </c>
      <c r="C71" s="106">
        <v>0.47261714500000002</v>
      </c>
      <c r="D71" s="106">
        <v>0.46087858900000001</v>
      </c>
      <c r="E71" s="106">
        <v>0.87653507500000005</v>
      </c>
      <c r="F71" s="106">
        <v>56.382656650000001</v>
      </c>
      <c r="G71" s="106">
        <v>14.228951309999999</v>
      </c>
      <c r="H71" s="106">
        <v>2.6665310619999998</v>
      </c>
      <c r="I71" s="106">
        <v>16.372795969999999</v>
      </c>
      <c r="J71" s="106">
        <v>1.955289673</v>
      </c>
      <c r="K71" s="106">
        <v>18.328085640000001</v>
      </c>
      <c r="L71" s="106">
        <v>71.084337349999998</v>
      </c>
      <c r="M71" s="106">
        <v>44.664525529999999</v>
      </c>
      <c r="N71" s="106">
        <v>26.41981182</v>
      </c>
      <c r="O71" s="106">
        <v>0.63800000000000001</v>
      </c>
      <c r="P71" s="106">
        <v>15.81</v>
      </c>
      <c r="Q71" s="106">
        <v>16.29</v>
      </c>
      <c r="R71" s="106">
        <v>346.83</v>
      </c>
      <c r="S71" s="106">
        <v>50</v>
      </c>
      <c r="T71" s="106">
        <v>71.05</v>
      </c>
      <c r="U71" s="67"/>
      <c r="V71" s="67"/>
      <c r="W71" s="67"/>
      <c r="X71" s="67"/>
      <c r="Y71" s="67"/>
    </row>
    <row r="72" spans="1:25" x14ac:dyDescent="0.2">
      <c r="A72" s="106">
        <v>83</v>
      </c>
      <c r="B72" s="107" t="s">
        <v>474</v>
      </c>
      <c r="C72" s="106">
        <v>0.48131432400000002</v>
      </c>
      <c r="D72" s="106">
        <v>0.46299867500000003</v>
      </c>
      <c r="E72" s="106">
        <v>0.66553530500000002</v>
      </c>
      <c r="F72" s="106">
        <v>52.331177240000002</v>
      </c>
      <c r="G72" s="106">
        <v>16.616084059999999</v>
      </c>
      <c r="H72" s="106">
        <v>2.090842399</v>
      </c>
      <c r="I72" s="106">
        <v>16.36690647</v>
      </c>
      <c r="J72" s="106">
        <v>2.1122193149999999</v>
      </c>
      <c r="K72" s="106">
        <v>18.479125790000001</v>
      </c>
      <c r="L72" s="106">
        <v>70.09864365</v>
      </c>
      <c r="M72" s="106">
        <v>41.380557600000003</v>
      </c>
      <c r="N72" s="106">
        <v>28.718086039999999</v>
      </c>
      <c r="O72" s="106">
        <v>0.89500000000000002</v>
      </c>
      <c r="P72" s="106">
        <v>15.09</v>
      </c>
      <c r="Q72" s="106">
        <v>15.57</v>
      </c>
      <c r="R72" s="106">
        <v>382.76</v>
      </c>
      <c r="S72" s="106">
        <v>58.14</v>
      </c>
      <c r="T72" s="106">
        <v>71.59</v>
      </c>
      <c r="U72" s="67"/>
      <c r="V72" s="67"/>
      <c r="W72" s="67"/>
      <c r="X72" s="67"/>
      <c r="Y72" s="67"/>
    </row>
    <row r="73" spans="1:25" x14ac:dyDescent="0.2">
      <c r="A73" s="106">
        <v>84</v>
      </c>
      <c r="B73" s="107" t="s">
        <v>475</v>
      </c>
      <c r="C73" s="106">
        <v>0.73071811900000005</v>
      </c>
      <c r="D73" s="106">
        <v>1.043190565</v>
      </c>
      <c r="E73" s="106">
        <v>0.59902287700000001</v>
      </c>
      <c r="F73" s="106">
        <v>47.362991239999999</v>
      </c>
      <c r="G73" s="106">
        <v>19.29550798</v>
      </c>
      <c r="H73" s="106">
        <v>3.0571271150000001</v>
      </c>
      <c r="I73" s="106">
        <v>16.47840532</v>
      </c>
      <c r="J73" s="106">
        <v>3.091211114</v>
      </c>
      <c r="K73" s="106">
        <v>19.56961643</v>
      </c>
      <c r="L73" s="106">
        <v>67.752885269999993</v>
      </c>
      <c r="M73" s="106">
        <v>38.946553639999998</v>
      </c>
      <c r="N73" s="106">
        <v>28.806331629999999</v>
      </c>
      <c r="O73" s="106">
        <v>0.752</v>
      </c>
      <c r="P73" s="106">
        <v>20.239999999999998</v>
      </c>
      <c r="Q73" s="106">
        <v>20.72</v>
      </c>
      <c r="R73" s="106">
        <v>408.79</v>
      </c>
      <c r="S73" s="106">
        <v>49.02</v>
      </c>
      <c r="T73" s="106">
        <v>72.87</v>
      </c>
      <c r="U73" s="67"/>
      <c r="V73" s="67"/>
      <c r="W73" s="67"/>
      <c r="X73" s="67"/>
      <c r="Y73" s="67"/>
    </row>
    <row r="74" spans="1:25" x14ac:dyDescent="0.2">
      <c r="A74" s="106">
        <v>85</v>
      </c>
      <c r="B74" s="107" t="s">
        <v>477</v>
      </c>
      <c r="C74" s="106">
        <v>0.63398680500000004</v>
      </c>
      <c r="D74" s="106">
        <v>0.683527844</v>
      </c>
      <c r="E74" s="106">
        <v>0.58591874700000002</v>
      </c>
      <c r="F74" s="106">
        <v>46.220508479999999</v>
      </c>
      <c r="G74" s="106">
        <v>19.81746777</v>
      </c>
      <c r="H74" s="106">
        <v>2.5093911000000002</v>
      </c>
      <c r="I74" s="106">
        <v>18.439716310000001</v>
      </c>
      <c r="J74" s="106">
        <v>3.2129808729999998</v>
      </c>
      <c r="K74" s="106">
        <v>21.652697180000001</v>
      </c>
      <c r="L74" s="106">
        <v>67.01916722</v>
      </c>
      <c r="M74" s="106">
        <v>39.29459336</v>
      </c>
      <c r="N74" s="106">
        <v>27.724573849999999</v>
      </c>
      <c r="O74" s="106">
        <v>0.89500000000000002</v>
      </c>
      <c r="P74" s="106">
        <v>18.079999999999998</v>
      </c>
      <c r="Q74" s="106">
        <v>18.559999999999999</v>
      </c>
      <c r="R74" s="106">
        <v>414.66</v>
      </c>
      <c r="S74" s="106">
        <v>52.63</v>
      </c>
      <c r="T74" s="106">
        <v>70.94</v>
      </c>
      <c r="U74" s="67"/>
      <c r="V74" s="67"/>
      <c r="W74" s="67"/>
      <c r="X74" s="67"/>
      <c r="Y74" s="67"/>
    </row>
    <row r="75" spans="1:25" x14ac:dyDescent="0.2">
      <c r="A75" s="106">
        <v>86</v>
      </c>
      <c r="B75" s="107" t="s">
        <v>478</v>
      </c>
      <c r="C75" s="106">
        <v>0.69887675400000004</v>
      </c>
      <c r="D75" s="106">
        <v>0.72052408099999998</v>
      </c>
      <c r="E75" s="106">
        <v>0.55224675199999995</v>
      </c>
      <c r="F75" s="106">
        <v>49.044122590000001</v>
      </c>
      <c r="G75" s="106">
        <v>18.992363839999999</v>
      </c>
      <c r="H75" s="106">
        <v>3.3518443609999999</v>
      </c>
      <c r="I75" s="106">
        <v>17.63527054</v>
      </c>
      <c r="J75" s="106">
        <v>3.2048035459999999</v>
      </c>
      <c r="K75" s="106">
        <v>20.840074090000002</v>
      </c>
      <c r="L75" s="106">
        <v>69.251336899999998</v>
      </c>
      <c r="M75" s="106">
        <v>41.681561160000001</v>
      </c>
      <c r="N75" s="106">
        <v>27.569775740000001</v>
      </c>
      <c r="O75" s="106">
        <v>0.90400000000000003</v>
      </c>
      <c r="P75" s="106">
        <v>16.29</v>
      </c>
      <c r="Q75" s="106">
        <v>16.170000000000002</v>
      </c>
      <c r="R75" s="106">
        <v>410.34</v>
      </c>
      <c r="S75" s="106">
        <v>45.25</v>
      </c>
      <c r="T75" s="106">
        <v>72.13</v>
      </c>
      <c r="U75" s="67"/>
      <c r="V75" s="67"/>
      <c r="W75" s="67"/>
      <c r="X75" s="67"/>
      <c r="Y75" s="67"/>
    </row>
    <row r="76" spans="1:25" x14ac:dyDescent="0.2">
      <c r="A76" s="106">
        <v>87</v>
      </c>
      <c r="B76" s="107" t="s">
        <v>479</v>
      </c>
      <c r="C76" s="106">
        <v>0.67417648799999996</v>
      </c>
      <c r="D76" s="106">
        <v>0.772293436</v>
      </c>
      <c r="E76" s="106">
        <v>0.68150281599999996</v>
      </c>
      <c r="F76" s="106">
        <v>49.580682709999998</v>
      </c>
      <c r="G76" s="106">
        <v>18.90371231</v>
      </c>
      <c r="H76" s="106">
        <v>2.6932332090000002</v>
      </c>
      <c r="I76" s="106">
        <v>18.038183020000002</v>
      </c>
      <c r="J76" s="106">
        <v>3.25749596</v>
      </c>
      <c r="K76" s="106">
        <v>21.295678980000002</v>
      </c>
      <c r="L76" s="106">
        <v>70.110956999999999</v>
      </c>
      <c r="M76" s="106">
        <v>41.149702730000001</v>
      </c>
      <c r="N76" s="106">
        <v>28.961254279999999</v>
      </c>
      <c r="O76" s="106">
        <v>0.92100000000000004</v>
      </c>
      <c r="P76" s="106">
        <v>16.77</v>
      </c>
      <c r="Q76" s="106">
        <v>20.84</v>
      </c>
      <c r="R76" s="106">
        <v>409.97</v>
      </c>
      <c r="S76" s="106">
        <v>47.17</v>
      </c>
      <c r="T76" s="106">
        <v>72.45</v>
      </c>
      <c r="U76" s="67"/>
      <c r="V76" s="67"/>
      <c r="W76" s="67"/>
      <c r="X76" s="67"/>
      <c r="Y76" s="67"/>
    </row>
    <row r="77" spans="1:25" x14ac:dyDescent="0.2">
      <c r="A77" s="106">
        <v>88</v>
      </c>
      <c r="B77" s="107" t="s">
        <v>136</v>
      </c>
      <c r="C77" s="106">
        <v>0.75420223900000005</v>
      </c>
      <c r="D77" s="106">
        <v>0.690816231</v>
      </c>
      <c r="E77" s="106">
        <v>0.49629797599999997</v>
      </c>
      <c r="F77" s="106">
        <v>44.374883920000002</v>
      </c>
      <c r="G77" s="106">
        <v>17.57262459</v>
      </c>
      <c r="H77" s="106">
        <v>2.9440987970000001</v>
      </c>
      <c r="I77" s="106">
        <v>19.987228609999999</v>
      </c>
      <c r="J77" s="106">
        <v>2.58893533</v>
      </c>
      <c r="K77" s="106">
        <v>22.576163940000001</v>
      </c>
      <c r="L77" s="106">
        <v>69.662921350000005</v>
      </c>
      <c r="M77" s="106">
        <v>41.756247129999998</v>
      </c>
      <c r="N77" s="106">
        <v>27.906674219999999</v>
      </c>
      <c r="O77" s="106">
        <v>0.91</v>
      </c>
      <c r="P77" s="106">
        <v>16.41</v>
      </c>
      <c r="Q77" s="106">
        <v>18.559999999999999</v>
      </c>
      <c r="R77" s="106">
        <v>461.63</v>
      </c>
      <c r="S77" s="106">
        <v>49.26</v>
      </c>
      <c r="T77" s="106">
        <v>69.17</v>
      </c>
      <c r="U77" s="67"/>
      <c r="V77" s="67"/>
      <c r="W77" s="67"/>
      <c r="X77" s="67"/>
      <c r="Y77" s="67"/>
    </row>
    <row r="78" spans="1:25" x14ac:dyDescent="0.2">
      <c r="A78" s="106">
        <v>89</v>
      </c>
      <c r="B78" s="107" t="s">
        <v>31</v>
      </c>
      <c r="C78" s="106">
        <v>0.76826193399999998</v>
      </c>
      <c r="D78" s="106">
        <v>0.655490032</v>
      </c>
      <c r="E78" s="106">
        <v>0.63066572499999995</v>
      </c>
      <c r="F78" s="106">
        <v>46.222412919999996</v>
      </c>
      <c r="G78" s="106">
        <v>17.073961839999999</v>
      </c>
      <c r="H78" s="106">
        <v>2.6264776319999998</v>
      </c>
      <c r="I78" s="106">
        <v>19.540229889999999</v>
      </c>
      <c r="J78" s="106">
        <v>2.6176419370000001</v>
      </c>
      <c r="K78" s="106">
        <v>22.15787182</v>
      </c>
      <c r="L78" s="106">
        <v>65.913757700000005</v>
      </c>
      <c r="M78" s="106">
        <v>38.178838730000002</v>
      </c>
      <c r="N78" s="106">
        <v>27.734918969999999</v>
      </c>
      <c r="O78" s="106">
        <v>0.92400000000000004</v>
      </c>
      <c r="P78" s="106">
        <v>16.29</v>
      </c>
      <c r="Q78" s="106">
        <v>20.96</v>
      </c>
      <c r="R78" s="106">
        <v>351.29</v>
      </c>
      <c r="S78" s="106">
        <v>46.95</v>
      </c>
      <c r="T78" s="106">
        <v>69.41</v>
      </c>
      <c r="U78" s="67"/>
      <c r="V78" s="67"/>
      <c r="W78" s="67"/>
      <c r="X78" s="67"/>
      <c r="Y78" s="67"/>
    </row>
    <row r="79" spans="1:25" x14ac:dyDescent="0.2">
      <c r="A79" s="106">
        <v>90</v>
      </c>
      <c r="B79" s="107" t="s">
        <v>480</v>
      </c>
      <c r="C79" s="106">
        <v>0.576650255</v>
      </c>
      <c r="D79" s="106">
        <v>0.67296320399999998</v>
      </c>
      <c r="E79" s="106">
        <v>0.621945941</v>
      </c>
      <c r="F79" s="106">
        <v>50.922043479999999</v>
      </c>
      <c r="G79" s="106">
        <v>18.642955350000001</v>
      </c>
      <c r="H79" s="106">
        <v>2.805899514</v>
      </c>
      <c r="I79" s="106">
        <v>18.25396825</v>
      </c>
      <c r="J79" s="106">
        <v>3.0361050989999998</v>
      </c>
      <c r="K79" s="106">
        <v>21.29007335</v>
      </c>
      <c r="L79" s="106">
        <v>71.578258020000007</v>
      </c>
      <c r="M79" s="106">
        <v>43.78580796</v>
      </c>
      <c r="N79" s="106">
        <v>27.79245006</v>
      </c>
      <c r="O79" s="106">
        <v>0.93799999999999994</v>
      </c>
      <c r="P79" s="106">
        <v>16.77</v>
      </c>
      <c r="Q79" s="106">
        <v>17.25</v>
      </c>
      <c r="R79" s="106">
        <v>394.31</v>
      </c>
      <c r="S79" s="106">
        <v>52.63</v>
      </c>
      <c r="T79" s="106">
        <v>70.73</v>
      </c>
      <c r="U79" s="67"/>
      <c r="V79" s="67"/>
      <c r="W79" s="67"/>
      <c r="X79" s="67"/>
      <c r="Y79" s="67"/>
    </row>
    <row r="80" spans="1:25" x14ac:dyDescent="0.2">
      <c r="A80" s="106">
        <v>91</v>
      </c>
      <c r="B80" s="107" t="s">
        <v>482</v>
      </c>
      <c r="C80" s="106">
        <v>0.63828660100000001</v>
      </c>
      <c r="D80" s="106">
        <v>0.54261095800000003</v>
      </c>
      <c r="E80" s="106">
        <v>0.57543453600000005</v>
      </c>
      <c r="F80" s="106">
        <v>48.841325650000002</v>
      </c>
      <c r="G80" s="106">
        <v>18.185709079999999</v>
      </c>
      <c r="H80" s="106">
        <v>3.254469829</v>
      </c>
      <c r="I80" s="106">
        <v>18.217306440000002</v>
      </c>
      <c r="J80" s="106">
        <v>2.9853610929999999</v>
      </c>
      <c r="K80" s="106">
        <v>21.202667529999999</v>
      </c>
      <c r="L80" s="106">
        <v>69.136690650000006</v>
      </c>
      <c r="M80" s="106">
        <v>40.601203050000002</v>
      </c>
      <c r="N80" s="106">
        <v>28.535487589999999</v>
      </c>
      <c r="O80" s="106">
        <v>1.0669999999999999</v>
      </c>
      <c r="P80" s="106">
        <v>14.61</v>
      </c>
      <c r="Q80" s="106">
        <v>16.89</v>
      </c>
      <c r="R80" s="106">
        <v>439.92</v>
      </c>
      <c r="S80" s="106">
        <v>50.51</v>
      </c>
      <c r="T80" s="106">
        <v>70.900000000000006</v>
      </c>
      <c r="U80" s="67"/>
      <c r="V80" s="67"/>
      <c r="W80" s="67"/>
      <c r="X80" s="67"/>
      <c r="Y80" s="67"/>
    </row>
    <row r="81" spans="1:25" x14ac:dyDescent="0.2">
      <c r="A81" s="106">
        <v>94</v>
      </c>
      <c r="B81" s="107" t="s">
        <v>483</v>
      </c>
      <c r="C81" s="106">
        <v>0.70876207000000002</v>
      </c>
      <c r="D81" s="106">
        <v>0.43445435799999998</v>
      </c>
      <c r="E81" s="106">
        <v>0.52711896700000005</v>
      </c>
      <c r="F81" s="106">
        <v>49.78916014</v>
      </c>
      <c r="G81" s="106">
        <v>21.330213740000001</v>
      </c>
      <c r="H81" s="106">
        <v>2.8692960260000002</v>
      </c>
      <c r="I81" s="106">
        <v>16.677482149999999</v>
      </c>
      <c r="J81" s="106">
        <v>3.0617367710000001</v>
      </c>
      <c r="K81" s="106">
        <v>19.73921893</v>
      </c>
      <c r="L81" s="106">
        <v>66.379928320000005</v>
      </c>
      <c r="M81" s="106">
        <v>37.167238519999998</v>
      </c>
      <c r="N81" s="106">
        <v>29.212689789999999</v>
      </c>
      <c r="O81" s="67"/>
      <c r="P81" s="106">
        <v>15.57</v>
      </c>
      <c r="Q81" s="106">
        <v>20.12</v>
      </c>
      <c r="R81" s="106">
        <v>406.99</v>
      </c>
      <c r="S81" s="106">
        <v>50.25</v>
      </c>
      <c r="T81" s="106">
        <v>71.25</v>
      </c>
      <c r="U81" s="67"/>
      <c r="V81" s="67"/>
      <c r="W81" s="67"/>
      <c r="X81" s="67"/>
      <c r="Y81" s="67"/>
    </row>
    <row r="82" spans="1:25" x14ac:dyDescent="0.2">
      <c r="A82" s="106">
        <v>93</v>
      </c>
      <c r="B82" s="107" t="s">
        <v>26</v>
      </c>
      <c r="C82" s="106">
        <v>0.66177178400000003</v>
      </c>
      <c r="D82" s="106">
        <v>0.67675326499999999</v>
      </c>
      <c r="E82" s="106">
        <v>0.63245742400000005</v>
      </c>
      <c r="F82" s="106">
        <v>59.221589539999997</v>
      </c>
      <c r="G82" s="106">
        <v>22.601017899999999</v>
      </c>
      <c r="H82" s="106">
        <v>3.3488043470000002</v>
      </c>
      <c r="I82" s="106">
        <v>17.316293930000001</v>
      </c>
      <c r="J82" s="106">
        <v>2.6941330240000001</v>
      </c>
      <c r="K82" s="106">
        <v>20.010426949999999</v>
      </c>
      <c r="L82" s="106">
        <v>67.653131450000004</v>
      </c>
      <c r="M82" s="106">
        <v>40.31850438</v>
      </c>
      <c r="N82" s="106">
        <v>27.33462707</v>
      </c>
      <c r="O82" s="67"/>
      <c r="P82" s="106">
        <v>17.25</v>
      </c>
      <c r="Q82" s="106">
        <v>18.8</v>
      </c>
      <c r="R82" s="106">
        <v>384.16</v>
      </c>
      <c r="S82" s="106">
        <v>51.55</v>
      </c>
      <c r="T82" s="106">
        <v>68.47</v>
      </c>
      <c r="U82" s="67"/>
      <c r="V82" s="67"/>
      <c r="W82" s="67"/>
      <c r="X82" s="67"/>
      <c r="Y82" s="67"/>
    </row>
    <row r="83" spans="1:25" x14ac:dyDescent="0.2">
      <c r="A83" s="106">
        <v>95</v>
      </c>
      <c r="B83" s="107" t="s">
        <v>484</v>
      </c>
      <c r="C83" s="106">
        <v>0.70090441199999998</v>
      </c>
      <c r="D83" s="106">
        <v>0.51478695900000004</v>
      </c>
      <c r="E83" s="106">
        <v>0.50882665900000001</v>
      </c>
      <c r="F83" s="106">
        <v>48.3058251</v>
      </c>
      <c r="G83" s="106">
        <v>19.070279979999999</v>
      </c>
      <c r="H83" s="106">
        <v>2.5901537239999999</v>
      </c>
      <c r="I83" s="106">
        <v>17.279894880000001</v>
      </c>
      <c r="J83" s="106">
        <v>3.3259467210000002</v>
      </c>
      <c r="K83" s="106">
        <v>20.605841600000002</v>
      </c>
      <c r="L83" s="106">
        <v>70.301475300000007</v>
      </c>
      <c r="M83" s="106">
        <v>41.55505514</v>
      </c>
      <c r="N83" s="106">
        <v>28.74642016</v>
      </c>
      <c r="O83" s="106">
        <v>0.68700000000000006</v>
      </c>
      <c r="P83" s="106">
        <v>18.920000000000002</v>
      </c>
      <c r="Q83" s="106">
        <v>19.64</v>
      </c>
      <c r="R83" s="106">
        <v>393.45</v>
      </c>
      <c r="S83" s="106">
        <v>50.25</v>
      </c>
      <c r="T83" s="106">
        <v>72.5</v>
      </c>
      <c r="U83" s="67"/>
      <c r="V83" s="67"/>
      <c r="W83" s="67"/>
      <c r="X83" s="67"/>
      <c r="Y83" s="67"/>
    </row>
    <row r="84" spans="1:25" x14ac:dyDescent="0.2">
      <c r="A84" s="106">
        <v>96</v>
      </c>
      <c r="B84" s="107" t="s">
        <v>485</v>
      </c>
      <c r="C84" s="106">
        <v>0.67808665000000001</v>
      </c>
      <c r="D84" s="106">
        <v>0.744889154</v>
      </c>
      <c r="E84" s="106">
        <v>0.55246353299999995</v>
      </c>
      <c r="F84" s="106">
        <v>49.98687692</v>
      </c>
      <c r="G84" s="106">
        <v>18.00520431</v>
      </c>
      <c r="H84" s="106">
        <v>3.3358406340000002</v>
      </c>
      <c r="I84" s="106">
        <v>18.734177219999999</v>
      </c>
      <c r="J84" s="106">
        <v>3.0099827389999998</v>
      </c>
      <c r="K84" s="106">
        <v>21.74415995</v>
      </c>
      <c r="L84" s="106">
        <v>67.837837840000006</v>
      </c>
      <c r="M84" s="106">
        <v>39.177778359999998</v>
      </c>
      <c r="N84" s="106">
        <v>28.660059480000001</v>
      </c>
      <c r="O84" s="106">
        <v>1.0649999999999999</v>
      </c>
      <c r="P84" s="106">
        <v>14.49</v>
      </c>
      <c r="Q84" s="106">
        <v>17.010000000000002</v>
      </c>
      <c r="R84" s="106">
        <v>399.6</v>
      </c>
      <c r="S84" s="106">
        <v>46.95</v>
      </c>
      <c r="T84" s="106">
        <v>71.27</v>
      </c>
      <c r="U84" s="67"/>
      <c r="V84" s="67"/>
      <c r="W84" s="67"/>
      <c r="X84" s="67"/>
      <c r="Y84" s="67"/>
    </row>
    <row r="85" spans="1:25" x14ac:dyDescent="0.2">
      <c r="A85" s="106">
        <v>97</v>
      </c>
      <c r="B85" s="107" t="s">
        <v>486</v>
      </c>
      <c r="C85" s="106">
        <v>0.52759570200000006</v>
      </c>
      <c r="D85" s="106">
        <v>0.525701851</v>
      </c>
      <c r="E85" s="106">
        <v>0.52914512800000002</v>
      </c>
      <c r="F85" s="106">
        <v>50.487221959999999</v>
      </c>
      <c r="G85" s="106">
        <v>18.49729185</v>
      </c>
      <c r="H85" s="106">
        <v>2.9581282610000001</v>
      </c>
      <c r="I85" s="106">
        <v>17.75114155</v>
      </c>
      <c r="J85" s="106">
        <v>2.9012557079999999</v>
      </c>
      <c r="K85" s="106">
        <v>20.652397260000001</v>
      </c>
      <c r="L85" s="106">
        <v>67.709637049999998</v>
      </c>
      <c r="M85" s="106">
        <v>42.088887620000001</v>
      </c>
      <c r="N85" s="106">
        <v>25.620749419999999</v>
      </c>
      <c r="O85" s="67"/>
      <c r="P85" s="106">
        <v>16.29</v>
      </c>
      <c r="Q85" s="106">
        <v>22.16</v>
      </c>
      <c r="R85" s="106">
        <v>372.64</v>
      </c>
      <c r="S85" s="106">
        <v>44.25</v>
      </c>
      <c r="T85" s="106">
        <v>71.98</v>
      </c>
      <c r="U85" s="67"/>
      <c r="V85" s="67"/>
      <c r="W85" s="67"/>
      <c r="X85" s="67"/>
      <c r="Y85" s="67"/>
    </row>
    <row r="86" spans="1:25" x14ac:dyDescent="0.2">
      <c r="A86" s="106">
        <v>98</v>
      </c>
      <c r="B86" s="107" t="s">
        <v>487</v>
      </c>
      <c r="C86" s="106">
        <v>0.70494312999999997</v>
      </c>
      <c r="D86" s="106">
        <v>0.78944929900000005</v>
      </c>
      <c r="E86" s="106">
        <v>0.64164181399999998</v>
      </c>
      <c r="F86" s="106">
        <v>52.914409999999997</v>
      </c>
      <c r="G86" s="106">
        <v>17.98496858</v>
      </c>
      <c r="H86" s="106">
        <v>2.2797220870000001</v>
      </c>
      <c r="I86" s="106">
        <v>14.9872449</v>
      </c>
      <c r="J86" s="106">
        <v>2.818993506</v>
      </c>
      <c r="K86" s="106">
        <v>17.806238400000002</v>
      </c>
      <c r="L86" s="106">
        <v>71.573261310000007</v>
      </c>
      <c r="M86" s="106">
        <v>41.888693410000002</v>
      </c>
      <c r="N86" s="106">
        <v>29.684567900000001</v>
      </c>
      <c r="O86" s="106">
        <v>1.0069999999999999</v>
      </c>
      <c r="P86" s="106">
        <v>14.97</v>
      </c>
      <c r="Q86" s="106">
        <v>17.61</v>
      </c>
      <c r="R86" s="106">
        <v>417.61</v>
      </c>
      <c r="S86" s="106">
        <v>54.05</v>
      </c>
      <c r="T86" s="106">
        <v>70.69</v>
      </c>
      <c r="U86" s="67"/>
      <c r="V86" s="67"/>
      <c r="W86" s="67"/>
      <c r="X86" s="67"/>
      <c r="Y86" s="67"/>
    </row>
    <row r="87" spans="1:25" x14ac:dyDescent="0.2">
      <c r="A87" s="106">
        <v>99</v>
      </c>
      <c r="B87" s="107" t="s">
        <v>488</v>
      </c>
      <c r="C87" s="106">
        <v>0.48234674199999999</v>
      </c>
      <c r="D87" s="106">
        <v>0.66398284699999999</v>
      </c>
      <c r="E87" s="106">
        <v>0.55705523999999995</v>
      </c>
      <c r="F87" s="106">
        <v>48.207015859999998</v>
      </c>
      <c r="G87" s="106">
        <v>17.904615270000001</v>
      </c>
      <c r="H87" s="106">
        <v>3.36996238</v>
      </c>
      <c r="I87" s="106">
        <v>17.827997490000001</v>
      </c>
      <c r="J87" s="106">
        <v>3.2039605089999998</v>
      </c>
      <c r="K87" s="106">
        <v>21.031957999999999</v>
      </c>
      <c r="L87" s="106">
        <v>72.233676979999998</v>
      </c>
      <c r="M87" s="106">
        <v>40.493680079999997</v>
      </c>
      <c r="N87" s="106">
        <v>31.73999689</v>
      </c>
      <c r="O87" s="106">
        <v>0.90700000000000003</v>
      </c>
      <c r="P87" s="106">
        <v>16.77</v>
      </c>
      <c r="Q87" s="106">
        <v>17.73</v>
      </c>
      <c r="R87" s="106">
        <v>460.73</v>
      </c>
      <c r="S87" s="106">
        <v>48.54</v>
      </c>
      <c r="T87" s="106">
        <v>72.63</v>
      </c>
      <c r="U87" s="67"/>
      <c r="V87" s="67"/>
      <c r="W87" s="67"/>
      <c r="X87" s="67"/>
      <c r="Y87" s="67"/>
    </row>
    <row r="88" spans="1:25" x14ac:dyDescent="0.2">
      <c r="A88" s="106">
        <v>100</v>
      </c>
      <c r="B88" s="107" t="s">
        <v>489</v>
      </c>
      <c r="C88" s="106">
        <v>0.51112754699999996</v>
      </c>
      <c r="D88" s="106">
        <v>0.607600747</v>
      </c>
      <c r="E88" s="106">
        <v>0.50926039099999998</v>
      </c>
      <c r="F88" s="106">
        <v>47.743818439999998</v>
      </c>
      <c r="G88" s="106">
        <v>17.812192840000002</v>
      </c>
      <c r="H88" s="106">
        <v>2.859068604</v>
      </c>
      <c r="I88" s="106">
        <v>19.4068343</v>
      </c>
      <c r="J88" s="106">
        <v>3.240841686</v>
      </c>
      <c r="K88" s="106">
        <v>22.64767599</v>
      </c>
      <c r="L88" s="106">
        <v>70.490716180000007</v>
      </c>
      <c r="M88" s="106">
        <v>39.376973560000003</v>
      </c>
      <c r="N88" s="106">
        <v>31.11374262</v>
      </c>
      <c r="O88" s="106">
        <v>0.85399999999999998</v>
      </c>
      <c r="P88" s="106">
        <v>17.25</v>
      </c>
      <c r="Q88" s="106">
        <v>19.88</v>
      </c>
      <c r="R88" s="106">
        <v>418.34</v>
      </c>
      <c r="S88" s="106">
        <v>50</v>
      </c>
      <c r="T88" s="106">
        <v>73.23</v>
      </c>
      <c r="U88" s="67"/>
      <c r="V88" s="67"/>
      <c r="W88" s="67"/>
      <c r="X88" s="67"/>
      <c r="Y88" s="67"/>
    </row>
    <row r="89" spans="1:25" x14ac:dyDescent="0.2">
      <c r="A89" s="106">
        <v>101</v>
      </c>
      <c r="B89" s="107" t="s">
        <v>490</v>
      </c>
      <c r="C89" s="106">
        <v>0.68417187400000001</v>
      </c>
      <c r="D89" s="106">
        <v>0.78390057499999999</v>
      </c>
      <c r="E89" s="106">
        <v>0.533863223</v>
      </c>
      <c r="F89" s="106">
        <v>47.830374910000003</v>
      </c>
      <c r="G89" s="106">
        <v>18.256476500000002</v>
      </c>
      <c r="H89" s="106">
        <v>3.6863670650000002</v>
      </c>
      <c r="I89" s="106">
        <v>20.2094886</v>
      </c>
      <c r="J89" s="106">
        <v>2.3775555929999999</v>
      </c>
      <c r="K89" s="106">
        <v>22.58704419</v>
      </c>
      <c r="L89" s="106">
        <v>66.351829989999999</v>
      </c>
      <c r="M89" s="106">
        <v>39.055520199999997</v>
      </c>
      <c r="N89" s="106">
        <v>27.296309789999999</v>
      </c>
      <c r="O89" s="106">
        <v>0.91300000000000003</v>
      </c>
      <c r="P89" s="106">
        <v>17.96</v>
      </c>
      <c r="Q89" s="106">
        <v>18.920000000000002</v>
      </c>
      <c r="R89" s="106">
        <v>423.01</v>
      </c>
      <c r="S89" s="106">
        <v>46.51</v>
      </c>
      <c r="T89" s="106">
        <v>66.22</v>
      </c>
      <c r="U89" s="67"/>
      <c r="V89" s="67"/>
      <c r="W89" s="67"/>
      <c r="X89" s="67"/>
      <c r="Y89" s="67"/>
    </row>
    <row r="90" spans="1:25" x14ac:dyDescent="0.2">
      <c r="A90" s="106">
        <v>103</v>
      </c>
      <c r="B90" s="107" t="s">
        <v>491</v>
      </c>
      <c r="C90" s="106">
        <v>0.63949410399999995</v>
      </c>
      <c r="D90" s="106">
        <v>0.65897365699999999</v>
      </c>
      <c r="E90" s="106">
        <v>0.64302618</v>
      </c>
      <c r="F90" s="106">
        <v>48.675492050000003</v>
      </c>
      <c r="G90" s="106">
        <v>18.326653010000001</v>
      </c>
      <c r="H90" s="106">
        <v>2.3167908129999999</v>
      </c>
      <c r="I90" s="106">
        <v>17.40064447</v>
      </c>
      <c r="J90" s="106">
        <v>3.519285226</v>
      </c>
      <c r="K90" s="106">
        <v>20.91992969</v>
      </c>
      <c r="L90" s="106">
        <v>68.294409060000007</v>
      </c>
      <c r="M90" s="106">
        <v>38.818825420000003</v>
      </c>
      <c r="N90" s="106">
        <v>29.47558364</v>
      </c>
      <c r="O90" s="67"/>
      <c r="P90" s="67"/>
      <c r="Q90" s="67"/>
      <c r="R90" s="106">
        <v>471.56</v>
      </c>
      <c r="S90" s="67"/>
      <c r="T90" s="106">
        <v>73.150000000000006</v>
      </c>
      <c r="U90" s="67"/>
      <c r="V90" s="67"/>
      <c r="W90" s="67"/>
      <c r="X90" s="67"/>
      <c r="Y90" s="67"/>
    </row>
    <row r="91" spans="1:25" x14ac:dyDescent="0.2">
      <c r="A91" s="106">
        <v>104</v>
      </c>
      <c r="B91" s="107" t="s">
        <v>493</v>
      </c>
      <c r="C91" s="106">
        <v>0.84978178900000001</v>
      </c>
      <c r="D91" s="106">
        <v>0.65311756700000001</v>
      </c>
      <c r="E91" s="106">
        <v>0.83708837800000002</v>
      </c>
      <c r="F91" s="106">
        <v>51.506607989999999</v>
      </c>
      <c r="G91" s="106">
        <v>18.727033179999999</v>
      </c>
      <c r="H91" s="106">
        <v>3.1934481450000001</v>
      </c>
      <c r="I91" s="106">
        <v>14.678899080000001</v>
      </c>
      <c r="J91" s="106">
        <v>2.3409229909999998</v>
      </c>
      <c r="K91" s="106">
        <v>17.01982207</v>
      </c>
      <c r="L91" s="106">
        <v>67.515527950000006</v>
      </c>
      <c r="M91" s="106">
        <v>39.746784990000002</v>
      </c>
      <c r="N91" s="106">
        <v>27.768742960000001</v>
      </c>
      <c r="O91" s="106">
        <v>0.93700000000000006</v>
      </c>
      <c r="P91" s="106">
        <v>16.29</v>
      </c>
      <c r="Q91" s="106">
        <v>17.61</v>
      </c>
      <c r="R91" s="106">
        <v>428.53</v>
      </c>
      <c r="S91" s="106">
        <v>45.87</v>
      </c>
      <c r="T91" s="106">
        <v>65.760000000000005</v>
      </c>
      <c r="U91" s="67"/>
      <c r="V91" s="67"/>
      <c r="W91" s="67"/>
      <c r="X91" s="67"/>
      <c r="Y91" s="67"/>
    </row>
    <row r="92" spans="1:25" x14ac:dyDescent="0.2">
      <c r="A92" s="106">
        <v>105</v>
      </c>
      <c r="B92" s="107" t="s">
        <v>494</v>
      </c>
      <c r="C92" s="106">
        <v>0.89418721400000001</v>
      </c>
      <c r="D92" s="106">
        <v>0.86897441600000003</v>
      </c>
      <c r="E92" s="106">
        <v>0.74779542399999999</v>
      </c>
      <c r="F92" s="106">
        <v>55.854297250000002</v>
      </c>
      <c r="G92" s="106">
        <v>21.00964913</v>
      </c>
      <c r="H92" s="106">
        <v>2.59980455</v>
      </c>
      <c r="I92" s="106">
        <v>17.236927049999998</v>
      </c>
      <c r="J92" s="106">
        <v>2.7685310169999999</v>
      </c>
      <c r="K92" s="106">
        <v>20.00545807</v>
      </c>
      <c r="L92" s="106">
        <v>69.909502259999996</v>
      </c>
      <c r="M92" s="106">
        <v>41.43578918</v>
      </c>
      <c r="N92" s="106">
        <v>28.47371308</v>
      </c>
      <c r="O92" s="106">
        <v>0.85299999999999998</v>
      </c>
      <c r="P92" s="106">
        <v>19.64</v>
      </c>
      <c r="Q92" s="106">
        <v>19.760000000000002</v>
      </c>
      <c r="R92" s="106">
        <v>442.88</v>
      </c>
      <c r="S92" s="106">
        <v>54.35</v>
      </c>
      <c r="T92" s="106">
        <v>73.34</v>
      </c>
      <c r="U92" s="67"/>
      <c r="V92" s="67"/>
      <c r="W92" s="67"/>
      <c r="X92" s="67"/>
      <c r="Y92" s="67"/>
    </row>
    <row r="93" spans="1:25" x14ac:dyDescent="0.2">
      <c r="A93" s="106">
        <v>106</v>
      </c>
      <c r="B93" s="107" t="s">
        <v>495</v>
      </c>
      <c r="C93" s="106">
        <v>0.75280862100000001</v>
      </c>
      <c r="D93" s="106">
        <v>0.667736106</v>
      </c>
      <c r="E93" s="106">
        <v>0.71825895399999995</v>
      </c>
      <c r="F93" s="106">
        <v>54.573968030000003</v>
      </c>
      <c r="G93" s="106">
        <v>21.382701669999999</v>
      </c>
      <c r="H93" s="106">
        <v>3.590200222</v>
      </c>
      <c r="I93" s="106">
        <v>16.994750660000001</v>
      </c>
      <c r="J93" s="106">
        <v>2.6252982579999999</v>
      </c>
      <c r="K93" s="106">
        <v>19.620048910000001</v>
      </c>
      <c r="L93" s="106">
        <v>72.513287779999999</v>
      </c>
      <c r="M93" s="106">
        <v>40.696474619999996</v>
      </c>
      <c r="N93" s="106">
        <v>31.816813150000002</v>
      </c>
      <c r="O93" s="106">
        <v>0.97499999999999998</v>
      </c>
      <c r="P93" s="106">
        <v>17.489999999999998</v>
      </c>
      <c r="Q93" s="106">
        <v>19.399999999999999</v>
      </c>
      <c r="R93" s="106">
        <v>449.73</v>
      </c>
      <c r="S93" s="106">
        <v>50.76</v>
      </c>
      <c r="T93" s="106">
        <v>70.47</v>
      </c>
      <c r="U93" s="67"/>
      <c r="V93" s="67"/>
      <c r="W93" s="67"/>
      <c r="X93" s="67"/>
      <c r="Y93" s="67"/>
    </row>
    <row r="94" spans="1:25" x14ac:dyDescent="0.2">
      <c r="A94" s="106">
        <v>107</v>
      </c>
      <c r="B94" s="107" t="s">
        <v>496</v>
      </c>
      <c r="C94" s="106">
        <v>0.51274515399999998</v>
      </c>
      <c r="D94" s="67"/>
      <c r="E94" s="106">
        <v>0.73842503800000003</v>
      </c>
      <c r="F94" s="106">
        <v>60.86590623</v>
      </c>
      <c r="G94" s="106">
        <v>16.101691599999999</v>
      </c>
      <c r="H94" s="106">
        <v>2.0014335280000002</v>
      </c>
      <c r="I94" s="106">
        <v>15.057915059999999</v>
      </c>
      <c r="J94" s="106">
        <v>1.772698023</v>
      </c>
      <c r="K94" s="106">
        <v>16.830613079999999</v>
      </c>
      <c r="L94" s="106">
        <v>71.168988490000004</v>
      </c>
      <c r="M94" s="106">
        <v>45.612297759999997</v>
      </c>
      <c r="N94" s="106">
        <v>25.55669073</v>
      </c>
      <c r="O94" s="106">
        <v>0.92500000000000004</v>
      </c>
      <c r="P94" s="106">
        <v>16.170000000000002</v>
      </c>
      <c r="Q94" s="106">
        <v>18.559999999999999</v>
      </c>
      <c r="R94" s="106">
        <v>395.09</v>
      </c>
      <c r="S94" s="106">
        <v>54.35</v>
      </c>
      <c r="T94" s="106">
        <v>69.67</v>
      </c>
      <c r="U94" s="67"/>
      <c r="V94" s="67"/>
      <c r="W94" s="67"/>
      <c r="X94" s="67"/>
      <c r="Y94" s="67"/>
    </row>
    <row r="95" spans="1:25" x14ac:dyDescent="0.2">
      <c r="A95" s="106">
        <v>108</v>
      </c>
      <c r="B95" s="107" t="s">
        <v>62</v>
      </c>
      <c r="C95" s="106">
        <v>0.67987893600000004</v>
      </c>
      <c r="D95" s="106">
        <v>0.62011616400000003</v>
      </c>
      <c r="E95" s="106">
        <v>0.68614245200000001</v>
      </c>
      <c r="F95" s="106">
        <v>55.021341739999997</v>
      </c>
      <c r="G95" s="106">
        <v>19.670893830000001</v>
      </c>
      <c r="H95" s="106">
        <v>2.9427958680000001</v>
      </c>
      <c r="I95" s="106">
        <v>20.570027469999999</v>
      </c>
      <c r="J95" s="106">
        <v>2.899904255</v>
      </c>
      <c r="K95" s="106">
        <v>23.469931729999999</v>
      </c>
      <c r="L95" s="106">
        <v>70.832159829999995</v>
      </c>
      <c r="M95" s="106">
        <v>41.987933599999998</v>
      </c>
      <c r="N95" s="106">
        <v>28.84422623</v>
      </c>
      <c r="O95" s="106">
        <v>0.93500000000000005</v>
      </c>
      <c r="P95" s="106">
        <v>18.444075000000002</v>
      </c>
      <c r="Q95" s="106">
        <v>21.378868749999999</v>
      </c>
      <c r="R95" s="106">
        <v>390.77499999999998</v>
      </c>
      <c r="S95" s="106">
        <v>50.292427150000002</v>
      </c>
      <c r="T95" s="106">
        <v>72.023249539999995</v>
      </c>
      <c r="U95" s="67"/>
      <c r="V95" s="67"/>
      <c r="W95" s="67"/>
      <c r="X95" s="67"/>
      <c r="Y95" s="67"/>
    </row>
    <row r="96" spans="1:25" x14ac:dyDescent="0.2">
      <c r="A96" s="106">
        <v>109</v>
      </c>
      <c r="B96" s="107" t="s">
        <v>497</v>
      </c>
      <c r="C96" s="106">
        <v>0.68548686700000006</v>
      </c>
      <c r="D96" s="106">
        <v>0.83769982600000004</v>
      </c>
      <c r="E96" s="106">
        <v>0.55532546800000004</v>
      </c>
      <c r="F96" s="106">
        <v>49.157311309999997</v>
      </c>
      <c r="G96" s="106">
        <v>20.433074659999999</v>
      </c>
      <c r="H96" s="106">
        <v>3.2556709069999998</v>
      </c>
      <c r="I96" s="106">
        <v>19.785759290000001</v>
      </c>
      <c r="J96" s="106">
        <v>2.8893280629999998</v>
      </c>
      <c r="K96" s="106">
        <v>22.675087359999999</v>
      </c>
      <c r="L96" s="106">
        <v>70.383275260000005</v>
      </c>
      <c r="M96" s="106">
        <v>38.705341109999999</v>
      </c>
      <c r="N96" s="106">
        <v>31.677934149999999</v>
      </c>
      <c r="O96" s="106">
        <v>0.78700000000000003</v>
      </c>
      <c r="P96" s="106">
        <v>18.920000000000002</v>
      </c>
      <c r="Q96" s="106">
        <v>18.559999999999999</v>
      </c>
      <c r="R96" s="106">
        <v>435.21</v>
      </c>
      <c r="S96" s="106">
        <v>49.02</v>
      </c>
      <c r="T96" s="106">
        <v>72.959999999999994</v>
      </c>
      <c r="U96" s="67"/>
      <c r="V96" s="67"/>
      <c r="W96" s="67"/>
      <c r="X96" s="67"/>
      <c r="Y96" s="67"/>
    </row>
    <row r="97" spans="1:25" x14ac:dyDescent="0.2">
      <c r="A97" s="106">
        <v>110</v>
      </c>
      <c r="B97" s="107" t="s">
        <v>498</v>
      </c>
      <c r="C97" s="106">
        <v>0.71189949500000005</v>
      </c>
      <c r="D97" s="106">
        <v>0.71876868400000005</v>
      </c>
      <c r="E97" s="106">
        <v>0.53685534000000001</v>
      </c>
      <c r="F97" s="106">
        <v>54.423671120000002</v>
      </c>
      <c r="G97" s="106">
        <v>21.38990841</v>
      </c>
      <c r="H97" s="106">
        <v>3.6720903150000002</v>
      </c>
      <c r="I97" s="106">
        <v>18.920521950000001</v>
      </c>
      <c r="J97" s="106">
        <v>2.7915992670000001</v>
      </c>
      <c r="K97" s="106">
        <v>21.712121209999999</v>
      </c>
      <c r="L97" s="106">
        <v>72.594936709999999</v>
      </c>
      <c r="M97" s="106">
        <v>41.717646379999998</v>
      </c>
      <c r="N97" s="106">
        <v>30.877290330000001</v>
      </c>
      <c r="O97" s="106">
        <v>0.91700000000000004</v>
      </c>
      <c r="P97" s="106">
        <v>15.45</v>
      </c>
      <c r="Q97" s="106">
        <v>15.81</v>
      </c>
      <c r="R97" s="106">
        <v>406.53</v>
      </c>
      <c r="S97" s="106">
        <v>48.78</v>
      </c>
      <c r="T97" s="106">
        <v>71.849999999999994</v>
      </c>
      <c r="U97" s="67"/>
      <c r="V97" s="67"/>
      <c r="W97" s="67"/>
      <c r="X97" s="67"/>
      <c r="Y97" s="67"/>
    </row>
    <row r="98" spans="1:25" x14ac:dyDescent="0.2">
      <c r="A98" s="106">
        <v>111</v>
      </c>
      <c r="B98" s="107" t="s">
        <v>499</v>
      </c>
      <c r="C98" s="106">
        <v>0.79037232400000001</v>
      </c>
      <c r="D98" s="106">
        <v>1.068180618</v>
      </c>
      <c r="E98" s="106">
        <v>0.77609278299999995</v>
      </c>
      <c r="F98" s="106">
        <v>54.17948114</v>
      </c>
      <c r="G98" s="106">
        <v>19.083933800000001</v>
      </c>
      <c r="H98" s="106">
        <v>1.6115474970000001</v>
      </c>
      <c r="I98" s="106">
        <v>20.591861900000001</v>
      </c>
      <c r="J98" s="106">
        <v>2.350016814</v>
      </c>
      <c r="K98" s="106">
        <v>22.941878710000001</v>
      </c>
      <c r="L98" s="106">
        <v>67.059593980000002</v>
      </c>
      <c r="M98" s="106">
        <v>42.163604059999997</v>
      </c>
      <c r="N98" s="106">
        <v>24.895989910000001</v>
      </c>
      <c r="O98" s="106">
        <v>1.0249999999999999</v>
      </c>
      <c r="P98" s="106">
        <v>17.37</v>
      </c>
      <c r="Q98" s="106">
        <v>19.760000000000002</v>
      </c>
      <c r="R98" s="106">
        <v>415.38</v>
      </c>
      <c r="S98" s="106">
        <v>51.55</v>
      </c>
      <c r="T98" s="106">
        <v>72.53</v>
      </c>
      <c r="U98" s="67"/>
      <c r="V98" s="67"/>
      <c r="W98" s="67"/>
      <c r="X98" s="67"/>
      <c r="Y98" s="67"/>
    </row>
    <row r="99" spans="1:25" x14ac:dyDescent="0.2">
      <c r="A99" s="106">
        <v>112</v>
      </c>
      <c r="B99" s="107" t="s">
        <v>500</v>
      </c>
      <c r="C99" s="106">
        <v>0.74356789199999995</v>
      </c>
      <c r="D99" s="106">
        <v>0.95200646099999997</v>
      </c>
      <c r="E99" s="106">
        <v>0.65411753399999994</v>
      </c>
      <c r="F99" s="106">
        <v>49.930167410000003</v>
      </c>
      <c r="G99" s="106">
        <v>20.098045240000001</v>
      </c>
      <c r="H99" s="106">
        <v>2.872306649</v>
      </c>
      <c r="I99" s="106">
        <v>18.325935319999999</v>
      </c>
      <c r="J99" s="106">
        <v>2.7876578080000001</v>
      </c>
      <c r="K99" s="106">
        <v>21.113593130000002</v>
      </c>
      <c r="L99" s="106">
        <v>67.207074430000006</v>
      </c>
      <c r="M99" s="106">
        <v>39.293116840000003</v>
      </c>
      <c r="N99" s="106">
        <v>27.913957589999999</v>
      </c>
      <c r="O99" s="106">
        <v>0.878</v>
      </c>
      <c r="P99" s="106">
        <v>16.53</v>
      </c>
      <c r="Q99" s="106">
        <v>19.16</v>
      </c>
      <c r="R99" s="106">
        <v>376.35</v>
      </c>
      <c r="S99" s="106">
        <v>49.26</v>
      </c>
      <c r="T99" s="106">
        <v>72.59</v>
      </c>
      <c r="U99" s="67"/>
      <c r="V99" s="67"/>
      <c r="W99" s="67"/>
      <c r="X99" s="67"/>
      <c r="Y99" s="67"/>
    </row>
    <row r="100" spans="1:25" x14ac:dyDescent="0.2">
      <c r="A100" s="106">
        <v>113</v>
      </c>
      <c r="B100" s="107" t="s">
        <v>501</v>
      </c>
      <c r="C100" s="106">
        <v>0.67571350100000005</v>
      </c>
      <c r="D100" s="106">
        <v>0.90726099100000002</v>
      </c>
      <c r="E100" s="106">
        <v>0.64868124699999996</v>
      </c>
      <c r="F100" s="106">
        <v>51.582579090000003</v>
      </c>
      <c r="G100" s="106">
        <v>18.924994470000001</v>
      </c>
      <c r="H100" s="106">
        <v>3.2720923609999999</v>
      </c>
      <c r="I100" s="106">
        <v>19.54154728</v>
      </c>
      <c r="J100" s="106">
        <v>2.7032039590000001</v>
      </c>
      <c r="K100" s="106">
        <v>22.244751239999999</v>
      </c>
      <c r="L100" s="106">
        <v>67.168863779999995</v>
      </c>
      <c r="M100" s="106">
        <v>39.809790820000003</v>
      </c>
      <c r="N100" s="106">
        <v>27.359072959999999</v>
      </c>
      <c r="O100" s="106">
        <v>0.84099999999999997</v>
      </c>
      <c r="P100" s="106">
        <v>17.25</v>
      </c>
      <c r="Q100" s="106">
        <v>17.61</v>
      </c>
      <c r="R100" s="106">
        <v>359.38</v>
      </c>
      <c r="S100" s="106">
        <v>48.54</v>
      </c>
      <c r="T100" s="106">
        <v>71.42</v>
      </c>
      <c r="U100" s="67"/>
      <c r="V100" s="67"/>
      <c r="W100" s="67"/>
      <c r="X100" s="67"/>
      <c r="Y100" s="67"/>
    </row>
    <row r="101" spans="1:25" x14ac:dyDescent="0.2">
      <c r="A101" s="106">
        <v>114</v>
      </c>
      <c r="B101" s="107" t="s">
        <v>502</v>
      </c>
      <c r="C101" s="106">
        <v>0.61178509599999997</v>
      </c>
      <c r="D101" s="106">
        <v>0.95492785400000002</v>
      </c>
      <c r="E101" s="106">
        <v>0.71371648399999998</v>
      </c>
      <c r="F101" s="106">
        <v>53.726586339999997</v>
      </c>
      <c r="G101" s="106">
        <v>17.653190420000001</v>
      </c>
      <c r="H101" s="106">
        <v>3.2336263779999999</v>
      </c>
      <c r="I101" s="106">
        <v>18.1640625</v>
      </c>
      <c r="J101" s="106">
        <v>3.1139026990000001</v>
      </c>
      <c r="K101" s="106">
        <v>21.277965200000001</v>
      </c>
      <c r="L101" s="106">
        <v>68.85964912</v>
      </c>
      <c r="M101" s="106">
        <v>42.657923459999999</v>
      </c>
      <c r="N101" s="106">
        <v>26.201725660000001</v>
      </c>
      <c r="O101" s="106">
        <v>0.871</v>
      </c>
      <c r="P101" s="106">
        <v>13.53</v>
      </c>
      <c r="Q101" s="106">
        <v>17.37</v>
      </c>
      <c r="R101" s="106">
        <v>356.14</v>
      </c>
      <c r="S101" s="106">
        <v>50.51</v>
      </c>
      <c r="T101" s="106">
        <v>75.900000000000006</v>
      </c>
      <c r="U101" s="67"/>
      <c r="V101" s="67"/>
      <c r="W101" s="67"/>
      <c r="X101" s="67"/>
      <c r="Y101" s="67"/>
    </row>
    <row r="102" spans="1:25" x14ac:dyDescent="0.2">
      <c r="A102" s="106">
        <v>115</v>
      </c>
      <c r="B102" s="107" t="s">
        <v>503</v>
      </c>
      <c r="C102" s="106">
        <v>0.56105689400000003</v>
      </c>
      <c r="D102" s="106">
        <v>0.78363018100000004</v>
      </c>
      <c r="E102" s="106">
        <v>0.58550196899999996</v>
      </c>
      <c r="F102" s="106">
        <v>54.414359769999997</v>
      </c>
      <c r="G102" s="106">
        <v>21.382530710000001</v>
      </c>
      <c r="H102" s="106">
        <v>3.1160290879999999</v>
      </c>
      <c r="I102" s="106">
        <v>17.657550539999999</v>
      </c>
      <c r="J102" s="106">
        <v>2.7951302560000002</v>
      </c>
      <c r="K102" s="106">
        <v>20.452680789999999</v>
      </c>
      <c r="L102" s="106">
        <v>68.683718029999994</v>
      </c>
      <c r="M102" s="106">
        <v>41.76799707</v>
      </c>
      <c r="N102" s="106">
        <v>26.915720950000001</v>
      </c>
      <c r="O102" s="106">
        <v>0.93200000000000005</v>
      </c>
      <c r="P102" s="106">
        <v>13.41</v>
      </c>
      <c r="Q102" s="106">
        <v>19.28</v>
      </c>
      <c r="R102" s="106">
        <v>368.65</v>
      </c>
      <c r="S102" s="106">
        <v>48.78</v>
      </c>
      <c r="T102" s="106">
        <v>72.7</v>
      </c>
      <c r="U102" s="67"/>
      <c r="V102" s="67"/>
      <c r="W102" s="67"/>
      <c r="X102" s="67"/>
      <c r="Y102" s="67"/>
    </row>
    <row r="103" spans="1:25" x14ac:dyDescent="0.2">
      <c r="A103" s="106">
        <v>116</v>
      </c>
      <c r="B103" s="107" t="s">
        <v>504</v>
      </c>
      <c r="C103" s="106">
        <v>0.63525462700000002</v>
      </c>
      <c r="D103" s="106">
        <v>0.86433278499999999</v>
      </c>
      <c r="E103" s="106">
        <v>0.644897257</v>
      </c>
      <c r="F103" s="106">
        <v>55.912937300000003</v>
      </c>
      <c r="G103" s="106">
        <v>19.696411479999998</v>
      </c>
      <c r="H103" s="106">
        <v>2.6157752680000002</v>
      </c>
      <c r="I103" s="106">
        <v>16.80458307</v>
      </c>
      <c r="J103" s="106">
        <v>2.3956946939999999</v>
      </c>
      <c r="K103" s="106">
        <v>19.200277759999999</v>
      </c>
      <c r="L103" s="106">
        <v>64.516129030000002</v>
      </c>
      <c r="M103" s="106">
        <v>38.691716419999999</v>
      </c>
      <c r="N103" s="106">
        <v>25.82441261</v>
      </c>
      <c r="O103" s="106">
        <v>0.94399999999999995</v>
      </c>
      <c r="P103" s="106">
        <v>20.72</v>
      </c>
      <c r="Q103" s="106">
        <v>20.239999999999998</v>
      </c>
      <c r="R103" s="106">
        <v>385.81</v>
      </c>
      <c r="S103" s="106">
        <v>48.78</v>
      </c>
      <c r="T103" s="106">
        <v>69.14</v>
      </c>
      <c r="U103" s="67"/>
      <c r="V103" s="67"/>
      <c r="W103" s="67"/>
      <c r="X103" s="67"/>
      <c r="Y103" s="67"/>
    </row>
    <row r="104" spans="1:25" x14ac:dyDescent="0.2">
      <c r="A104" s="106">
        <v>117</v>
      </c>
      <c r="B104" s="107" t="s">
        <v>505</v>
      </c>
      <c r="C104" s="106">
        <v>0.55898429199999999</v>
      </c>
      <c r="D104" s="106">
        <v>0.78827473800000003</v>
      </c>
      <c r="E104" s="106">
        <v>0.70249550299999997</v>
      </c>
      <c r="F104" s="106">
        <v>51.555087239999999</v>
      </c>
      <c r="G104" s="106">
        <v>18.860999549999999</v>
      </c>
      <c r="H104" s="106">
        <v>2.8746160380000001</v>
      </c>
      <c r="I104" s="106">
        <v>19.323357189999999</v>
      </c>
      <c r="J104" s="106">
        <v>2.8234754839999998</v>
      </c>
      <c r="K104" s="106">
        <v>22.146832669999998</v>
      </c>
      <c r="L104" s="106">
        <v>72.757475080000006</v>
      </c>
      <c r="M104" s="106">
        <v>43.450128419999999</v>
      </c>
      <c r="N104" s="106">
        <v>29.30734666</v>
      </c>
      <c r="O104" s="106">
        <v>0.97699999999999998</v>
      </c>
      <c r="P104" s="106">
        <v>17.37</v>
      </c>
      <c r="Q104" s="106">
        <v>18.68</v>
      </c>
      <c r="R104" s="106">
        <v>370.03</v>
      </c>
      <c r="S104" s="106">
        <v>47.85</v>
      </c>
      <c r="T104" s="106">
        <v>74.31</v>
      </c>
      <c r="U104" s="67"/>
      <c r="V104" s="67"/>
      <c r="W104" s="67"/>
      <c r="X104" s="67"/>
      <c r="Y104" s="67"/>
    </row>
    <row r="105" spans="1:25" x14ac:dyDescent="0.2">
      <c r="A105" s="106">
        <v>118</v>
      </c>
      <c r="B105" s="107" t="s">
        <v>255</v>
      </c>
      <c r="C105" s="106">
        <v>0.67383925</v>
      </c>
      <c r="D105" s="106">
        <v>0.86823147899999997</v>
      </c>
      <c r="E105" s="106">
        <v>0.784527431</v>
      </c>
      <c r="F105" s="106">
        <v>53.159851670000002</v>
      </c>
      <c r="G105" s="106">
        <v>19.50572944</v>
      </c>
      <c r="H105" s="106">
        <v>3.3169770789999999</v>
      </c>
      <c r="I105" s="106">
        <v>17.87994891</v>
      </c>
      <c r="J105" s="106">
        <v>3.2585336119999999</v>
      </c>
      <c r="K105" s="106">
        <v>21.138482530000001</v>
      </c>
      <c r="L105" s="106">
        <v>68.694463429999999</v>
      </c>
      <c r="M105" s="106">
        <v>40.897703110000002</v>
      </c>
      <c r="N105" s="106">
        <v>27.796760320000001</v>
      </c>
      <c r="O105" s="106">
        <v>1.0329999999999999</v>
      </c>
      <c r="P105" s="106">
        <v>17.73</v>
      </c>
      <c r="Q105" s="106">
        <v>18.2</v>
      </c>
      <c r="R105" s="106">
        <v>402.25</v>
      </c>
      <c r="S105" s="106">
        <v>51.02</v>
      </c>
      <c r="T105" s="106">
        <v>75.44</v>
      </c>
      <c r="U105" s="67"/>
      <c r="V105" s="67"/>
      <c r="W105" s="67"/>
      <c r="X105" s="67"/>
      <c r="Y105" s="67"/>
    </row>
    <row r="106" spans="1:25" x14ac:dyDescent="0.2">
      <c r="A106" s="106">
        <v>119</v>
      </c>
      <c r="B106" s="107" t="s">
        <v>506</v>
      </c>
      <c r="C106" s="106">
        <v>0.74648829500000002</v>
      </c>
      <c r="D106" s="106">
        <v>0.69548721899999999</v>
      </c>
      <c r="E106" s="106">
        <v>0.600256122</v>
      </c>
      <c r="F106" s="106">
        <v>48.54324811</v>
      </c>
      <c r="G106" s="106">
        <v>20.054628810000001</v>
      </c>
      <c r="H106" s="106">
        <v>3.192363287</v>
      </c>
      <c r="I106" s="106">
        <v>18.384074940000001</v>
      </c>
      <c r="J106" s="106">
        <v>2.8658186080000001</v>
      </c>
      <c r="K106" s="106">
        <v>21.249893549999999</v>
      </c>
      <c r="L106" s="106">
        <v>67.297650129999994</v>
      </c>
      <c r="M106" s="106">
        <v>38.324096679999997</v>
      </c>
      <c r="N106" s="106">
        <v>28.973553450000001</v>
      </c>
      <c r="O106" s="106">
        <v>0.55700000000000005</v>
      </c>
      <c r="P106" s="106">
        <v>15.69</v>
      </c>
      <c r="Q106" s="106">
        <v>16.77</v>
      </c>
      <c r="R106" s="106">
        <v>438.8</v>
      </c>
      <c r="S106" s="106">
        <v>51.81</v>
      </c>
      <c r="T106" s="106">
        <v>74.38</v>
      </c>
      <c r="U106" s="67"/>
      <c r="V106" s="67"/>
      <c r="W106" s="67"/>
      <c r="X106" s="67"/>
      <c r="Y106" s="67"/>
    </row>
    <row r="107" spans="1:25" x14ac:dyDescent="0.2">
      <c r="A107" s="106">
        <v>120</v>
      </c>
      <c r="B107" s="107" t="s">
        <v>507</v>
      </c>
      <c r="C107" s="106">
        <v>0.72826544699999995</v>
      </c>
      <c r="D107" s="106">
        <v>0.54217051699999996</v>
      </c>
      <c r="E107" s="106">
        <v>0.765339883</v>
      </c>
      <c r="F107" s="106">
        <v>56.235563730000003</v>
      </c>
      <c r="G107" s="106">
        <v>19.193144920000002</v>
      </c>
      <c r="H107" s="106">
        <v>3.0170087510000001</v>
      </c>
      <c r="I107" s="106">
        <v>18.193632229999999</v>
      </c>
      <c r="J107" s="106">
        <v>2.5236280940000002</v>
      </c>
      <c r="K107" s="106">
        <v>20.717260320000001</v>
      </c>
      <c r="L107" s="106">
        <v>66.400532269999999</v>
      </c>
      <c r="M107" s="106">
        <v>37.407301250000003</v>
      </c>
      <c r="N107" s="106">
        <v>28.993231009999999</v>
      </c>
      <c r="O107" s="106">
        <v>0.94499999999999995</v>
      </c>
      <c r="P107" s="106">
        <v>18.2</v>
      </c>
      <c r="Q107" s="106">
        <v>19.760000000000002</v>
      </c>
      <c r="R107" s="106">
        <v>386.06</v>
      </c>
      <c r="S107" s="106">
        <v>45.66</v>
      </c>
      <c r="T107" s="106">
        <v>73.69</v>
      </c>
      <c r="U107" s="67"/>
      <c r="V107" s="67"/>
      <c r="W107" s="67"/>
      <c r="X107" s="67"/>
      <c r="Y107" s="67"/>
    </row>
    <row r="108" spans="1:25" x14ac:dyDescent="0.2">
      <c r="A108" s="106">
        <v>121</v>
      </c>
      <c r="B108" s="107" t="s">
        <v>508</v>
      </c>
      <c r="C108" s="106">
        <v>0.70038859799999997</v>
      </c>
      <c r="D108" s="106">
        <v>0.83114350100000001</v>
      </c>
      <c r="E108" s="106">
        <v>0.53964414900000002</v>
      </c>
      <c r="F108" s="106">
        <v>49.731754909999999</v>
      </c>
      <c r="G108" s="106">
        <v>20.9195624</v>
      </c>
      <c r="H108" s="106">
        <v>4.6015467509999999</v>
      </c>
      <c r="I108" s="106">
        <v>20.3003003</v>
      </c>
      <c r="J108" s="106">
        <v>2.527927928</v>
      </c>
      <c r="K108" s="106">
        <v>22.828228230000001</v>
      </c>
      <c r="L108" s="106">
        <v>68.304668300000003</v>
      </c>
      <c r="M108" s="106">
        <v>39.584559609999999</v>
      </c>
      <c r="N108" s="106">
        <v>28.72010869</v>
      </c>
      <c r="O108" s="106">
        <v>0.82899999999999996</v>
      </c>
      <c r="P108" s="106">
        <v>17.25</v>
      </c>
      <c r="Q108" s="106">
        <v>18.559999999999999</v>
      </c>
      <c r="R108" s="106">
        <v>444.23</v>
      </c>
      <c r="S108" s="106">
        <v>47.39</v>
      </c>
      <c r="T108" s="106">
        <v>70.62</v>
      </c>
      <c r="U108" s="67"/>
      <c r="V108" s="67"/>
      <c r="W108" s="67"/>
      <c r="X108" s="67"/>
      <c r="Y108" s="67"/>
    </row>
    <row r="109" spans="1:25" x14ac:dyDescent="0.2">
      <c r="A109" s="106">
        <v>122</v>
      </c>
      <c r="B109" s="107" t="s">
        <v>510</v>
      </c>
      <c r="C109" s="106">
        <v>0.72678241899999996</v>
      </c>
      <c r="D109" s="106">
        <v>0.54592563999999999</v>
      </c>
      <c r="E109" s="106">
        <v>0.60377421399999998</v>
      </c>
      <c r="F109" s="106">
        <v>55.738880080000001</v>
      </c>
      <c r="G109" s="106">
        <v>19.835829189999998</v>
      </c>
      <c r="H109" s="106">
        <v>3.5985142149999998</v>
      </c>
      <c r="I109" s="106">
        <v>17.38586617</v>
      </c>
      <c r="J109" s="106">
        <v>3.00886918</v>
      </c>
      <c r="K109" s="106">
        <v>20.394735350000001</v>
      </c>
      <c r="L109" s="106">
        <v>68.396540250000001</v>
      </c>
      <c r="M109" s="106">
        <v>40.065465349999997</v>
      </c>
      <c r="N109" s="106">
        <v>28.331074910000002</v>
      </c>
      <c r="O109" s="106">
        <v>0.748</v>
      </c>
      <c r="P109" s="106">
        <v>15.33</v>
      </c>
      <c r="Q109" s="106">
        <v>20.239999999999998</v>
      </c>
      <c r="R109" s="106">
        <v>462.06</v>
      </c>
      <c r="S109" s="106">
        <v>45.66</v>
      </c>
      <c r="T109" s="106">
        <v>74.3</v>
      </c>
      <c r="U109" s="67"/>
      <c r="V109" s="67"/>
      <c r="W109" s="67"/>
      <c r="X109" s="67"/>
      <c r="Y109" s="67"/>
    </row>
    <row r="110" spans="1:25" x14ac:dyDescent="0.2">
      <c r="A110" s="106">
        <v>123</v>
      </c>
      <c r="B110" s="107" t="s">
        <v>511</v>
      </c>
      <c r="C110" s="106">
        <v>0.75626737499999996</v>
      </c>
      <c r="D110" s="106">
        <v>0.683884249</v>
      </c>
      <c r="E110" s="106">
        <v>0.61173407199999996</v>
      </c>
      <c r="F110" s="106">
        <v>52.601535589999997</v>
      </c>
      <c r="G110" s="106">
        <v>19.558813409999999</v>
      </c>
      <c r="H110" s="106">
        <v>3.1638618410000001</v>
      </c>
      <c r="I110" s="106">
        <v>21.269841270000001</v>
      </c>
      <c r="J110" s="106">
        <v>2.5197113999999998</v>
      </c>
      <c r="K110" s="106">
        <v>23.789552669999999</v>
      </c>
      <c r="L110" s="106">
        <v>67.195767200000006</v>
      </c>
      <c r="M110" s="106">
        <v>40.077407379999997</v>
      </c>
      <c r="N110" s="106">
        <v>27.118359819999998</v>
      </c>
      <c r="O110" s="106">
        <v>0.91800000000000004</v>
      </c>
      <c r="P110" s="106">
        <v>15.93</v>
      </c>
      <c r="Q110" s="106">
        <v>16.05</v>
      </c>
      <c r="R110" s="106">
        <v>404.52</v>
      </c>
      <c r="S110" s="106">
        <v>48.08</v>
      </c>
      <c r="T110" s="106">
        <v>70.709999999999994</v>
      </c>
      <c r="U110" s="67"/>
      <c r="V110" s="67"/>
      <c r="W110" s="67"/>
      <c r="X110" s="67"/>
      <c r="Y110" s="67"/>
    </row>
    <row r="111" spans="1:25" x14ac:dyDescent="0.2">
      <c r="A111" s="106">
        <v>124</v>
      </c>
      <c r="B111" s="107" t="s">
        <v>512</v>
      </c>
      <c r="C111" s="106">
        <v>0.74078920400000003</v>
      </c>
      <c r="D111" s="106">
        <v>0.80134725500000004</v>
      </c>
      <c r="E111" s="106">
        <v>0.60910998299999997</v>
      </c>
      <c r="F111" s="106">
        <v>53.202954339999998</v>
      </c>
      <c r="G111" s="106">
        <v>19.14210825</v>
      </c>
      <c r="H111" s="106">
        <v>3.0001673250000001</v>
      </c>
      <c r="I111" s="106">
        <v>17.393976640000002</v>
      </c>
      <c r="J111" s="106">
        <v>2.793876069</v>
      </c>
      <c r="K111" s="106">
        <v>20.187852710000001</v>
      </c>
      <c r="L111" s="106">
        <v>69.919204469999997</v>
      </c>
      <c r="M111" s="106">
        <v>42.355603889999998</v>
      </c>
      <c r="N111" s="106">
        <v>27.56360059</v>
      </c>
      <c r="O111" s="106">
        <v>1.0549999999999999</v>
      </c>
      <c r="P111" s="106">
        <v>15.81</v>
      </c>
      <c r="Q111" s="106">
        <v>15.93</v>
      </c>
      <c r="R111" s="106">
        <v>419.03</v>
      </c>
      <c r="S111" s="106">
        <v>48.54</v>
      </c>
      <c r="T111" s="106">
        <v>74.400000000000006</v>
      </c>
      <c r="U111" s="67"/>
      <c r="V111" s="67"/>
      <c r="W111" s="67"/>
      <c r="X111" s="67"/>
      <c r="Y111" s="67"/>
    </row>
    <row r="112" spans="1:25" x14ac:dyDescent="0.2">
      <c r="A112" s="106">
        <v>125</v>
      </c>
      <c r="B112" s="107" t="s">
        <v>513</v>
      </c>
      <c r="C112" s="106">
        <v>0.73353261299999994</v>
      </c>
      <c r="D112" s="106">
        <v>1.1807725419999999</v>
      </c>
      <c r="E112" s="106">
        <v>0.74243473999999998</v>
      </c>
      <c r="F112" s="106">
        <v>53.004739659999998</v>
      </c>
      <c r="G112" s="106">
        <v>20.333603910000001</v>
      </c>
      <c r="H112" s="106">
        <v>3.4681648209999998</v>
      </c>
      <c r="I112" s="106">
        <v>18.93603547</v>
      </c>
      <c r="J112" s="106">
        <v>2.5113420460000002</v>
      </c>
      <c r="K112" s="106">
        <v>21.447377509999999</v>
      </c>
      <c r="L112" s="106">
        <v>71.108179419999999</v>
      </c>
      <c r="M112" s="106">
        <v>43.60671138</v>
      </c>
      <c r="N112" s="106">
        <v>27.501468030000002</v>
      </c>
      <c r="O112" s="106">
        <v>0.87</v>
      </c>
      <c r="P112" s="106">
        <v>18.68</v>
      </c>
      <c r="Q112" s="106">
        <v>20.36</v>
      </c>
      <c r="R112" s="106">
        <v>373.29</v>
      </c>
      <c r="S112" s="106">
        <v>46.95</v>
      </c>
      <c r="T112" s="106">
        <v>73.12</v>
      </c>
      <c r="U112" s="67"/>
      <c r="V112" s="67"/>
      <c r="W112" s="67"/>
      <c r="X112" s="67"/>
      <c r="Y112" s="67"/>
    </row>
    <row r="113" spans="1:25" x14ac:dyDescent="0.2">
      <c r="A113" s="106">
        <v>126</v>
      </c>
      <c r="B113" s="107" t="s">
        <v>514</v>
      </c>
      <c r="C113" s="106">
        <v>0.85460583899999998</v>
      </c>
      <c r="D113" s="106">
        <v>1.0800062130000001</v>
      </c>
      <c r="E113" s="106">
        <v>0.97506327599999998</v>
      </c>
      <c r="F113" s="106">
        <v>54.615379269999998</v>
      </c>
      <c r="G113" s="106">
        <v>20.48472319</v>
      </c>
      <c r="H113" s="106">
        <v>3.0067761239999999</v>
      </c>
      <c r="I113" s="106">
        <v>17.677419350000001</v>
      </c>
      <c r="J113" s="106">
        <v>2.374868035</v>
      </c>
      <c r="K113" s="106">
        <v>20.05228739</v>
      </c>
      <c r="L113" s="106">
        <v>69.880319150000005</v>
      </c>
      <c r="M113" s="106">
        <v>43.431476570000001</v>
      </c>
      <c r="N113" s="106">
        <v>26.448842580000001</v>
      </c>
      <c r="O113" s="106">
        <v>0.89</v>
      </c>
      <c r="P113" s="106">
        <v>17.96</v>
      </c>
      <c r="Q113" s="106">
        <v>20.36</v>
      </c>
      <c r="R113" s="106">
        <v>412.34</v>
      </c>
      <c r="S113" s="106">
        <v>49.26</v>
      </c>
      <c r="T113" s="106">
        <v>72.08</v>
      </c>
      <c r="U113" s="67"/>
      <c r="V113" s="67"/>
      <c r="W113" s="67"/>
      <c r="X113" s="67"/>
      <c r="Y113" s="67"/>
    </row>
    <row r="114" spans="1:25" x14ac:dyDescent="0.2">
      <c r="A114" s="106">
        <v>127</v>
      </c>
      <c r="B114" s="107" t="s">
        <v>515</v>
      </c>
      <c r="C114" s="106">
        <v>0.74002015099999996</v>
      </c>
      <c r="D114" s="106">
        <v>1.122858672</v>
      </c>
      <c r="E114" s="106">
        <v>0.65251426599999995</v>
      </c>
      <c r="F114" s="106">
        <v>55.57566388</v>
      </c>
      <c r="G114" s="106">
        <v>19.237135139999999</v>
      </c>
      <c r="H114" s="106">
        <v>3.1464219529999999</v>
      </c>
      <c r="I114" s="106">
        <v>17.732366509999999</v>
      </c>
      <c r="J114" s="106">
        <v>2.4727033020000002</v>
      </c>
      <c r="K114" s="106">
        <v>20.205069810000001</v>
      </c>
      <c r="L114" s="106">
        <v>71.855345909999997</v>
      </c>
      <c r="M114" s="106">
        <v>43.708581770000002</v>
      </c>
      <c r="N114" s="106">
        <v>28.146764139999998</v>
      </c>
      <c r="O114" s="106">
        <v>0.97599999999999998</v>
      </c>
      <c r="P114" s="106">
        <v>16.170000000000002</v>
      </c>
      <c r="Q114" s="106">
        <v>17.010000000000002</v>
      </c>
      <c r="R114" s="106">
        <v>399</v>
      </c>
      <c r="S114" s="106">
        <v>45.05</v>
      </c>
      <c r="T114" s="106">
        <v>72.98</v>
      </c>
      <c r="U114" s="67"/>
      <c r="V114" s="67"/>
      <c r="W114" s="67"/>
      <c r="X114" s="67"/>
      <c r="Y114" s="67"/>
    </row>
    <row r="115" spans="1:25" x14ac:dyDescent="0.2">
      <c r="A115" s="106">
        <v>128</v>
      </c>
      <c r="B115" s="107" t="s">
        <v>516</v>
      </c>
      <c r="C115" s="106">
        <v>0.57571187000000001</v>
      </c>
      <c r="D115" s="106">
        <v>0.75661988499999999</v>
      </c>
      <c r="E115" s="106">
        <v>0.58558211800000004</v>
      </c>
      <c r="F115" s="106">
        <v>49.858505530000002</v>
      </c>
      <c r="G115" s="106">
        <v>21.711381930000002</v>
      </c>
      <c r="H115" s="106">
        <v>3.3568610259999998</v>
      </c>
      <c r="I115" s="106">
        <v>18.656268749999999</v>
      </c>
      <c r="J115" s="106">
        <v>2.9406936789999998</v>
      </c>
      <c r="K115" s="106">
        <v>21.596962430000001</v>
      </c>
      <c r="L115" s="106">
        <v>70.305084750000006</v>
      </c>
      <c r="M115" s="106">
        <v>39.50227005</v>
      </c>
      <c r="N115" s="106">
        <v>30.802814699999999</v>
      </c>
      <c r="O115" s="67"/>
      <c r="P115" s="67"/>
      <c r="Q115" s="67"/>
      <c r="R115" s="106">
        <v>449.98</v>
      </c>
      <c r="S115" s="67"/>
      <c r="T115" s="106">
        <v>78.86</v>
      </c>
      <c r="U115" s="67"/>
      <c r="V115" s="67"/>
      <c r="W115" s="67"/>
      <c r="X115" s="67"/>
      <c r="Y115" s="67"/>
    </row>
    <row r="116" spans="1:25" x14ac:dyDescent="0.2">
      <c r="A116" s="106">
        <v>129</v>
      </c>
      <c r="B116" s="107" t="s">
        <v>208</v>
      </c>
      <c r="C116" s="106">
        <v>0.69382947699999997</v>
      </c>
      <c r="D116" s="106">
        <v>0.71254518200000005</v>
      </c>
      <c r="E116" s="106">
        <v>0.66735029700000004</v>
      </c>
      <c r="F116" s="106">
        <v>53.120325559999998</v>
      </c>
      <c r="G116" s="106">
        <v>20.529384719999999</v>
      </c>
      <c r="H116" s="106">
        <v>3.264799155</v>
      </c>
      <c r="I116" s="106">
        <v>20.64010451</v>
      </c>
      <c r="J116" s="106">
        <v>2.0963719489999999</v>
      </c>
      <c r="K116" s="106">
        <v>22.736476459999999</v>
      </c>
      <c r="L116" s="106">
        <v>68.843151169999999</v>
      </c>
      <c r="M116" s="106">
        <v>39.474874929999999</v>
      </c>
      <c r="N116" s="106">
        <v>29.36827624</v>
      </c>
      <c r="O116" s="106">
        <v>0.79900000000000004</v>
      </c>
      <c r="P116" s="106">
        <v>17.37</v>
      </c>
      <c r="Q116" s="106">
        <v>18.2</v>
      </c>
      <c r="R116" s="106">
        <v>429.78</v>
      </c>
      <c r="S116" s="106">
        <v>51.55</v>
      </c>
      <c r="T116" s="106">
        <v>69.3</v>
      </c>
      <c r="U116" s="67"/>
      <c r="V116" s="67"/>
      <c r="W116" s="67"/>
      <c r="X116" s="67"/>
      <c r="Y116" s="67"/>
    </row>
    <row r="117" spans="1:25" x14ac:dyDescent="0.2">
      <c r="A117" s="106">
        <v>125</v>
      </c>
      <c r="B117" s="107" t="s">
        <v>517</v>
      </c>
      <c r="C117" s="106">
        <v>0.73623306300000002</v>
      </c>
      <c r="D117" s="106">
        <v>0.85563565399999997</v>
      </c>
      <c r="E117" s="106">
        <v>0.87212875199999995</v>
      </c>
      <c r="F117" s="106">
        <v>51.073719250000003</v>
      </c>
      <c r="G117" s="106">
        <v>19.55129028</v>
      </c>
      <c r="H117" s="106">
        <v>3.4136499869999999</v>
      </c>
      <c r="I117" s="106">
        <v>19.159625250000001</v>
      </c>
      <c r="J117" s="106">
        <v>2.2794612139999999</v>
      </c>
      <c r="K117" s="106">
        <v>21.439086469999999</v>
      </c>
      <c r="L117" s="106">
        <v>67.290886389999997</v>
      </c>
      <c r="M117" s="106">
        <v>39.059637909999999</v>
      </c>
      <c r="N117" s="106">
        <v>28.231248480000001</v>
      </c>
      <c r="O117" s="106">
        <v>1.079</v>
      </c>
      <c r="P117" s="106">
        <v>18.084712499999998</v>
      </c>
      <c r="Q117" s="106">
        <v>17.725349999999999</v>
      </c>
      <c r="R117" s="106">
        <v>415.19</v>
      </c>
      <c r="S117" s="106">
        <v>50.537277619999998</v>
      </c>
      <c r="T117" s="106">
        <v>70.682827689999996</v>
      </c>
      <c r="U117" s="67"/>
      <c r="V117" s="67"/>
      <c r="W117" s="67"/>
      <c r="X117" s="67"/>
      <c r="Y117" s="67"/>
    </row>
    <row r="118" spans="1:25" x14ac:dyDescent="0.2">
      <c r="A118" s="106">
        <v>132</v>
      </c>
      <c r="B118" s="107" t="s">
        <v>519</v>
      </c>
      <c r="C118" s="106">
        <v>0.80259253399999997</v>
      </c>
      <c r="D118" s="106">
        <v>0.84820037699999995</v>
      </c>
      <c r="E118" s="106">
        <v>0.75179767099999995</v>
      </c>
      <c r="F118" s="106">
        <v>54.16701192</v>
      </c>
      <c r="G118" s="106">
        <v>20.080910970000001</v>
      </c>
      <c r="H118" s="106">
        <v>3.701727252</v>
      </c>
      <c r="I118" s="106">
        <v>17.766165900000001</v>
      </c>
      <c r="J118" s="106">
        <v>2.6105635060000001</v>
      </c>
      <c r="K118" s="106">
        <v>20.376729409999999</v>
      </c>
      <c r="L118" s="106">
        <v>66.390041490000002</v>
      </c>
      <c r="M118" s="106">
        <v>38.654386420000002</v>
      </c>
      <c r="N118" s="106">
        <v>27.73565507</v>
      </c>
      <c r="O118" s="106">
        <v>0.96699999999999997</v>
      </c>
      <c r="P118" s="106">
        <v>17.96</v>
      </c>
      <c r="Q118" s="106">
        <v>21.8</v>
      </c>
      <c r="R118" s="106">
        <v>432.23</v>
      </c>
      <c r="S118" s="106">
        <v>47.39</v>
      </c>
      <c r="T118" s="106">
        <v>74.2</v>
      </c>
      <c r="U118" s="67"/>
      <c r="V118" s="67"/>
      <c r="W118" s="67"/>
      <c r="X118" s="67"/>
      <c r="Y118" s="67"/>
    </row>
    <row r="119" spans="1:25" x14ac:dyDescent="0.2">
      <c r="A119" s="106">
        <v>133</v>
      </c>
      <c r="B119" s="107" t="s">
        <v>521</v>
      </c>
      <c r="C119" s="106">
        <v>0.61889543999999996</v>
      </c>
      <c r="D119" s="106">
        <v>0.48825931900000002</v>
      </c>
      <c r="E119" s="106">
        <v>0.52768932599999996</v>
      </c>
      <c r="F119" s="106">
        <v>55.805659140000003</v>
      </c>
      <c r="G119" s="106">
        <v>20.269380559999998</v>
      </c>
      <c r="H119" s="106">
        <v>3.7636382529999999</v>
      </c>
      <c r="I119" s="106">
        <v>17.21938776</v>
      </c>
      <c r="J119" s="106">
        <v>2.1235795450000001</v>
      </c>
      <c r="K119" s="106">
        <v>19.342967300000002</v>
      </c>
      <c r="L119" s="106">
        <v>72.625329820000005</v>
      </c>
      <c r="M119" s="106">
        <v>43.773602689999997</v>
      </c>
      <c r="N119" s="106">
        <v>28.85172712</v>
      </c>
      <c r="O119" s="106">
        <v>0.90600000000000003</v>
      </c>
      <c r="P119" s="106">
        <v>14.01</v>
      </c>
      <c r="Q119" s="106">
        <v>17.73</v>
      </c>
      <c r="R119" s="106">
        <v>450.84</v>
      </c>
      <c r="S119" s="106">
        <v>47.17</v>
      </c>
      <c r="T119" s="106">
        <v>71.14</v>
      </c>
      <c r="U119" s="67"/>
      <c r="V119" s="67"/>
      <c r="W119" s="67"/>
      <c r="X119" s="67"/>
      <c r="Y119" s="67"/>
    </row>
    <row r="120" spans="1:25" x14ac:dyDescent="0.2">
      <c r="A120" s="106">
        <v>134</v>
      </c>
      <c r="B120" s="107" t="s">
        <v>522</v>
      </c>
      <c r="C120" s="106">
        <v>0.86998873399999999</v>
      </c>
      <c r="D120" s="106">
        <v>0.492291696</v>
      </c>
      <c r="E120" s="106">
        <v>0.71282298300000002</v>
      </c>
      <c r="F120" s="106">
        <v>56.681663569999998</v>
      </c>
      <c r="G120" s="106">
        <v>20.443689630000002</v>
      </c>
      <c r="H120" s="106">
        <v>3.9922421030000002</v>
      </c>
      <c r="I120" s="106">
        <v>17.893485429999998</v>
      </c>
      <c r="J120" s="106">
        <v>2.2700669090000001</v>
      </c>
      <c r="K120" s="106">
        <v>20.163552339999999</v>
      </c>
      <c r="L120" s="106">
        <v>68.258821620000006</v>
      </c>
      <c r="M120" s="106">
        <v>41.178287869999998</v>
      </c>
      <c r="N120" s="106">
        <v>27.080533750000001</v>
      </c>
      <c r="O120" s="106">
        <v>1.131</v>
      </c>
      <c r="P120" s="106">
        <v>13.652575000000001</v>
      </c>
      <c r="Q120" s="106">
        <v>14.610875</v>
      </c>
      <c r="R120" s="106">
        <v>416.45499999999998</v>
      </c>
      <c r="S120" s="106">
        <v>48.38144209</v>
      </c>
      <c r="T120" s="106">
        <v>71.114537459999994</v>
      </c>
      <c r="U120" s="67"/>
      <c r="V120" s="67"/>
      <c r="W120" s="67"/>
      <c r="X120" s="67"/>
      <c r="Y120" s="67"/>
    </row>
    <row r="121" spans="1:25" x14ac:dyDescent="0.2">
      <c r="A121" s="106">
        <v>136</v>
      </c>
      <c r="B121" s="107" t="s">
        <v>523</v>
      </c>
      <c r="C121" s="106">
        <v>0.77996163600000001</v>
      </c>
      <c r="D121" s="106">
        <v>0.67554648799999995</v>
      </c>
      <c r="E121" s="106">
        <v>0.86059693800000003</v>
      </c>
      <c r="F121" s="106">
        <v>57.240693790000002</v>
      </c>
      <c r="G121" s="106">
        <v>19.450233839999999</v>
      </c>
      <c r="H121" s="106">
        <v>3.0896807979999998</v>
      </c>
      <c r="I121" s="106">
        <v>17.37538949</v>
      </c>
      <c r="J121" s="106">
        <v>2.3013945919999999</v>
      </c>
      <c r="K121" s="106">
        <v>19.676784080000001</v>
      </c>
      <c r="L121" s="106">
        <v>69.263282660000002</v>
      </c>
      <c r="M121" s="106">
        <v>41.414998740000001</v>
      </c>
      <c r="N121" s="106">
        <v>27.84828392</v>
      </c>
      <c r="O121" s="106">
        <v>0.95199999999999996</v>
      </c>
      <c r="P121" s="106">
        <v>15.86864375</v>
      </c>
      <c r="Q121" s="106">
        <v>19.162800000000001</v>
      </c>
      <c r="R121" s="106">
        <v>420.11</v>
      </c>
      <c r="S121" s="106">
        <v>45.56967281</v>
      </c>
      <c r="T121" s="106">
        <v>72.625929850000006</v>
      </c>
      <c r="U121" s="67"/>
      <c r="V121" s="67"/>
      <c r="W121" s="67"/>
      <c r="X121" s="67"/>
      <c r="Y121" s="67"/>
    </row>
    <row r="122" spans="1:25" x14ac:dyDescent="0.2">
      <c r="A122" s="106">
        <v>138</v>
      </c>
      <c r="B122" s="107" t="s">
        <v>524</v>
      </c>
      <c r="C122" s="106">
        <v>0.77963225400000002</v>
      </c>
      <c r="D122" s="106">
        <v>0.87077514700000003</v>
      </c>
      <c r="E122" s="106">
        <v>0.72058123600000001</v>
      </c>
      <c r="F122" s="106">
        <v>52.844887999999997</v>
      </c>
      <c r="G122" s="106">
        <v>21.522749189999999</v>
      </c>
      <c r="H122" s="106">
        <v>3.4341634349999999</v>
      </c>
      <c r="I122" s="106">
        <v>17.794970989999999</v>
      </c>
      <c r="J122" s="106">
        <v>2.4582673929999999</v>
      </c>
      <c r="K122" s="106">
        <v>20.253238379999999</v>
      </c>
      <c r="L122" s="106">
        <v>67.766023649999994</v>
      </c>
      <c r="M122" s="106">
        <v>39.750682449999999</v>
      </c>
      <c r="N122" s="106">
        <v>28.015341190000001</v>
      </c>
      <c r="O122" s="106">
        <v>0.86</v>
      </c>
      <c r="P122" s="106">
        <v>15.09</v>
      </c>
      <c r="Q122" s="106">
        <v>16.29</v>
      </c>
      <c r="R122" s="106">
        <v>409.35</v>
      </c>
      <c r="S122" s="106">
        <v>48.78</v>
      </c>
      <c r="T122" s="106">
        <v>74.569999999999993</v>
      </c>
      <c r="U122" s="67"/>
      <c r="V122" s="67"/>
      <c r="W122" s="67"/>
      <c r="X122" s="67"/>
      <c r="Y122" s="67"/>
    </row>
    <row r="123" spans="1:25" x14ac:dyDescent="0.2">
      <c r="A123" s="106">
        <v>139</v>
      </c>
      <c r="B123" s="107" t="s">
        <v>525</v>
      </c>
      <c r="C123" s="106">
        <v>0.74018643100000003</v>
      </c>
      <c r="D123" s="106">
        <v>0.91716555200000005</v>
      </c>
      <c r="E123" s="106">
        <v>0.65950474100000001</v>
      </c>
      <c r="F123" s="106">
        <v>55.687858329999997</v>
      </c>
      <c r="G123" s="106">
        <v>18.82363964</v>
      </c>
      <c r="H123" s="106">
        <v>3.5962083809999998</v>
      </c>
      <c r="I123" s="106">
        <v>17.407639320000001</v>
      </c>
      <c r="J123" s="106">
        <v>2.6087265899999998</v>
      </c>
      <c r="K123" s="106">
        <v>20.016365910000001</v>
      </c>
      <c r="L123" s="106">
        <v>66.458766460000007</v>
      </c>
      <c r="M123" s="106">
        <v>40.041889400000002</v>
      </c>
      <c r="N123" s="106">
        <v>26.41687705</v>
      </c>
      <c r="O123" s="106">
        <v>0.81599999999999995</v>
      </c>
      <c r="P123" s="106">
        <v>13.41</v>
      </c>
      <c r="Q123" s="106">
        <v>13.65</v>
      </c>
      <c r="R123" s="106">
        <v>352.48</v>
      </c>
      <c r="S123" s="106">
        <v>54.35</v>
      </c>
      <c r="T123" s="106">
        <v>74.19</v>
      </c>
      <c r="U123" s="67"/>
      <c r="V123" s="67"/>
      <c r="W123" s="67"/>
      <c r="X123" s="67"/>
      <c r="Y123" s="67"/>
    </row>
    <row r="124" spans="1:25" x14ac:dyDescent="0.2">
      <c r="A124" s="106">
        <v>140</v>
      </c>
      <c r="B124" s="107" t="s">
        <v>526</v>
      </c>
      <c r="C124" s="106">
        <v>0.74841327999999996</v>
      </c>
      <c r="D124" s="106">
        <v>0.97139615700000004</v>
      </c>
      <c r="E124" s="106">
        <v>0.78514564399999998</v>
      </c>
      <c r="F124" s="106">
        <v>55.618299780000001</v>
      </c>
      <c r="G124" s="106">
        <v>19.697665839999999</v>
      </c>
      <c r="H124" s="106">
        <v>2.9276507199999999</v>
      </c>
      <c r="I124" s="106">
        <v>18.872523180000002</v>
      </c>
      <c r="J124" s="106">
        <v>1.925447192</v>
      </c>
      <c r="K124" s="106">
        <v>20.797970370000002</v>
      </c>
      <c r="L124" s="106">
        <v>70.782188430000005</v>
      </c>
      <c r="M124" s="106">
        <v>43.048775849999998</v>
      </c>
      <c r="N124" s="106">
        <v>27.73341258</v>
      </c>
      <c r="O124" s="106">
        <v>1.01</v>
      </c>
      <c r="P124" s="106">
        <v>16.048324999999998</v>
      </c>
      <c r="Q124" s="106">
        <v>19.162800000000001</v>
      </c>
      <c r="R124" s="106">
        <v>434.875</v>
      </c>
      <c r="S124" s="106">
        <v>43.763885700000003</v>
      </c>
      <c r="T124" s="106">
        <v>68.894224140000006</v>
      </c>
      <c r="U124" s="67"/>
      <c r="V124" s="67"/>
      <c r="W124" s="67"/>
      <c r="X124" s="67"/>
      <c r="Y124" s="67"/>
    </row>
    <row r="125" spans="1:25" x14ac:dyDescent="0.2">
      <c r="A125" s="106">
        <v>144</v>
      </c>
      <c r="B125" s="107" t="s">
        <v>527</v>
      </c>
      <c r="C125" s="106">
        <v>0.68905262700000003</v>
      </c>
      <c r="D125" s="106">
        <v>0.72797797799999997</v>
      </c>
      <c r="E125" s="106">
        <v>0.84615656500000003</v>
      </c>
      <c r="F125" s="106">
        <v>54.567897909999999</v>
      </c>
      <c r="G125" s="106">
        <v>18.75226499</v>
      </c>
      <c r="H125" s="106">
        <v>2.9746882459999999</v>
      </c>
      <c r="I125" s="106">
        <v>19.16398714</v>
      </c>
      <c r="J125" s="106">
        <v>2.2710903240000002</v>
      </c>
      <c r="K125" s="106">
        <v>21.435077459999999</v>
      </c>
      <c r="L125" s="106">
        <v>70.121561099999994</v>
      </c>
      <c r="M125" s="106">
        <v>42.499436199999998</v>
      </c>
      <c r="N125" s="106">
        <v>27.622124899999999</v>
      </c>
      <c r="O125" s="106">
        <v>0.94699999999999995</v>
      </c>
      <c r="P125" s="106">
        <v>16.53</v>
      </c>
      <c r="Q125" s="106">
        <v>20.12</v>
      </c>
      <c r="R125" s="106">
        <v>391.64</v>
      </c>
      <c r="S125" s="106">
        <v>45.25</v>
      </c>
      <c r="T125" s="106">
        <v>74.77</v>
      </c>
      <c r="U125" s="67"/>
      <c r="V125" s="67"/>
      <c r="W125" s="67"/>
      <c r="X125" s="67"/>
      <c r="Y125" s="67"/>
    </row>
    <row r="126" spans="1:25" x14ac:dyDescent="0.2">
      <c r="A126" s="106">
        <v>145</v>
      </c>
      <c r="B126" s="107" t="s">
        <v>528</v>
      </c>
      <c r="C126" s="106">
        <v>0.893710016</v>
      </c>
      <c r="D126" s="106">
        <v>0.74639438199999997</v>
      </c>
      <c r="E126" s="106">
        <v>0.64984955899999997</v>
      </c>
      <c r="F126" s="106">
        <v>48.8274422</v>
      </c>
      <c r="G126" s="106">
        <v>18.752257549999999</v>
      </c>
      <c r="H126" s="106">
        <v>2.8042845829999998</v>
      </c>
      <c r="I126" s="106">
        <v>18.84438608</v>
      </c>
      <c r="J126" s="106">
        <v>2.3565630039999999</v>
      </c>
      <c r="K126" s="106">
        <v>21.200949080000001</v>
      </c>
      <c r="L126" s="106">
        <v>65.822784810000002</v>
      </c>
      <c r="M126" s="106">
        <v>38.67947221</v>
      </c>
      <c r="N126" s="106">
        <v>27.143312600000002</v>
      </c>
      <c r="O126" s="106">
        <v>0.85</v>
      </c>
      <c r="P126" s="106">
        <v>15.09</v>
      </c>
      <c r="Q126" s="106">
        <v>18.440000000000001</v>
      </c>
      <c r="R126" s="106">
        <v>414.6</v>
      </c>
      <c r="S126" s="106">
        <v>50.51</v>
      </c>
      <c r="T126" s="106">
        <v>68.13</v>
      </c>
      <c r="U126" s="67"/>
      <c r="V126" s="67"/>
      <c r="W126" s="67"/>
      <c r="X126" s="67"/>
      <c r="Y126" s="67"/>
    </row>
    <row r="127" spans="1:25" x14ac:dyDescent="0.2">
      <c r="A127" s="106">
        <v>146</v>
      </c>
      <c r="B127" s="107" t="s">
        <v>529</v>
      </c>
      <c r="C127" s="106">
        <v>0.71909516500000004</v>
      </c>
      <c r="D127" s="106">
        <v>0.61548109200000001</v>
      </c>
      <c r="E127" s="106">
        <v>0.85630416499999995</v>
      </c>
      <c r="F127" s="106">
        <v>59.553575010000003</v>
      </c>
      <c r="G127" s="106">
        <v>16.101397250000002</v>
      </c>
      <c r="H127" s="106">
        <v>1.9459972750000001</v>
      </c>
      <c r="I127" s="106">
        <v>16.565656570000002</v>
      </c>
      <c r="J127" s="106">
        <v>2.2295990209999998</v>
      </c>
      <c r="K127" s="106">
        <v>18.79525559</v>
      </c>
      <c r="L127" s="106">
        <v>71.009771990000004</v>
      </c>
      <c r="M127" s="106">
        <v>44.406430360000002</v>
      </c>
      <c r="N127" s="106">
        <v>26.603341629999999</v>
      </c>
      <c r="O127" s="106">
        <v>0.96899999999999997</v>
      </c>
      <c r="P127" s="106">
        <v>18.8</v>
      </c>
      <c r="Q127" s="106">
        <v>20.84</v>
      </c>
      <c r="R127" s="106">
        <v>442.15</v>
      </c>
      <c r="S127" s="106">
        <v>52.08</v>
      </c>
      <c r="T127" s="106">
        <v>71.09</v>
      </c>
      <c r="U127" s="67"/>
      <c r="V127" s="67"/>
      <c r="W127" s="67"/>
      <c r="X127" s="67"/>
      <c r="Y127" s="67"/>
    </row>
    <row r="128" spans="1:25" x14ac:dyDescent="0.2">
      <c r="A128" s="106">
        <v>147</v>
      </c>
      <c r="B128" s="107" t="s">
        <v>530</v>
      </c>
      <c r="C128" s="106">
        <v>0.77495933299999997</v>
      </c>
      <c r="D128" s="106">
        <v>0.75989896499999998</v>
      </c>
      <c r="E128" s="106">
        <v>0.665195643</v>
      </c>
      <c r="F128" s="106">
        <v>52.064047309999999</v>
      </c>
      <c r="G128" s="106">
        <v>19.489351249999999</v>
      </c>
      <c r="H128" s="106">
        <v>2.6243171470000002</v>
      </c>
      <c r="I128" s="106">
        <v>17.576564579999999</v>
      </c>
      <c r="J128" s="106">
        <v>2.8621232299999999</v>
      </c>
      <c r="K128" s="106">
        <v>20.438687810000001</v>
      </c>
      <c r="L128" s="106">
        <v>68.542372880000002</v>
      </c>
      <c r="M128" s="106">
        <v>42.711027909999999</v>
      </c>
      <c r="N128" s="106">
        <v>25.83134497</v>
      </c>
      <c r="O128" s="106">
        <v>0.93799999999999994</v>
      </c>
      <c r="P128" s="106">
        <v>19.399999999999999</v>
      </c>
      <c r="Q128" s="106">
        <v>21.56</v>
      </c>
      <c r="R128" s="106">
        <v>453.19</v>
      </c>
      <c r="S128" s="106">
        <v>49.02</v>
      </c>
      <c r="T128" s="106">
        <v>73.459999999999994</v>
      </c>
      <c r="U128" s="67"/>
      <c r="V128" s="67"/>
      <c r="W128" s="67"/>
      <c r="X128" s="67"/>
      <c r="Y128" s="67"/>
    </row>
    <row r="129" spans="1:25" x14ac:dyDescent="0.2">
      <c r="A129" s="106">
        <v>148</v>
      </c>
      <c r="B129" s="107" t="s">
        <v>531</v>
      </c>
      <c r="C129" s="106">
        <v>0.80826857799999996</v>
      </c>
      <c r="D129" s="106">
        <v>0.72481194599999998</v>
      </c>
      <c r="E129" s="106">
        <v>0.68253702800000005</v>
      </c>
      <c r="F129" s="106">
        <v>53.294477389999997</v>
      </c>
      <c r="G129" s="106">
        <v>19.462160369999999</v>
      </c>
      <c r="H129" s="106">
        <v>2.9932123480000001</v>
      </c>
      <c r="I129" s="106">
        <v>18.465377419999999</v>
      </c>
      <c r="J129" s="106">
        <v>3.0796234330000001</v>
      </c>
      <c r="K129" s="106">
        <v>21.545000850000001</v>
      </c>
      <c r="L129" s="106">
        <v>67.813620069999999</v>
      </c>
      <c r="M129" s="106">
        <v>41.53215007</v>
      </c>
      <c r="N129" s="106">
        <v>26.281469999999999</v>
      </c>
      <c r="O129" s="106">
        <v>0.999</v>
      </c>
      <c r="P129" s="106">
        <v>17.25</v>
      </c>
      <c r="Q129" s="106">
        <v>16.53</v>
      </c>
      <c r="R129" s="106">
        <v>361.71</v>
      </c>
      <c r="S129" s="106">
        <v>50.25</v>
      </c>
      <c r="T129" s="106">
        <v>73.77</v>
      </c>
      <c r="U129" s="67"/>
      <c r="V129" s="67"/>
      <c r="W129" s="67"/>
      <c r="X129" s="67"/>
      <c r="Y129" s="67"/>
    </row>
    <row r="130" spans="1:25" x14ac:dyDescent="0.2">
      <c r="A130" s="106">
        <v>149</v>
      </c>
      <c r="B130" s="107" t="s">
        <v>532</v>
      </c>
      <c r="C130" s="106">
        <v>0.69976974000000003</v>
      </c>
      <c r="D130" s="106">
        <v>0.69228900500000001</v>
      </c>
      <c r="E130" s="106">
        <v>0.672382017</v>
      </c>
      <c r="F130" s="106">
        <v>52.217085529999999</v>
      </c>
      <c r="G130" s="106">
        <v>18.900607130000001</v>
      </c>
      <c r="H130" s="106">
        <v>3.287096225</v>
      </c>
      <c r="I130" s="106">
        <v>19.487179489999999</v>
      </c>
      <c r="J130" s="106">
        <v>2.2242715620000002</v>
      </c>
      <c r="K130" s="106">
        <v>21.711451050000001</v>
      </c>
      <c r="L130" s="106">
        <v>73.318872020000001</v>
      </c>
      <c r="M130" s="106">
        <v>40.796786140000002</v>
      </c>
      <c r="N130" s="106">
        <v>32.522085879999999</v>
      </c>
      <c r="O130" s="106">
        <v>0.93600000000000005</v>
      </c>
      <c r="P130" s="106">
        <v>20.48</v>
      </c>
      <c r="Q130" s="106">
        <v>19.88</v>
      </c>
      <c r="R130" s="106">
        <v>399.61</v>
      </c>
      <c r="S130" s="106">
        <v>48.54</v>
      </c>
      <c r="T130" s="106">
        <v>74.62</v>
      </c>
      <c r="U130" s="67"/>
      <c r="V130" s="67"/>
      <c r="W130" s="67"/>
      <c r="X130" s="67"/>
      <c r="Y130" s="67"/>
    </row>
    <row r="131" spans="1:25" x14ac:dyDescent="0.2">
      <c r="A131" s="106">
        <v>150</v>
      </c>
      <c r="B131" s="107" t="s">
        <v>533</v>
      </c>
      <c r="C131" s="106">
        <v>0.72758414299999996</v>
      </c>
      <c r="D131" s="106">
        <v>0.87938704400000001</v>
      </c>
      <c r="E131" s="106">
        <v>0.63578041799999996</v>
      </c>
      <c r="F131" s="106">
        <v>49.624487780000003</v>
      </c>
      <c r="G131" s="106">
        <v>19.01108674</v>
      </c>
      <c r="H131" s="106">
        <v>3.0665355949999999</v>
      </c>
      <c r="I131" s="106">
        <v>20.65848935</v>
      </c>
      <c r="J131" s="106">
        <v>2.3163331180000002</v>
      </c>
      <c r="K131" s="106">
        <v>22.974822469999999</v>
      </c>
      <c r="L131" s="106">
        <v>66.906946259999998</v>
      </c>
      <c r="M131" s="106">
        <v>39.143382080000002</v>
      </c>
      <c r="N131" s="106">
        <v>27.76356419</v>
      </c>
      <c r="O131" s="106">
        <v>0.753</v>
      </c>
      <c r="P131" s="106">
        <v>11.86</v>
      </c>
      <c r="Q131" s="106">
        <v>18.079999999999998</v>
      </c>
      <c r="R131" s="106">
        <v>387.58</v>
      </c>
      <c r="S131" s="106">
        <v>45.87</v>
      </c>
      <c r="T131" s="106">
        <v>67.83</v>
      </c>
      <c r="U131" s="67"/>
      <c r="V131" s="67"/>
      <c r="W131" s="67"/>
      <c r="X131" s="67"/>
      <c r="Y131" s="67"/>
    </row>
    <row r="132" spans="1:25" x14ac:dyDescent="0.2">
      <c r="A132" s="106">
        <v>151</v>
      </c>
      <c r="B132" s="107" t="s">
        <v>534</v>
      </c>
      <c r="C132" s="106">
        <v>0.85697095000000001</v>
      </c>
      <c r="D132" s="106">
        <v>1.0081234290000001</v>
      </c>
      <c r="E132" s="106">
        <v>0.64630094800000004</v>
      </c>
      <c r="F132" s="106">
        <v>50.273723629999999</v>
      </c>
      <c r="G132" s="106">
        <v>19.80564364</v>
      </c>
      <c r="H132" s="106">
        <v>2.865769067</v>
      </c>
      <c r="I132" s="106">
        <v>18.96103896</v>
      </c>
      <c r="J132" s="106">
        <v>2.9103010629999999</v>
      </c>
      <c r="K132" s="106">
        <v>21.871340020000002</v>
      </c>
      <c r="L132" s="106">
        <v>71.280051979999996</v>
      </c>
      <c r="M132" s="106">
        <v>44.034454070000002</v>
      </c>
      <c r="N132" s="106">
        <v>27.245597920000002</v>
      </c>
      <c r="O132" s="106">
        <v>0.88400000000000001</v>
      </c>
      <c r="P132" s="106">
        <v>17.489999999999998</v>
      </c>
      <c r="Q132" s="106">
        <v>20.12</v>
      </c>
      <c r="R132" s="106">
        <v>408.79</v>
      </c>
      <c r="S132" s="106">
        <v>46.08</v>
      </c>
      <c r="T132" s="106">
        <v>68.91</v>
      </c>
      <c r="U132" s="67"/>
      <c r="V132" s="67"/>
      <c r="W132" s="67"/>
      <c r="X132" s="67"/>
      <c r="Y132" s="67"/>
    </row>
    <row r="133" spans="1:25" x14ac:dyDescent="0.2">
      <c r="A133" s="106">
        <v>152</v>
      </c>
      <c r="B133" s="107" t="s">
        <v>535</v>
      </c>
      <c r="C133" s="106">
        <v>0.450447347</v>
      </c>
      <c r="D133" s="67"/>
      <c r="E133" s="106">
        <v>0.83157159400000003</v>
      </c>
      <c r="F133" s="106">
        <v>58.938664060000001</v>
      </c>
      <c r="G133" s="106">
        <v>13.978450609999999</v>
      </c>
      <c r="H133" s="106">
        <v>2.0215581679999999</v>
      </c>
      <c r="I133" s="106">
        <v>15.227422539999999</v>
      </c>
      <c r="J133" s="106">
        <v>1.8662431829999999</v>
      </c>
      <c r="K133" s="106">
        <v>17.093665730000001</v>
      </c>
      <c r="L133" s="106">
        <v>70.777479889999995</v>
      </c>
      <c r="M133" s="106">
        <v>45.501793829999997</v>
      </c>
      <c r="N133" s="106">
        <v>25.275686060000002</v>
      </c>
      <c r="O133" s="106">
        <v>0.91600000000000004</v>
      </c>
      <c r="P133" s="106">
        <v>17.73</v>
      </c>
      <c r="Q133" s="106">
        <v>20.6</v>
      </c>
      <c r="R133" s="106">
        <v>429.63</v>
      </c>
      <c r="S133" s="106">
        <v>50.25</v>
      </c>
      <c r="T133" s="106">
        <v>72.14</v>
      </c>
      <c r="U133" s="67"/>
      <c r="V133" s="67"/>
      <c r="W133" s="67"/>
      <c r="X133" s="67"/>
      <c r="Y133" s="67"/>
    </row>
    <row r="134" spans="1:25" x14ac:dyDescent="0.2">
      <c r="A134" s="106">
        <v>153</v>
      </c>
      <c r="B134" s="107" t="s">
        <v>536</v>
      </c>
      <c r="C134" s="106">
        <v>0.55664128400000001</v>
      </c>
      <c r="D134" s="67"/>
      <c r="E134" s="106">
        <v>0.52687289000000004</v>
      </c>
      <c r="F134" s="106">
        <v>54.147857070000001</v>
      </c>
      <c r="G134" s="106">
        <v>17.6044223</v>
      </c>
      <c r="H134" s="106">
        <v>3.1445437599999999</v>
      </c>
      <c r="I134" s="106">
        <v>18.985776130000001</v>
      </c>
      <c r="J134" s="106">
        <v>1.69716647</v>
      </c>
      <c r="K134" s="106">
        <v>20.682942600000001</v>
      </c>
      <c r="L134" s="106">
        <v>70.604026849999997</v>
      </c>
      <c r="M134" s="106">
        <v>44.985591980000002</v>
      </c>
      <c r="N134" s="106">
        <v>25.618434870000002</v>
      </c>
      <c r="O134" s="106">
        <v>0.77700000000000002</v>
      </c>
      <c r="P134" s="106">
        <v>16.53</v>
      </c>
      <c r="Q134" s="106">
        <v>17.13</v>
      </c>
      <c r="R134" s="106">
        <v>396.88</v>
      </c>
      <c r="S134" s="106">
        <v>45.66</v>
      </c>
      <c r="T134" s="106">
        <v>66.180000000000007</v>
      </c>
      <c r="U134" s="67"/>
      <c r="V134" s="67"/>
      <c r="W134" s="67"/>
      <c r="X134" s="67"/>
      <c r="Y134" s="67"/>
    </row>
    <row r="135" spans="1:25" x14ac:dyDescent="0.2">
      <c r="A135" s="106">
        <v>154</v>
      </c>
      <c r="B135" s="107" t="s">
        <v>537</v>
      </c>
      <c r="C135" s="106">
        <v>0.73997319900000003</v>
      </c>
      <c r="D135" s="106">
        <v>0.831493288</v>
      </c>
      <c r="E135" s="106">
        <v>0.60920392499999998</v>
      </c>
      <c r="F135" s="106">
        <v>52.678669960000001</v>
      </c>
      <c r="G135" s="106">
        <v>18.815936659999998</v>
      </c>
      <c r="H135" s="106">
        <v>2.8263796819999998</v>
      </c>
      <c r="I135" s="106">
        <v>17.208182910000001</v>
      </c>
      <c r="J135" s="106">
        <v>2.7161689089999999</v>
      </c>
      <c r="K135" s="106">
        <v>19.924351819999998</v>
      </c>
      <c r="L135" s="106">
        <v>67.209631729999998</v>
      </c>
      <c r="M135" s="106">
        <v>40.500708109999998</v>
      </c>
      <c r="N135" s="106">
        <v>26.70892362</v>
      </c>
      <c r="O135" s="67"/>
      <c r="P135" s="106">
        <v>18.559999999999999</v>
      </c>
      <c r="Q135" s="106">
        <v>20</v>
      </c>
      <c r="R135" s="106">
        <v>457.3</v>
      </c>
      <c r="S135" s="67"/>
      <c r="T135" s="106">
        <v>72.349999999999994</v>
      </c>
      <c r="U135" s="67"/>
      <c r="V135" s="67"/>
      <c r="W135" s="67"/>
      <c r="X135" s="67"/>
      <c r="Y135" s="67"/>
    </row>
    <row r="136" spans="1:25" x14ac:dyDescent="0.2">
      <c r="A136" s="106">
        <v>155</v>
      </c>
      <c r="B136" s="107" t="s">
        <v>538</v>
      </c>
      <c r="C136" s="106">
        <v>0.89113530799999996</v>
      </c>
      <c r="D136" s="106">
        <v>0.86176272799999998</v>
      </c>
      <c r="E136" s="106">
        <v>0.61559097900000004</v>
      </c>
      <c r="F136" s="106">
        <v>52.435876450000002</v>
      </c>
      <c r="G136" s="106">
        <v>19.80148822</v>
      </c>
      <c r="H136" s="106">
        <v>2.6925464560000001</v>
      </c>
      <c r="I136" s="106">
        <v>16.275021760000001</v>
      </c>
      <c r="J136" s="106">
        <v>2.6877917560000002</v>
      </c>
      <c r="K136" s="106">
        <v>18.96281351</v>
      </c>
      <c r="L136" s="106">
        <v>67.579908680000003</v>
      </c>
      <c r="M136" s="106">
        <v>40.564926900000003</v>
      </c>
      <c r="N136" s="106">
        <v>27.014981769999999</v>
      </c>
      <c r="O136" s="67"/>
      <c r="P136" s="106">
        <v>19.64</v>
      </c>
      <c r="Q136" s="106">
        <v>20.36</v>
      </c>
      <c r="R136" s="106">
        <v>459.29</v>
      </c>
      <c r="S136" s="67"/>
      <c r="T136" s="106">
        <v>70.48</v>
      </c>
      <c r="U136" s="67"/>
      <c r="V136" s="67"/>
      <c r="W136" s="67"/>
      <c r="X136" s="67"/>
      <c r="Y136" s="67"/>
    </row>
    <row r="137" spans="1:25" x14ac:dyDescent="0.2">
      <c r="A137" s="106">
        <v>157</v>
      </c>
      <c r="B137" s="107" t="s">
        <v>539</v>
      </c>
      <c r="C137" s="106">
        <v>0.76306938199999996</v>
      </c>
      <c r="D137" s="106">
        <v>0.66784535099999998</v>
      </c>
      <c r="E137" s="106">
        <v>0.779476171</v>
      </c>
      <c r="F137" s="106">
        <v>53.916445289999999</v>
      </c>
      <c r="G137" s="106">
        <v>17.559941819999999</v>
      </c>
      <c r="H137" s="106">
        <v>2.7152825049999998</v>
      </c>
      <c r="I137" s="106">
        <v>17.673235859999998</v>
      </c>
      <c r="J137" s="106">
        <v>2.3487834479999998</v>
      </c>
      <c r="K137" s="106">
        <v>20.0220193</v>
      </c>
      <c r="L137" s="106">
        <v>68.787515010000007</v>
      </c>
      <c r="M137" s="106">
        <v>42.856867809999997</v>
      </c>
      <c r="N137" s="106">
        <v>25.930647199999999</v>
      </c>
      <c r="O137" s="106">
        <v>0.97799999999999998</v>
      </c>
      <c r="P137" s="106">
        <v>17.13</v>
      </c>
      <c r="Q137" s="106">
        <v>21.44</v>
      </c>
      <c r="R137" s="106">
        <v>465.58</v>
      </c>
      <c r="S137" s="106">
        <v>58.14</v>
      </c>
      <c r="T137" s="106">
        <v>70.55</v>
      </c>
      <c r="U137" s="67"/>
      <c r="V137" s="67"/>
      <c r="W137" s="67"/>
      <c r="X137" s="67"/>
      <c r="Y137" s="67"/>
    </row>
    <row r="138" spans="1:25" x14ac:dyDescent="0.2">
      <c r="A138" s="106">
        <v>158</v>
      </c>
      <c r="B138" s="107" t="s">
        <v>540</v>
      </c>
      <c r="C138" s="106">
        <v>0.84718962399999997</v>
      </c>
      <c r="D138" s="106">
        <v>0.70338846899999996</v>
      </c>
      <c r="E138" s="106">
        <v>0.55034424999999998</v>
      </c>
      <c r="F138" s="106">
        <v>49.50966227</v>
      </c>
      <c r="G138" s="106">
        <v>18.73790151</v>
      </c>
      <c r="H138" s="106">
        <v>3.6406557890000002</v>
      </c>
      <c r="I138" s="106">
        <v>17.96875</v>
      </c>
      <c r="J138" s="106">
        <v>2.6170395360000001</v>
      </c>
      <c r="K138" s="106">
        <v>20.58578954</v>
      </c>
      <c r="L138" s="106">
        <v>67.34160679</v>
      </c>
      <c r="M138" s="106">
        <v>39.85402113</v>
      </c>
      <c r="N138" s="106">
        <v>27.487585660000001</v>
      </c>
      <c r="O138" s="106">
        <v>1.044</v>
      </c>
      <c r="P138" s="106">
        <v>16.170000000000002</v>
      </c>
      <c r="Q138" s="106">
        <v>21.56</v>
      </c>
      <c r="R138" s="106">
        <v>443.91</v>
      </c>
      <c r="S138" s="106">
        <v>48.08</v>
      </c>
      <c r="T138" s="106">
        <v>70.34</v>
      </c>
      <c r="U138" s="67"/>
      <c r="V138" s="67"/>
      <c r="W138" s="67"/>
      <c r="X138" s="67"/>
      <c r="Y138" s="67"/>
    </row>
    <row r="139" spans="1:25" x14ac:dyDescent="0.2">
      <c r="A139" s="106">
        <v>159</v>
      </c>
      <c r="B139" s="107" t="s">
        <v>40</v>
      </c>
      <c r="C139" s="106">
        <v>0.65850041599999998</v>
      </c>
      <c r="D139" s="106">
        <v>0.738379075</v>
      </c>
      <c r="E139" s="106">
        <v>0.533882517</v>
      </c>
      <c r="F139" s="106">
        <v>51.576462489999997</v>
      </c>
      <c r="G139" s="106">
        <v>18.672859760000001</v>
      </c>
      <c r="H139" s="106">
        <v>3.7997215419999999</v>
      </c>
      <c r="I139" s="106">
        <v>19.585561500000001</v>
      </c>
      <c r="J139" s="106">
        <v>2.2719069030000001</v>
      </c>
      <c r="K139" s="106">
        <v>21.857468399999998</v>
      </c>
      <c r="L139" s="106">
        <v>68.363883229999999</v>
      </c>
      <c r="M139" s="106">
        <v>42.11715186</v>
      </c>
      <c r="N139" s="106">
        <v>26.246731369999999</v>
      </c>
      <c r="O139" s="106">
        <v>0.94499999999999995</v>
      </c>
      <c r="P139" s="106">
        <v>16.53</v>
      </c>
      <c r="Q139" s="106">
        <v>18.2</v>
      </c>
      <c r="R139" s="106">
        <v>426.59</v>
      </c>
      <c r="S139" s="106">
        <v>47.17</v>
      </c>
      <c r="T139" s="106">
        <v>67.209999999999994</v>
      </c>
      <c r="U139" s="67"/>
      <c r="V139" s="67"/>
      <c r="W139" s="67"/>
      <c r="X139" s="67"/>
      <c r="Y139" s="67"/>
    </row>
    <row r="140" spans="1:25" x14ac:dyDescent="0.2">
      <c r="A140" s="106">
        <v>160</v>
      </c>
      <c r="B140" s="107" t="s">
        <v>14</v>
      </c>
      <c r="C140" s="106">
        <v>0.53088225499999997</v>
      </c>
      <c r="D140" s="106">
        <v>0.58867426700000003</v>
      </c>
      <c r="E140" s="106">
        <v>0.45886783399999997</v>
      </c>
      <c r="F140" s="106">
        <v>52.238267550000003</v>
      </c>
      <c r="G140" s="106">
        <v>18.221608669999998</v>
      </c>
      <c r="H140" s="106">
        <v>3.167109392</v>
      </c>
      <c r="I140" s="106">
        <v>18.84615385</v>
      </c>
      <c r="J140" s="106">
        <v>2.694055944</v>
      </c>
      <c r="K140" s="106">
        <v>21.540209789999999</v>
      </c>
      <c r="L140" s="106">
        <v>68.105849579999997</v>
      </c>
      <c r="M140" s="106">
        <v>40.26811902</v>
      </c>
      <c r="N140" s="106">
        <v>27.837730560000001</v>
      </c>
      <c r="O140" s="106">
        <v>1.0329999999999999</v>
      </c>
      <c r="P140" s="106">
        <v>19.760000000000002</v>
      </c>
      <c r="Q140" s="106">
        <v>19.52</v>
      </c>
      <c r="R140" s="106">
        <v>418.52</v>
      </c>
      <c r="S140" s="106">
        <v>51.02</v>
      </c>
      <c r="T140" s="106">
        <v>72.86</v>
      </c>
      <c r="U140" s="67"/>
      <c r="V140" s="67"/>
      <c r="W140" s="67"/>
      <c r="X140" s="67"/>
      <c r="Y140" s="67"/>
    </row>
    <row r="141" spans="1:25" x14ac:dyDescent="0.2">
      <c r="A141" s="106">
        <v>161</v>
      </c>
      <c r="B141" s="107" t="s">
        <v>542</v>
      </c>
      <c r="C141" s="106">
        <v>0.69957727199999997</v>
      </c>
      <c r="D141" s="106">
        <v>0.758493309</v>
      </c>
      <c r="E141" s="106">
        <v>0.637675098</v>
      </c>
      <c r="F141" s="106">
        <v>49.914628159999999</v>
      </c>
      <c r="G141" s="106">
        <v>18.650151470000001</v>
      </c>
      <c r="H141" s="106">
        <v>3.0706365959999999</v>
      </c>
      <c r="I141" s="106">
        <v>18.676388110000001</v>
      </c>
      <c r="J141" s="106">
        <v>2.4767246209999998</v>
      </c>
      <c r="K141" s="106">
        <v>21.15311273</v>
      </c>
      <c r="L141" s="106">
        <v>68.077474890000005</v>
      </c>
      <c r="M141" s="106">
        <v>40.986586369999998</v>
      </c>
      <c r="N141" s="106">
        <v>27.09088852</v>
      </c>
      <c r="O141" s="106">
        <v>1.006</v>
      </c>
      <c r="P141" s="106">
        <v>17.96</v>
      </c>
      <c r="Q141" s="106">
        <v>20.239999999999998</v>
      </c>
      <c r="R141" s="106">
        <v>390.89</v>
      </c>
      <c r="S141" s="106">
        <v>47.62</v>
      </c>
      <c r="T141" s="106">
        <v>69.040000000000006</v>
      </c>
      <c r="U141" s="67"/>
      <c r="V141" s="67"/>
      <c r="W141" s="67"/>
      <c r="X141" s="67"/>
      <c r="Y141" s="67"/>
    </row>
    <row r="142" spans="1:25" x14ac:dyDescent="0.2">
      <c r="A142" s="106">
        <v>162</v>
      </c>
      <c r="B142" s="107" t="s">
        <v>543</v>
      </c>
      <c r="C142" s="106">
        <v>0.66085021099999997</v>
      </c>
      <c r="D142" s="106">
        <v>0.56071906299999996</v>
      </c>
      <c r="E142" s="106">
        <v>0.47781364199999998</v>
      </c>
      <c r="F142" s="106">
        <v>46.949818729999997</v>
      </c>
      <c r="G142" s="106">
        <v>17.99259756</v>
      </c>
      <c r="H142" s="106">
        <v>2.564718268</v>
      </c>
      <c r="I142" s="106">
        <v>17.4573055</v>
      </c>
      <c r="J142" s="106">
        <v>2.5908228389999999</v>
      </c>
      <c r="K142" s="106">
        <v>20.048128340000002</v>
      </c>
      <c r="L142" s="106">
        <v>72.602739729999996</v>
      </c>
      <c r="M142" s="106">
        <v>43.791927719999997</v>
      </c>
      <c r="N142" s="106">
        <v>28.810812009999999</v>
      </c>
      <c r="O142" s="106">
        <v>0.90200000000000002</v>
      </c>
      <c r="P142" s="106">
        <v>20.84</v>
      </c>
      <c r="Q142" s="106">
        <v>20.84</v>
      </c>
      <c r="R142" s="106">
        <v>398.33</v>
      </c>
      <c r="S142" s="106">
        <v>52.63</v>
      </c>
      <c r="T142" s="106">
        <v>74.58</v>
      </c>
      <c r="U142" s="67"/>
      <c r="V142" s="67"/>
      <c r="W142" s="67"/>
      <c r="X142" s="67"/>
      <c r="Y142" s="67"/>
    </row>
    <row r="143" spans="1:25" x14ac:dyDescent="0.2">
      <c r="A143" s="106">
        <v>163</v>
      </c>
      <c r="B143" s="107" t="s">
        <v>544</v>
      </c>
      <c r="C143" s="106">
        <v>0.80197067700000002</v>
      </c>
      <c r="D143" s="106">
        <v>0.52581108600000004</v>
      </c>
      <c r="E143" s="106">
        <v>0.57802525599999999</v>
      </c>
      <c r="F143" s="106">
        <v>50.971884109999998</v>
      </c>
      <c r="G143" s="106">
        <v>19.45147072</v>
      </c>
      <c r="H143" s="106">
        <v>2.9355397249999999</v>
      </c>
      <c r="I143" s="106">
        <v>17.489421719999999</v>
      </c>
      <c r="J143" s="106">
        <v>2.9564687780000001</v>
      </c>
      <c r="K143" s="106">
        <v>20.445890500000001</v>
      </c>
      <c r="L143" s="106">
        <v>69.828134950000006</v>
      </c>
      <c r="M143" s="106">
        <v>42.584462860000002</v>
      </c>
      <c r="N143" s="106">
        <v>27.24367208</v>
      </c>
      <c r="O143" s="106">
        <v>0.86</v>
      </c>
      <c r="P143" s="106">
        <v>16.77</v>
      </c>
      <c r="Q143" s="106">
        <v>20.84</v>
      </c>
      <c r="R143" s="106">
        <v>432.93</v>
      </c>
      <c r="S143" s="106">
        <v>50.76</v>
      </c>
      <c r="T143" s="106">
        <v>73.48</v>
      </c>
      <c r="U143" s="67"/>
      <c r="V143" s="67"/>
      <c r="W143" s="67"/>
      <c r="X143" s="67"/>
      <c r="Y143" s="67"/>
    </row>
    <row r="144" spans="1:25" x14ac:dyDescent="0.2">
      <c r="A144" s="106">
        <v>164</v>
      </c>
      <c r="B144" s="107" t="s">
        <v>546</v>
      </c>
      <c r="C144" s="106">
        <v>0.63212743999999998</v>
      </c>
      <c r="D144" s="67"/>
      <c r="E144" s="106">
        <v>0.74795818599999997</v>
      </c>
      <c r="F144" s="106">
        <v>46.657036380000001</v>
      </c>
      <c r="G144" s="106">
        <v>18.337215010000001</v>
      </c>
      <c r="H144" s="106">
        <v>2.802294168</v>
      </c>
      <c r="I144" s="106">
        <v>18.02973978</v>
      </c>
      <c r="J144" s="106">
        <v>2.2768108599999999</v>
      </c>
      <c r="K144" s="106">
        <v>20.306550640000001</v>
      </c>
      <c r="L144" s="106">
        <v>63.144963140000002</v>
      </c>
      <c r="M144" s="106">
        <v>35.58272951</v>
      </c>
      <c r="N144" s="106">
        <v>27.562233630000001</v>
      </c>
      <c r="O144" s="106">
        <v>0.90500000000000003</v>
      </c>
      <c r="P144" s="106">
        <v>20.36</v>
      </c>
      <c r="Q144" s="106">
        <v>22.76</v>
      </c>
      <c r="R144" s="106">
        <v>458.7</v>
      </c>
      <c r="S144" s="106">
        <v>56.82</v>
      </c>
      <c r="T144" s="106">
        <v>71.06</v>
      </c>
      <c r="U144" s="67"/>
      <c r="V144" s="67"/>
      <c r="W144" s="67"/>
      <c r="X144" s="67"/>
      <c r="Y144" s="67"/>
    </row>
    <row r="145" spans="1:25" x14ac:dyDescent="0.2">
      <c r="A145" s="106">
        <v>165</v>
      </c>
      <c r="B145" s="107" t="s">
        <v>112</v>
      </c>
      <c r="C145" s="106">
        <v>0.91881915300000006</v>
      </c>
      <c r="D145" s="106">
        <v>0.66006253500000001</v>
      </c>
      <c r="E145" s="106">
        <v>0.63542916599999999</v>
      </c>
      <c r="F145" s="106">
        <v>49.62639824</v>
      </c>
      <c r="G145" s="106">
        <v>19.68422387</v>
      </c>
      <c r="H145" s="106">
        <v>3.3033482570000001</v>
      </c>
      <c r="I145" s="106">
        <v>19.343575420000001</v>
      </c>
      <c r="J145" s="106">
        <v>2.7983430679999999</v>
      </c>
      <c r="K145" s="106">
        <v>22.141918489999998</v>
      </c>
      <c r="L145" s="106">
        <v>67.013888890000004</v>
      </c>
      <c r="M145" s="106">
        <v>37.899811579999998</v>
      </c>
      <c r="N145" s="106">
        <v>29.114077309999999</v>
      </c>
      <c r="O145" s="106">
        <v>0.82699999999999996</v>
      </c>
      <c r="P145" s="106">
        <v>17.850000000000001</v>
      </c>
      <c r="Q145" s="106">
        <v>17.25</v>
      </c>
      <c r="R145" s="106">
        <v>399</v>
      </c>
      <c r="S145" s="106">
        <v>52.36</v>
      </c>
      <c r="T145" s="106">
        <v>71.81</v>
      </c>
      <c r="U145" s="67"/>
      <c r="V145" s="67"/>
      <c r="W145" s="67"/>
      <c r="X145" s="67"/>
      <c r="Y145" s="67"/>
    </row>
    <row r="146" spans="1:25" x14ac:dyDescent="0.2">
      <c r="A146" s="106">
        <v>159</v>
      </c>
      <c r="B146" s="107" t="s">
        <v>547</v>
      </c>
      <c r="C146" s="106">
        <v>0.65843677700000003</v>
      </c>
      <c r="D146" s="106">
        <v>0.77974254200000004</v>
      </c>
      <c r="E146" s="106">
        <v>0.64258444400000003</v>
      </c>
      <c r="F146" s="106">
        <v>47.261070500000002</v>
      </c>
      <c r="G146" s="106">
        <v>18.855075830000001</v>
      </c>
      <c r="H146" s="106">
        <v>3.2439320129999998</v>
      </c>
      <c r="I146" s="106">
        <v>18.86073807</v>
      </c>
      <c r="J146" s="106">
        <v>2.6314387410000002</v>
      </c>
      <c r="K146" s="106">
        <v>21.49217681</v>
      </c>
      <c r="L146" s="106">
        <v>67.683484669999999</v>
      </c>
      <c r="M146" s="106">
        <v>37.78846214</v>
      </c>
      <c r="N146" s="106">
        <v>29.895022539999999</v>
      </c>
      <c r="O146" s="106">
        <v>0.77500000000000002</v>
      </c>
      <c r="P146" s="106">
        <v>18.923224999999999</v>
      </c>
      <c r="Q146" s="106">
        <v>19.582056250000001</v>
      </c>
      <c r="R146" s="106">
        <v>421.72500000000002</v>
      </c>
      <c r="S146" s="106">
        <v>52.637411350000001</v>
      </c>
      <c r="T146" s="106">
        <v>73.793212310000001</v>
      </c>
      <c r="U146" s="67"/>
      <c r="V146" s="67"/>
      <c r="W146" s="67"/>
      <c r="X146" s="67"/>
      <c r="Y146" s="67"/>
    </row>
    <row r="147" spans="1:25" x14ac:dyDescent="0.2">
      <c r="A147" s="106">
        <v>167</v>
      </c>
      <c r="B147" s="107" t="s">
        <v>548</v>
      </c>
      <c r="C147" s="106">
        <v>0.97139763999999995</v>
      </c>
      <c r="D147" s="106">
        <v>0.62694439300000004</v>
      </c>
      <c r="E147" s="106">
        <v>0.61845667000000004</v>
      </c>
      <c r="F147" s="106">
        <v>47.096237780000003</v>
      </c>
      <c r="G147" s="106">
        <v>18.53386025</v>
      </c>
      <c r="H147" s="106">
        <v>2.7763796620000001</v>
      </c>
      <c r="I147" s="106">
        <v>18.561995599999999</v>
      </c>
      <c r="J147" s="106">
        <v>3.103381578</v>
      </c>
      <c r="K147" s="106">
        <v>21.66537718</v>
      </c>
      <c r="L147" s="106">
        <v>69.692923899999997</v>
      </c>
      <c r="M147" s="106">
        <v>41.29627421</v>
      </c>
      <c r="N147" s="106">
        <v>28.39664969</v>
      </c>
      <c r="O147" s="106">
        <v>0.84</v>
      </c>
      <c r="P147" s="106">
        <v>16.77</v>
      </c>
      <c r="Q147" s="106">
        <v>20.36</v>
      </c>
      <c r="R147" s="106">
        <v>403.05</v>
      </c>
      <c r="S147" s="106">
        <v>46.51</v>
      </c>
      <c r="T147" s="106">
        <v>73.959999999999994</v>
      </c>
      <c r="U147" s="67"/>
      <c r="V147" s="67"/>
      <c r="W147" s="67"/>
      <c r="X147" s="67"/>
      <c r="Y147" s="67"/>
    </row>
    <row r="148" spans="1:25" x14ac:dyDescent="0.2">
      <c r="A148" s="106">
        <v>168</v>
      </c>
      <c r="B148" s="107" t="s">
        <v>549</v>
      </c>
      <c r="C148" s="106">
        <v>0.67130044300000002</v>
      </c>
      <c r="D148" s="106">
        <v>0.49002742700000002</v>
      </c>
      <c r="E148" s="106">
        <v>0.62750167599999995</v>
      </c>
      <c r="F148" s="106">
        <v>51.661512610000003</v>
      </c>
      <c r="G148" s="106">
        <v>18.556795399999999</v>
      </c>
      <c r="H148" s="106">
        <v>2.7867449479999999</v>
      </c>
      <c r="I148" s="106">
        <v>18.641509429999999</v>
      </c>
      <c r="J148" s="106">
        <v>2.7663121780000002</v>
      </c>
      <c r="K148" s="106">
        <v>21.407821609999999</v>
      </c>
      <c r="L148" s="106">
        <v>67.777022430000002</v>
      </c>
      <c r="M148" s="106">
        <v>39.441113250000001</v>
      </c>
      <c r="N148" s="106">
        <v>28.335909180000002</v>
      </c>
      <c r="O148" s="106">
        <v>0.81200000000000006</v>
      </c>
      <c r="P148" s="106">
        <v>20.12</v>
      </c>
      <c r="Q148" s="106">
        <v>21.56</v>
      </c>
      <c r="R148" s="106">
        <v>418.45</v>
      </c>
      <c r="S148" s="106">
        <v>46.51</v>
      </c>
      <c r="T148" s="106">
        <v>72.58</v>
      </c>
      <c r="U148" s="67"/>
      <c r="V148" s="67"/>
      <c r="W148" s="67"/>
      <c r="X148" s="67"/>
      <c r="Y148" s="67"/>
    </row>
    <row r="149" spans="1:25" x14ac:dyDescent="0.2">
      <c r="A149" s="106">
        <v>169</v>
      </c>
      <c r="B149" s="107" t="s">
        <v>550</v>
      </c>
      <c r="C149" s="106">
        <v>0.88130497100000005</v>
      </c>
      <c r="D149" s="106">
        <v>0.68301267799999998</v>
      </c>
      <c r="E149" s="106">
        <v>0.66358830899999999</v>
      </c>
      <c r="F149" s="106">
        <v>49.873510750000001</v>
      </c>
      <c r="G149" s="106">
        <v>19.832708149999998</v>
      </c>
      <c r="H149" s="106">
        <v>3.7582269899999998</v>
      </c>
      <c r="I149" s="106">
        <v>18.24034335</v>
      </c>
      <c r="J149" s="106">
        <v>2.4812719470000002</v>
      </c>
      <c r="K149" s="106">
        <v>20.721615289999999</v>
      </c>
      <c r="L149" s="106">
        <v>68.525311810000005</v>
      </c>
      <c r="M149" s="106">
        <v>39.777832140000001</v>
      </c>
      <c r="N149" s="106">
        <v>28.747479680000001</v>
      </c>
      <c r="O149" s="106">
        <v>0.82299999999999995</v>
      </c>
      <c r="P149" s="106">
        <v>18.440000000000001</v>
      </c>
      <c r="Q149" s="106">
        <v>20.48</v>
      </c>
      <c r="R149" s="106">
        <v>425.39</v>
      </c>
      <c r="S149" s="106">
        <v>50.76</v>
      </c>
      <c r="T149" s="106">
        <v>68.37</v>
      </c>
      <c r="U149" s="67"/>
      <c r="V149" s="67"/>
      <c r="W149" s="67"/>
      <c r="X149" s="67"/>
      <c r="Y149" s="67"/>
    </row>
    <row r="150" spans="1:25" x14ac:dyDescent="0.2">
      <c r="A150" s="106">
        <v>170</v>
      </c>
      <c r="B150" s="107" t="s">
        <v>551</v>
      </c>
      <c r="C150" s="106">
        <v>0.41822111099999998</v>
      </c>
      <c r="D150" s="106">
        <v>0.25110217899999998</v>
      </c>
      <c r="E150" s="106">
        <v>0.22925865300000001</v>
      </c>
      <c r="F150" s="106">
        <v>44.774813039999998</v>
      </c>
      <c r="G150" s="106">
        <v>17.216085079999999</v>
      </c>
      <c r="H150" s="106">
        <v>3.227301755</v>
      </c>
      <c r="I150" s="106">
        <v>17.875318069999999</v>
      </c>
      <c r="J150" s="106">
        <v>2.3589232010000001</v>
      </c>
      <c r="K150" s="106">
        <v>20.234241269999998</v>
      </c>
      <c r="L150" s="106">
        <v>72.431729520000005</v>
      </c>
      <c r="M150" s="106">
        <v>39.800188460000001</v>
      </c>
      <c r="N150" s="106">
        <v>32.631541050000003</v>
      </c>
      <c r="O150" s="106">
        <v>0.96499999999999997</v>
      </c>
      <c r="P150" s="106">
        <v>19.64</v>
      </c>
      <c r="Q150" s="106">
        <v>19.16</v>
      </c>
      <c r="R150" s="106">
        <v>370.57</v>
      </c>
      <c r="S150" s="106">
        <v>47.17</v>
      </c>
      <c r="T150" s="106">
        <v>74.23</v>
      </c>
      <c r="U150" s="67"/>
      <c r="V150" s="67"/>
      <c r="W150" s="67"/>
      <c r="X150" s="67"/>
      <c r="Y150" s="67"/>
    </row>
    <row r="151" spans="1:25" x14ac:dyDescent="0.2">
      <c r="A151" s="106">
        <v>171</v>
      </c>
      <c r="B151" s="107" t="s">
        <v>552</v>
      </c>
      <c r="C151" s="106">
        <v>0.68002558899999999</v>
      </c>
      <c r="D151" s="67"/>
      <c r="E151" s="106">
        <v>0.906334843</v>
      </c>
      <c r="F151" s="106">
        <v>53.713006710000002</v>
      </c>
      <c r="G151" s="106">
        <v>16.281868540000001</v>
      </c>
      <c r="H151" s="106">
        <v>2.4439707510000002</v>
      </c>
      <c r="I151" s="106">
        <v>16.900549120000001</v>
      </c>
      <c r="J151" s="106">
        <v>2.0277608300000001</v>
      </c>
      <c r="K151" s="106">
        <v>18.928309949999999</v>
      </c>
      <c r="L151" s="106">
        <v>71.028037380000001</v>
      </c>
      <c r="M151" s="106">
        <v>45.190478990000003</v>
      </c>
      <c r="N151" s="106">
        <v>25.837558390000002</v>
      </c>
      <c r="O151" s="106">
        <v>1.0529999999999999</v>
      </c>
      <c r="P151" s="106">
        <v>17.37</v>
      </c>
      <c r="Q151" s="106">
        <v>20.6</v>
      </c>
      <c r="R151" s="106">
        <v>483.56</v>
      </c>
      <c r="S151" s="106">
        <v>44.84</v>
      </c>
      <c r="T151" s="106">
        <v>72.03</v>
      </c>
      <c r="U151" s="67"/>
      <c r="V151" s="67"/>
      <c r="W151" s="67"/>
      <c r="X151" s="67"/>
      <c r="Y151" s="67"/>
    </row>
    <row r="152" spans="1:25" x14ac:dyDescent="0.2">
      <c r="A152" s="106">
        <v>172</v>
      </c>
      <c r="B152" s="107" t="s">
        <v>553</v>
      </c>
      <c r="C152" s="106">
        <v>0.81622625699999996</v>
      </c>
      <c r="D152" s="106">
        <v>0.98916063799999998</v>
      </c>
      <c r="E152" s="106">
        <v>0.56402797500000001</v>
      </c>
      <c r="F152" s="106">
        <v>44.681852190000001</v>
      </c>
      <c r="G152" s="106">
        <v>18.108257779999999</v>
      </c>
      <c r="H152" s="106">
        <v>3.146797769</v>
      </c>
      <c r="I152" s="106">
        <v>17.181467179999999</v>
      </c>
      <c r="J152" s="106">
        <v>2.427284427</v>
      </c>
      <c r="K152" s="106">
        <v>19.608751609999999</v>
      </c>
      <c r="L152" s="106">
        <v>69.453174099999998</v>
      </c>
      <c r="M152" s="106">
        <v>40.885390549999997</v>
      </c>
      <c r="N152" s="106">
        <v>28.567783559999999</v>
      </c>
      <c r="O152" s="106">
        <v>1.0760000000000001</v>
      </c>
      <c r="P152" s="106">
        <v>16.41</v>
      </c>
      <c r="Q152" s="106">
        <v>19.16</v>
      </c>
      <c r="R152" s="106">
        <v>432.19</v>
      </c>
      <c r="S152" s="106">
        <v>52.36</v>
      </c>
      <c r="T152" s="106">
        <v>69.03</v>
      </c>
      <c r="U152" s="67"/>
      <c r="V152" s="67"/>
      <c r="W152" s="67"/>
      <c r="X152" s="67"/>
      <c r="Y152" s="67"/>
    </row>
    <row r="153" spans="1:25" x14ac:dyDescent="0.2">
      <c r="A153" s="106">
        <v>162</v>
      </c>
      <c r="B153" s="107" t="s">
        <v>554</v>
      </c>
      <c r="C153" s="106">
        <v>0.62426487399999997</v>
      </c>
      <c r="D153" s="106">
        <v>0.602338504</v>
      </c>
      <c r="E153" s="106">
        <v>0.60192146599999996</v>
      </c>
      <c r="F153" s="106">
        <v>47.215599910000002</v>
      </c>
      <c r="G153" s="106">
        <v>16.545607530000002</v>
      </c>
      <c r="H153" s="106">
        <v>3.2048949640000002</v>
      </c>
      <c r="I153" s="106">
        <v>19.128482940000001</v>
      </c>
      <c r="J153" s="106">
        <v>2.0385322330000002</v>
      </c>
      <c r="K153" s="106">
        <v>21.167015169999999</v>
      </c>
      <c r="L153" s="106">
        <v>68.168702479999993</v>
      </c>
      <c r="M153" s="106">
        <v>41.666680890000002</v>
      </c>
      <c r="N153" s="106">
        <v>26.502021580000001</v>
      </c>
      <c r="O153" s="106">
        <v>0.94166666700000001</v>
      </c>
      <c r="P153" s="106">
        <v>16.048324999999998</v>
      </c>
      <c r="Q153" s="106">
        <v>19.44230417</v>
      </c>
      <c r="R153" s="106">
        <v>335.22</v>
      </c>
      <c r="S153" s="106">
        <v>48.981409159999998</v>
      </c>
      <c r="T153" s="106">
        <v>71.648352250000002</v>
      </c>
      <c r="U153" s="67"/>
      <c r="V153" s="67"/>
      <c r="W153" s="67"/>
      <c r="X153" s="67"/>
      <c r="Y153" s="67"/>
    </row>
    <row r="154" spans="1:25" x14ac:dyDescent="0.2">
      <c r="A154" s="106">
        <v>175</v>
      </c>
      <c r="B154" s="107" t="s">
        <v>556</v>
      </c>
      <c r="C154" s="106">
        <v>0.75254438599999995</v>
      </c>
      <c r="D154" s="106">
        <v>0.63812195800000004</v>
      </c>
      <c r="E154" s="106">
        <v>0.54786390299999999</v>
      </c>
      <c r="F154" s="106">
        <v>49.883268180000002</v>
      </c>
      <c r="G154" s="106">
        <v>17.115693090000001</v>
      </c>
      <c r="H154" s="106">
        <v>2.8400660709999999</v>
      </c>
      <c r="I154" s="106">
        <v>14.252199409999999</v>
      </c>
      <c r="J154" s="106">
        <v>2.6691282319999998</v>
      </c>
      <c r="K154" s="106">
        <v>16.921327649999998</v>
      </c>
      <c r="L154" s="106">
        <v>75.202702700000003</v>
      </c>
      <c r="M154" s="106">
        <v>43.708259239999997</v>
      </c>
      <c r="N154" s="106">
        <v>31.494443459999999</v>
      </c>
      <c r="O154" s="106">
        <v>0.83799999999999997</v>
      </c>
      <c r="P154" s="106">
        <v>19.399999999999999</v>
      </c>
      <c r="Q154" s="106">
        <v>20.36</v>
      </c>
      <c r="R154" s="106">
        <v>377.63</v>
      </c>
      <c r="S154" s="106">
        <v>49.5</v>
      </c>
      <c r="T154" s="106">
        <v>72.62</v>
      </c>
      <c r="U154" s="67"/>
      <c r="V154" s="67"/>
      <c r="W154" s="67"/>
      <c r="X154" s="67"/>
      <c r="Y154" s="67"/>
    </row>
    <row r="155" spans="1:25" x14ac:dyDescent="0.2">
      <c r="A155" s="106">
        <v>177</v>
      </c>
      <c r="B155" s="107" t="s">
        <v>557</v>
      </c>
      <c r="C155" s="106">
        <v>0.623188203</v>
      </c>
      <c r="D155" s="106">
        <v>0.70110273700000003</v>
      </c>
      <c r="E155" s="106">
        <v>0.52916400799999996</v>
      </c>
      <c r="F155" s="106">
        <v>47.383516470000004</v>
      </c>
      <c r="G155" s="106">
        <v>17.25746831</v>
      </c>
      <c r="H155" s="106">
        <v>2.9907193009999999</v>
      </c>
      <c r="I155" s="106">
        <v>17.37346101</v>
      </c>
      <c r="J155" s="106">
        <v>2.4370103219999999</v>
      </c>
      <c r="K155" s="106">
        <v>19.810471329999999</v>
      </c>
      <c r="L155" s="106">
        <v>70.933333329999996</v>
      </c>
      <c r="M155" s="106">
        <v>42.53533152</v>
      </c>
      <c r="N155" s="106">
        <v>28.39800181</v>
      </c>
      <c r="O155" s="106">
        <v>1.0349999999999999</v>
      </c>
      <c r="P155" s="106">
        <v>15.57</v>
      </c>
      <c r="Q155" s="106">
        <v>18.559999999999999</v>
      </c>
      <c r="R155" s="106">
        <v>374.73</v>
      </c>
      <c r="S155" s="106">
        <v>46.08</v>
      </c>
      <c r="T155" s="106">
        <v>68.7</v>
      </c>
      <c r="U155" s="67"/>
      <c r="V155" s="67"/>
      <c r="W155" s="67"/>
      <c r="X155" s="67"/>
      <c r="Y155" s="67"/>
    </row>
    <row r="156" spans="1:25" x14ac:dyDescent="0.2">
      <c r="A156" s="106">
        <v>178</v>
      </c>
      <c r="B156" s="107" t="s">
        <v>558</v>
      </c>
      <c r="C156" s="106">
        <v>0.64240628200000005</v>
      </c>
      <c r="D156" s="106">
        <v>0.69019725700000001</v>
      </c>
      <c r="E156" s="106">
        <v>0.56266843</v>
      </c>
      <c r="F156" s="106">
        <v>48.031222020000001</v>
      </c>
      <c r="G156" s="106">
        <v>17.178194430000001</v>
      </c>
      <c r="H156" s="106">
        <v>3.0943639599999999</v>
      </c>
      <c r="I156" s="106">
        <v>15.874035989999999</v>
      </c>
      <c r="J156" s="106">
        <v>2.7748889929999998</v>
      </c>
      <c r="K156" s="106">
        <v>18.64892498</v>
      </c>
      <c r="L156" s="106">
        <v>68.954030650000007</v>
      </c>
      <c r="M156" s="106">
        <v>43.2928888</v>
      </c>
      <c r="N156" s="106">
        <v>25.661141839999999</v>
      </c>
      <c r="O156" s="106">
        <v>0.89800000000000002</v>
      </c>
      <c r="P156" s="106">
        <v>18.32</v>
      </c>
      <c r="Q156" s="106">
        <v>17.61</v>
      </c>
      <c r="R156" s="106">
        <v>404.26</v>
      </c>
      <c r="S156" s="106">
        <v>42.92</v>
      </c>
      <c r="T156" s="106">
        <v>72.37</v>
      </c>
      <c r="U156" s="67"/>
      <c r="V156" s="67"/>
      <c r="W156" s="67"/>
      <c r="X156" s="67"/>
      <c r="Y156" s="67"/>
    </row>
    <row r="157" spans="1:25" x14ac:dyDescent="0.2">
      <c r="A157" s="106">
        <v>179</v>
      </c>
      <c r="B157" s="107" t="s">
        <v>559</v>
      </c>
      <c r="C157" s="106">
        <v>0.816404185</v>
      </c>
      <c r="D157" s="106">
        <v>0.55816491700000004</v>
      </c>
      <c r="E157" s="106">
        <v>0.86954403400000002</v>
      </c>
      <c r="F157" s="106">
        <v>52.07734379</v>
      </c>
      <c r="G157" s="106">
        <v>18.531038930000001</v>
      </c>
      <c r="H157" s="106">
        <v>3.8440881349999998</v>
      </c>
      <c r="I157" s="106">
        <v>17.6784523</v>
      </c>
      <c r="J157" s="106">
        <v>2.5554005700000002</v>
      </c>
      <c r="K157" s="106">
        <v>20.23385287</v>
      </c>
      <c r="L157" s="106">
        <v>68.370414909999994</v>
      </c>
      <c r="M157" s="106">
        <v>42.315484099999999</v>
      </c>
      <c r="N157" s="106">
        <v>26.054930819999999</v>
      </c>
      <c r="O157" s="106">
        <v>0.98599999999999999</v>
      </c>
      <c r="P157" s="106">
        <v>18.559999999999999</v>
      </c>
      <c r="Q157" s="106">
        <v>18.68</v>
      </c>
      <c r="R157" s="106">
        <v>408.09</v>
      </c>
      <c r="S157" s="106">
        <v>49.75</v>
      </c>
      <c r="T157" s="106">
        <v>69.790000000000006</v>
      </c>
      <c r="U157" s="67"/>
      <c r="V157" s="67"/>
      <c r="W157" s="67"/>
      <c r="X157" s="67"/>
      <c r="Y157" s="67"/>
    </row>
    <row r="158" spans="1:25" x14ac:dyDescent="0.2">
      <c r="A158" s="106">
        <v>180</v>
      </c>
      <c r="B158" s="107" t="s">
        <v>560</v>
      </c>
      <c r="C158" s="106">
        <v>0.63715776800000001</v>
      </c>
      <c r="D158" s="106">
        <v>0.41630866500000002</v>
      </c>
      <c r="E158" s="106">
        <v>0.35393126499999999</v>
      </c>
      <c r="F158" s="106">
        <v>51.836734419999999</v>
      </c>
      <c r="G158" s="106">
        <v>19.15023291</v>
      </c>
      <c r="H158" s="106">
        <v>2.3406373650000001</v>
      </c>
      <c r="I158" s="106">
        <v>19.104665829999998</v>
      </c>
      <c r="J158" s="106">
        <v>2.3783102139999999</v>
      </c>
      <c r="K158" s="106">
        <v>21.48297604</v>
      </c>
      <c r="L158" s="106">
        <v>64.149504199999996</v>
      </c>
      <c r="M158" s="106">
        <v>38.322242709999998</v>
      </c>
      <c r="N158" s="106">
        <v>25.827261490000001</v>
      </c>
      <c r="O158" s="106">
        <v>0.63</v>
      </c>
      <c r="P158" s="106">
        <v>20.84</v>
      </c>
      <c r="Q158" s="106">
        <v>24.67</v>
      </c>
      <c r="R158" s="106">
        <v>478.38</v>
      </c>
      <c r="S158" s="106">
        <v>51.81</v>
      </c>
      <c r="T158" s="106">
        <v>69.2</v>
      </c>
      <c r="U158" s="67"/>
      <c r="V158" s="67"/>
      <c r="W158" s="67"/>
      <c r="X158" s="67"/>
      <c r="Y158" s="67"/>
    </row>
    <row r="159" spans="1:25" x14ac:dyDescent="0.2">
      <c r="A159" s="106">
        <v>181</v>
      </c>
      <c r="B159" s="107" t="s">
        <v>561</v>
      </c>
      <c r="C159" s="106">
        <v>0.537921388</v>
      </c>
      <c r="D159" s="106">
        <v>0.82055012900000002</v>
      </c>
      <c r="E159" s="106">
        <v>0.477432633</v>
      </c>
      <c r="F159" s="106">
        <v>52.801246200000001</v>
      </c>
      <c r="G159" s="106">
        <v>18.75350005</v>
      </c>
      <c r="H159" s="106">
        <v>2.5796642150000002</v>
      </c>
      <c r="I159" s="106">
        <v>15.83442838</v>
      </c>
      <c r="J159" s="106">
        <v>2.5593716400000002</v>
      </c>
      <c r="K159" s="106">
        <v>18.39380002</v>
      </c>
      <c r="L159" s="106">
        <v>74.530663329999996</v>
      </c>
      <c r="M159" s="106">
        <v>43.136925300000001</v>
      </c>
      <c r="N159" s="106">
        <v>31.393738030000002</v>
      </c>
      <c r="O159" s="106">
        <v>0.90500000000000003</v>
      </c>
      <c r="P159" s="106">
        <v>19.28</v>
      </c>
      <c r="Q159" s="106">
        <v>19.28</v>
      </c>
      <c r="R159" s="106">
        <v>386.65</v>
      </c>
      <c r="S159" s="106">
        <v>48.78</v>
      </c>
      <c r="T159" s="106">
        <v>71.010000000000005</v>
      </c>
      <c r="U159" s="67"/>
      <c r="V159" s="67"/>
      <c r="W159" s="67"/>
      <c r="X159" s="67"/>
      <c r="Y159" s="67"/>
    </row>
    <row r="160" spans="1:25" x14ac:dyDescent="0.2">
      <c r="A160" s="106">
        <v>182</v>
      </c>
      <c r="B160" s="107" t="s">
        <v>562</v>
      </c>
      <c r="C160" s="106">
        <v>0.61323480799999996</v>
      </c>
      <c r="D160" s="106">
        <v>0.87828889899999996</v>
      </c>
      <c r="E160" s="106">
        <v>0.88724350799999996</v>
      </c>
      <c r="F160" s="106">
        <v>52.970690230000002</v>
      </c>
      <c r="G160" s="106">
        <v>18.09624002</v>
      </c>
      <c r="H160" s="106">
        <v>2.7616927929999999</v>
      </c>
      <c r="I160" s="106">
        <v>17.439581969999999</v>
      </c>
      <c r="J160" s="106">
        <v>2.5088177659999999</v>
      </c>
      <c r="K160" s="106">
        <v>19.948399739999999</v>
      </c>
      <c r="L160" s="106">
        <v>67.789344760000006</v>
      </c>
      <c r="M160" s="106">
        <v>39.145232589999999</v>
      </c>
      <c r="N160" s="106">
        <v>28.64411218</v>
      </c>
      <c r="O160" s="106">
        <v>0.88200000000000001</v>
      </c>
      <c r="P160" s="106">
        <v>21.56</v>
      </c>
      <c r="Q160" s="106">
        <v>20.96</v>
      </c>
      <c r="R160" s="106">
        <v>416.97</v>
      </c>
      <c r="S160" s="106">
        <v>45.87</v>
      </c>
      <c r="T160" s="106">
        <v>72.42</v>
      </c>
      <c r="U160" s="67"/>
      <c r="V160" s="67"/>
      <c r="W160" s="67"/>
      <c r="X160" s="67"/>
      <c r="Y160" s="67"/>
    </row>
    <row r="161" spans="1:25" x14ac:dyDescent="0.2">
      <c r="A161" s="106">
        <v>183</v>
      </c>
      <c r="B161" s="107" t="s">
        <v>563</v>
      </c>
      <c r="C161" s="106">
        <v>0.61162349100000002</v>
      </c>
      <c r="D161" s="106">
        <v>0.71691147099999997</v>
      </c>
      <c r="E161" s="106">
        <v>0.84908471799999996</v>
      </c>
      <c r="F161" s="106">
        <v>50.543696130000001</v>
      </c>
      <c r="G161" s="106">
        <v>17.887832029999998</v>
      </c>
      <c r="H161" s="106">
        <v>2.9297773519999999</v>
      </c>
      <c r="I161" s="106">
        <v>20.698576970000001</v>
      </c>
      <c r="J161" s="106">
        <v>2.6258085379999998</v>
      </c>
      <c r="K161" s="106">
        <v>23.324385509999999</v>
      </c>
      <c r="L161" s="106">
        <v>65.362411800000004</v>
      </c>
      <c r="M161" s="106">
        <v>38.992669560000003</v>
      </c>
      <c r="N161" s="106">
        <v>26.369742240000001</v>
      </c>
      <c r="O161" s="106">
        <v>0.92</v>
      </c>
      <c r="P161" s="106">
        <v>16.649999999999999</v>
      </c>
      <c r="Q161" s="106">
        <v>20.6</v>
      </c>
      <c r="R161" s="106">
        <v>320.42</v>
      </c>
      <c r="S161" s="106">
        <v>45.25</v>
      </c>
      <c r="T161" s="106">
        <v>69.34</v>
      </c>
      <c r="U161" s="67"/>
      <c r="V161" s="67"/>
      <c r="W161" s="67"/>
      <c r="X161" s="67"/>
      <c r="Y161" s="67"/>
    </row>
    <row r="162" spans="1:25" x14ac:dyDescent="0.2">
      <c r="A162" s="106">
        <v>184</v>
      </c>
      <c r="B162" s="107" t="s">
        <v>564</v>
      </c>
      <c r="C162" s="106">
        <v>0.77669749300000002</v>
      </c>
      <c r="D162" s="106">
        <v>0.73095844499999996</v>
      </c>
      <c r="E162" s="106">
        <v>0.88300386600000003</v>
      </c>
      <c r="F162" s="106">
        <v>50.821928649999997</v>
      </c>
      <c r="G162" s="106">
        <v>20.067415749999999</v>
      </c>
      <c r="H162" s="106">
        <v>2.0345993789999999</v>
      </c>
      <c r="I162" s="106">
        <v>16.102236420000001</v>
      </c>
      <c r="J162" s="106">
        <v>2.597269823</v>
      </c>
      <c r="K162" s="106">
        <v>18.699506240000002</v>
      </c>
      <c r="L162" s="106">
        <v>68.092566619999999</v>
      </c>
      <c r="M162" s="106">
        <v>41.291862760000001</v>
      </c>
      <c r="N162" s="106">
        <v>26.800703859999999</v>
      </c>
      <c r="O162" s="106">
        <v>0.96</v>
      </c>
      <c r="P162" s="106">
        <v>19.16</v>
      </c>
      <c r="Q162" s="106">
        <v>20</v>
      </c>
      <c r="R162" s="106">
        <v>399.18</v>
      </c>
      <c r="S162" s="106">
        <v>45.05</v>
      </c>
      <c r="T162" s="106">
        <v>67.53</v>
      </c>
      <c r="U162" s="67"/>
      <c r="V162" s="67"/>
      <c r="W162" s="67"/>
      <c r="X162" s="67"/>
      <c r="Y162" s="67"/>
    </row>
    <row r="163" spans="1:25" x14ac:dyDescent="0.2">
      <c r="A163" s="106">
        <v>185</v>
      </c>
      <c r="B163" s="107" t="s">
        <v>565</v>
      </c>
      <c r="C163" s="106">
        <v>0.51753215100000005</v>
      </c>
      <c r="D163" s="106">
        <v>0.82902256799999996</v>
      </c>
      <c r="E163" s="106">
        <v>0.60792201499999998</v>
      </c>
      <c r="F163" s="106">
        <v>52.142586979999997</v>
      </c>
      <c r="G163" s="106">
        <v>16.2781825</v>
      </c>
      <c r="H163" s="106">
        <v>2.0150652710000001</v>
      </c>
      <c r="I163" s="106">
        <v>18.400520159999999</v>
      </c>
      <c r="J163" s="106">
        <v>2.805325689</v>
      </c>
      <c r="K163" s="106">
        <v>21.205845839999999</v>
      </c>
      <c r="L163" s="106">
        <v>66.147859920000002</v>
      </c>
      <c r="M163" s="106">
        <v>38.671315559999996</v>
      </c>
      <c r="N163" s="106">
        <v>27.476544359999998</v>
      </c>
      <c r="O163" s="106">
        <v>0.96</v>
      </c>
      <c r="P163" s="106">
        <v>14.61</v>
      </c>
      <c r="Q163" s="106">
        <v>16.29</v>
      </c>
      <c r="R163" s="106">
        <v>366.96</v>
      </c>
      <c r="S163" s="106">
        <v>45.87</v>
      </c>
      <c r="T163" s="106">
        <v>69.099999999999994</v>
      </c>
      <c r="U163" s="67"/>
      <c r="V163" s="67"/>
      <c r="W163" s="67"/>
      <c r="X163" s="67"/>
      <c r="Y163" s="67"/>
    </row>
    <row r="164" spans="1:25" x14ac:dyDescent="0.2">
      <c r="A164" s="106">
        <v>187</v>
      </c>
      <c r="B164" s="107" t="s">
        <v>566</v>
      </c>
      <c r="C164" s="106">
        <v>0.59802772299999996</v>
      </c>
      <c r="D164" s="106">
        <v>0.48908159099999998</v>
      </c>
      <c r="E164" s="106">
        <v>0.62685906499999999</v>
      </c>
      <c r="F164" s="106">
        <v>49.641120749999999</v>
      </c>
      <c r="G164" s="106">
        <v>20.812910030000001</v>
      </c>
      <c r="H164" s="106">
        <v>2.9708244690000001</v>
      </c>
      <c r="I164" s="106">
        <v>18.0564675</v>
      </c>
      <c r="J164" s="106">
        <v>2.8281501819999999</v>
      </c>
      <c r="K164" s="106">
        <v>20.884617680000002</v>
      </c>
      <c r="L164" s="106">
        <v>66.666666669999998</v>
      </c>
      <c r="M164" s="106">
        <v>38.227170340000001</v>
      </c>
      <c r="N164" s="106">
        <v>28.43949632</v>
      </c>
      <c r="O164" s="106">
        <v>0.97199999999999998</v>
      </c>
      <c r="P164" s="106">
        <v>19.04</v>
      </c>
      <c r="Q164" s="106">
        <v>21.08</v>
      </c>
      <c r="R164" s="106">
        <v>425.3</v>
      </c>
      <c r="S164" s="106">
        <v>51.28</v>
      </c>
      <c r="T164" s="106">
        <v>68.900000000000006</v>
      </c>
      <c r="U164" s="67"/>
      <c r="V164" s="67"/>
      <c r="W164" s="67"/>
      <c r="X164" s="67"/>
      <c r="Y164" s="67"/>
    </row>
    <row r="165" spans="1:25" x14ac:dyDescent="0.2">
      <c r="A165" s="106">
        <v>189</v>
      </c>
      <c r="B165" s="107" t="s">
        <v>567</v>
      </c>
      <c r="C165" s="106">
        <v>0.60392489500000002</v>
      </c>
      <c r="D165" s="106">
        <v>0.79067561900000005</v>
      </c>
      <c r="E165" s="106">
        <v>0.50856647499999996</v>
      </c>
      <c r="F165" s="106">
        <v>50.541091739999999</v>
      </c>
      <c r="G165" s="106">
        <v>21.958771540000001</v>
      </c>
      <c r="H165" s="106">
        <v>2.5927112590000001</v>
      </c>
      <c r="I165" s="106">
        <v>16.849580370000002</v>
      </c>
      <c r="J165" s="106">
        <v>3.0196020890000002</v>
      </c>
      <c r="K165" s="106">
        <v>19.869182460000001</v>
      </c>
      <c r="L165" s="106">
        <v>71.160778660000005</v>
      </c>
      <c r="M165" s="106">
        <v>41.010326910000003</v>
      </c>
      <c r="N165" s="106">
        <v>30.150451749999998</v>
      </c>
      <c r="O165" s="106">
        <v>0.90700000000000003</v>
      </c>
      <c r="P165" s="106">
        <v>18.559999999999999</v>
      </c>
      <c r="Q165" s="106">
        <v>18.8</v>
      </c>
      <c r="R165" s="106">
        <v>372.74</v>
      </c>
      <c r="S165" s="106">
        <v>46.95</v>
      </c>
      <c r="T165" s="106">
        <v>72.400000000000006</v>
      </c>
      <c r="U165" s="67"/>
      <c r="V165" s="67"/>
      <c r="W165" s="67"/>
      <c r="X165" s="67"/>
      <c r="Y165" s="67"/>
    </row>
    <row r="166" spans="1:25" x14ac:dyDescent="0.2">
      <c r="A166" s="106">
        <v>190</v>
      </c>
      <c r="B166" s="107" t="s">
        <v>568</v>
      </c>
      <c r="C166" s="106">
        <v>0.51001581500000004</v>
      </c>
      <c r="D166" s="106">
        <v>0.60810568700000001</v>
      </c>
      <c r="E166" s="106">
        <v>0.42811472699999997</v>
      </c>
      <c r="F166" s="106">
        <v>49.599634780000002</v>
      </c>
      <c r="G166" s="106">
        <v>19.644446200000001</v>
      </c>
      <c r="H166" s="106">
        <v>2.738720228</v>
      </c>
      <c r="I166" s="106">
        <v>17.296604739999999</v>
      </c>
      <c r="J166" s="106">
        <v>3.3205404459999999</v>
      </c>
      <c r="K166" s="106">
        <v>20.617145189999999</v>
      </c>
      <c r="L166" s="106">
        <v>69.300069300000004</v>
      </c>
      <c r="M166" s="106">
        <v>38.355058309999997</v>
      </c>
      <c r="N166" s="106">
        <v>30.94501099</v>
      </c>
      <c r="O166" s="106">
        <v>0.91800000000000004</v>
      </c>
      <c r="P166" s="106">
        <v>14.73</v>
      </c>
      <c r="Q166" s="106">
        <v>18.8</v>
      </c>
      <c r="R166" s="106">
        <v>389.21</v>
      </c>
      <c r="S166" s="106">
        <v>46.51</v>
      </c>
      <c r="T166" s="106">
        <v>74.569999999999993</v>
      </c>
      <c r="U166" s="67"/>
      <c r="V166" s="67"/>
      <c r="W166" s="67"/>
      <c r="X166" s="67"/>
      <c r="Y166" s="67"/>
    </row>
    <row r="167" spans="1:25" x14ac:dyDescent="0.2">
      <c r="A167" s="106">
        <v>191</v>
      </c>
      <c r="B167" s="107" t="s">
        <v>569</v>
      </c>
      <c r="C167" s="106">
        <v>0.68686187499999996</v>
      </c>
      <c r="D167" s="106">
        <v>0.89067575799999998</v>
      </c>
      <c r="E167" s="106">
        <v>0.56724555399999999</v>
      </c>
      <c r="F167" s="106">
        <v>48.265335559999997</v>
      </c>
      <c r="G167" s="106">
        <v>19.544913409999999</v>
      </c>
      <c r="H167" s="106">
        <v>2.490354999</v>
      </c>
      <c r="I167" s="106">
        <v>17.861409800000001</v>
      </c>
      <c r="J167" s="106">
        <v>2.4275279680000001</v>
      </c>
      <c r="K167" s="106">
        <v>20.28893776</v>
      </c>
      <c r="L167" s="106">
        <v>71.315600290000006</v>
      </c>
      <c r="M167" s="106">
        <v>40.845333779999997</v>
      </c>
      <c r="N167" s="106">
        <v>30.470266509999998</v>
      </c>
      <c r="O167" s="106">
        <v>0.94599999999999995</v>
      </c>
      <c r="P167" s="106">
        <v>18.440000000000001</v>
      </c>
      <c r="Q167" s="106">
        <v>17.850000000000001</v>
      </c>
      <c r="R167" s="106">
        <v>416.72</v>
      </c>
      <c r="S167" s="106">
        <v>44.25</v>
      </c>
      <c r="T167" s="106">
        <v>67.819999999999993</v>
      </c>
      <c r="U167" s="67"/>
      <c r="V167" s="67"/>
      <c r="W167" s="67"/>
      <c r="X167" s="67"/>
      <c r="Y167" s="67"/>
    </row>
    <row r="168" spans="1:25" x14ac:dyDescent="0.2">
      <c r="A168" s="106">
        <v>192</v>
      </c>
      <c r="B168" s="107" t="s">
        <v>570</v>
      </c>
      <c r="C168" s="106">
        <v>0.59144577600000003</v>
      </c>
      <c r="D168" s="106">
        <v>0.77905020400000002</v>
      </c>
      <c r="E168" s="106">
        <v>0.60222719400000002</v>
      </c>
      <c r="F168" s="106">
        <v>46.908000229999999</v>
      </c>
      <c r="G168" s="106">
        <v>18.800826109999999</v>
      </c>
      <c r="H168" s="106">
        <v>2.7575558259999999</v>
      </c>
      <c r="I168" s="106">
        <v>18.65524061</v>
      </c>
      <c r="J168" s="106">
        <v>2.9461556899999999</v>
      </c>
      <c r="K168" s="106">
        <v>21.601396300000001</v>
      </c>
      <c r="L168" s="106">
        <v>69.715043069999993</v>
      </c>
      <c r="M168" s="106">
        <v>43.871362939999997</v>
      </c>
      <c r="N168" s="106">
        <v>25.843680129999999</v>
      </c>
      <c r="O168" s="106">
        <v>0.85399999999999998</v>
      </c>
      <c r="P168" s="106">
        <v>18.68</v>
      </c>
      <c r="Q168" s="106">
        <v>18.8</v>
      </c>
      <c r="R168" s="106">
        <v>367.16</v>
      </c>
      <c r="S168" s="106">
        <v>45.87</v>
      </c>
      <c r="T168" s="106">
        <v>73.36</v>
      </c>
      <c r="U168" s="67"/>
      <c r="V168" s="67"/>
      <c r="W168" s="67"/>
      <c r="X168" s="67"/>
      <c r="Y168" s="67"/>
    </row>
    <row r="169" spans="1:25" x14ac:dyDescent="0.2">
      <c r="A169" s="106">
        <v>193</v>
      </c>
      <c r="B169" s="107" t="s">
        <v>35</v>
      </c>
      <c r="C169" s="106">
        <v>0.56582926200000006</v>
      </c>
      <c r="D169" s="106">
        <v>0.53456205400000001</v>
      </c>
      <c r="E169" s="106">
        <v>0.49669692799999998</v>
      </c>
      <c r="F169" s="106">
        <v>51.299374819999997</v>
      </c>
      <c r="G169" s="106">
        <v>20.838412689999998</v>
      </c>
      <c r="H169" s="106">
        <v>2.7658301199999999</v>
      </c>
      <c r="I169" s="106">
        <v>17.233298309999999</v>
      </c>
      <c r="J169" s="106">
        <v>2.586039408</v>
      </c>
      <c r="K169" s="106">
        <v>19.81933772</v>
      </c>
      <c r="L169" s="106">
        <v>69.452332200000001</v>
      </c>
      <c r="M169" s="106">
        <v>40.290649029999997</v>
      </c>
      <c r="N169" s="106">
        <v>29.16168317</v>
      </c>
      <c r="O169" s="106">
        <v>0.98099999999999998</v>
      </c>
      <c r="P169" s="106">
        <v>19.282587500000002</v>
      </c>
      <c r="Q169" s="106">
        <v>19.0430125</v>
      </c>
      <c r="R169" s="106">
        <v>443</v>
      </c>
      <c r="S169" s="106">
        <v>50.393500889999999</v>
      </c>
      <c r="T169" s="106">
        <v>69.462474110000002</v>
      </c>
      <c r="U169" s="67"/>
      <c r="V169" s="67"/>
      <c r="W169" s="67"/>
      <c r="X169" s="67"/>
      <c r="Y169" s="67"/>
    </row>
    <row r="170" spans="1:25" x14ac:dyDescent="0.2">
      <c r="A170" s="106">
        <v>194</v>
      </c>
      <c r="B170" s="107" t="s">
        <v>10</v>
      </c>
      <c r="C170" s="106">
        <v>0.61034798999999995</v>
      </c>
      <c r="D170" s="106">
        <v>1.0268137989999999</v>
      </c>
      <c r="E170" s="106">
        <v>0.67186868200000005</v>
      </c>
      <c r="F170" s="106">
        <v>48.878615809999999</v>
      </c>
      <c r="G170" s="106">
        <v>18.861448330000002</v>
      </c>
      <c r="H170" s="106">
        <v>2.7199580669999999</v>
      </c>
      <c r="I170" s="106">
        <v>18.21192053</v>
      </c>
      <c r="J170" s="106">
        <v>2.7237206500000002</v>
      </c>
      <c r="K170" s="106">
        <v>20.935641180000001</v>
      </c>
      <c r="L170" s="106">
        <v>67.468354430000005</v>
      </c>
      <c r="M170" s="106">
        <v>40.181954810000001</v>
      </c>
      <c r="N170" s="106">
        <v>27.286399620000001</v>
      </c>
      <c r="O170" s="106">
        <v>0.82299999999999995</v>
      </c>
      <c r="P170" s="106">
        <v>19.04</v>
      </c>
      <c r="Q170" s="106">
        <v>22.04</v>
      </c>
      <c r="R170" s="106">
        <v>378.02</v>
      </c>
      <c r="S170" s="106">
        <v>49.26</v>
      </c>
      <c r="T170" s="106">
        <v>70.099999999999994</v>
      </c>
      <c r="U170" s="67"/>
      <c r="V170" s="67"/>
      <c r="W170" s="67"/>
      <c r="X170" s="67"/>
      <c r="Y170" s="67"/>
    </row>
    <row r="171" spans="1:25" x14ac:dyDescent="0.2">
      <c r="A171" s="106">
        <v>195</v>
      </c>
      <c r="B171" s="107" t="s">
        <v>571</v>
      </c>
      <c r="C171" s="106">
        <v>0.53601314300000003</v>
      </c>
      <c r="D171" s="106">
        <v>0.81671753199999997</v>
      </c>
      <c r="E171" s="106">
        <v>0.59038858100000002</v>
      </c>
      <c r="F171" s="106">
        <v>50.765171850000002</v>
      </c>
      <c r="G171" s="106">
        <v>19.094146200000001</v>
      </c>
      <c r="H171" s="106">
        <v>2.9041790239999998</v>
      </c>
      <c r="I171" s="106">
        <v>16.6560712</v>
      </c>
      <c r="J171" s="106">
        <v>2.9429578689999998</v>
      </c>
      <c r="K171" s="106">
        <v>19.59902907</v>
      </c>
      <c r="L171" s="106">
        <v>70.656370659999993</v>
      </c>
      <c r="M171" s="106">
        <v>40.743395110000002</v>
      </c>
      <c r="N171" s="106">
        <v>29.912975549999999</v>
      </c>
      <c r="O171" s="106">
        <v>0.93200000000000005</v>
      </c>
      <c r="P171" s="106">
        <v>18.68</v>
      </c>
      <c r="Q171" s="106">
        <v>19.28</v>
      </c>
      <c r="R171" s="106">
        <v>352.92</v>
      </c>
      <c r="S171" s="106">
        <v>45.66</v>
      </c>
      <c r="T171" s="106">
        <v>72.78</v>
      </c>
      <c r="U171" s="67"/>
      <c r="V171" s="67"/>
      <c r="W171" s="67"/>
      <c r="X171" s="67"/>
      <c r="Y171" s="67"/>
    </row>
    <row r="172" spans="1:25" x14ac:dyDescent="0.2">
      <c r="A172" s="106">
        <v>196</v>
      </c>
      <c r="B172" s="107" t="s">
        <v>572</v>
      </c>
      <c r="C172" s="106">
        <v>0.53816318799999996</v>
      </c>
      <c r="D172" s="106">
        <v>1.334027576</v>
      </c>
      <c r="E172" s="106">
        <v>0.65903199800000001</v>
      </c>
      <c r="F172" s="106">
        <v>40.66209448</v>
      </c>
      <c r="G172" s="106">
        <v>13.912304669999999</v>
      </c>
      <c r="H172" s="106">
        <v>1.9016068429999999</v>
      </c>
      <c r="I172" s="106">
        <v>17.65860039</v>
      </c>
      <c r="J172" s="106">
        <v>2.004072775</v>
      </c>
      <c r="K172" s="106">
        <v>19.662673170000001</v>
      </c>
      <c r="L172" s="106">
        <v>69.116698900000003</v>
      </c>
      <c r="M172" s="106">
        <v>40.058852829999999</v>
      </c>
      <c r="N172" s="106">
        <v>29.05784607</v>
      </c>
      <c r="O172" s="106">
        <v>0.82899999999999996</v>
      </c>
      <c r="P172" s="106">
        <v>17.61</v>
      </c>
      <c r="Q172" s="106">
        <v>20</v>
      </c>
      <c r="R172" s="106">
        <v>385.81</v>
      </c>
      <c r="S172" s="106">
        <v>44.64</v>
      </c>
      <c r="T172" s="106">
        <v>71.180000000000007</v>
      </c>
      <c r="U172" s="67"/>
      <c r="V172" s="67"/>
      <c r="W172" s="67"/>
      <c r="X172" s="67"/>
      <c r="Y172" s="67"/>
    </row>
    <row r="173" spans="1:25" x14ac:dyDescent="0.2">
      <c r="A173" s="106">
        <v>197</v>
      </c>
      <c r="B173" s="107" t="s">
        <v>574</v>
      </c>
      <c r="C173" s="106">
        <v>0.76393047000000003</v>
      </c>
      <c r="D173" s="106">
        <v>1.414188277</v>
      </c>
      <c r="E173" s="106">
        <v>0.71637306300000003</v>
      </c>
      <c r="F173" s="106">
        <v>48.96549899</v>
      </c>
      <c r="G173" s="106">
        <v>20.019991560000001</v>
      </c>
      <c r="H173" s="106">
        <v>3.0400114619999998</v>
      </c>
      <c r="I173" s="106">
        <v>17.998700450000001</v>
      </c>
      <c r="J173" s="106">
        <v>2.9033610959999998</v>
      </c>
      <c r="K173" s="106">
        <v>20.902061549999999</v>
      </c>
      <c r="L173" s="106">
        <v>70.482315110000002</v>
      </c>
      <c r="M173" s="106">
        <v>39.411551490000001</v>
      </c>
      <c r="N173" s="106">
        <v>31.070763629999998</v>
      </c>
      <c r="O173" s="106">
        <v>0.63500000000000001</v>
      </c>
      <c r="P173" s="106">
        <v>18.68</v>
      </c>
      <c r="Q173" s="106">
        <v>18.8</v>
      </c>
      <c r="R173" s="106">
        <v>377.71</v>
      </c>
      <c r="S173" s="106">
        <v>46.08</v>
      </c>
      <c r="T173" s="106">
        <v>72.33</v>
      </c>
      <c r="U173" s="67"/>
      <c r="V173" s="67"/>
      <c r="W173" s="67"/>
      <c r="X173" s="67"/>
      <c r="Y173" s="67"/>
    </row>
    <row r="174" spans="1:25" x14ac:dyDescent="0.2">
      <c r="A174" s="106">
        <v>198</v>
      </c>
      <c r="B174" s="107" t="s">
        <v>575</v>
      </c>
      <c r="C174" s="106">
        <v>0.63597756999999999</v>
      </c>
      <c r="D174" s="106">
        <v>0.66607859000000003</v>
      </c>
      <c r="E174" s="106">
        <v>0.48893468200000001</v>
      </c>
      <c r="F174" s="106">
        <v>48.546268769999998</v>
      </c>
      <c r="G174" s="106">
        <v>20.336999280000001</v>
      </c>
      <c r="H174" s="106">
        <v>3.321614157</v>
      </c>
      <c r="I174" s="106">
        <v>19.407687459999998</v>
      </c>
      <c r="J174" s="106">
        <v>3.2661396570000001</v>
      </c>
      <c r="K174" s="106">
        <v>22.673827119999999</v>
      </c>
      <c r="L174" s="106">
        <v>68.825665860000001</v>
      </c>
      <c r="M174" s="106">
        <v>38.566202019999999</v>
      </c>
      <c r="N174" s="106">
        <v>30.259463839999999</v>
      </c>
      <c r="O174" s="106">
        <v>0.71599999999999997</v>
      </c>
      <c r="P174" s="106">
        <v>19.04</v>
      </c>
      <c r="Q174" s="106">
        <v>18.8</v>
      </c>
      <c r="R174" s="106">
        <v>402.04</v>
      </c>
      <c r="S174" s="106">
        <v>49.02</v>
      </c>
      <c r="T174" s="106">
        <v>73.02</v>
      </c>
      <c r="U174" s="67"/>
      <c r="V174" s="67"/>
      <c r="W174" s="67"/>
      <c r="X174" s="67"/>
      <c r="Y174" s="67"/>
    </row>
    <row r="175" spans="1:25" x14ac:dyDescent="0.2">
      <c r="A175" s="106">
        <v>200</v>
      </c>
      <c r="B175" s="107" t="s">
        <v>576</v>
      </c>
      <c r="C175" s="106">
        <v>0.538205987</v>
      </c>
      <c r="D175" s="106">
        <v>0.540813824</v>
      </c>
      <c r="E175" s="106">
        <v>0.67401551500000001</v>
      </c>
      <c r="F175" s="106">
        <v>51.907319979999997</v>
      </c>
      <c r="G175" s="106">
        <v>18.7135535</v>
      </c>
      <c r="H175" s="106">
        <v>2.5427712179999999</v>
      </c>
      <c r="I175" s="106">
        <v>17.709637050000001</v>
      </c>
      <c r="J175" s="106">
        <v>3.163841165</v>
      </c>
      <c r="K175" s="106">
        <v>20.873478209999998</v>
      </c>
      <c r="L175" s="106">
        <v>68.441814600000001</v>
      </c>
      <c r="M175" s="106">
        <v>38.208384899999999</v>
      </c>
      <c r="N175" s="106">
        <v>30.233429690000001</v>
      </c>
      <c r="O175" s="106">
        <v>0.77100000000000002</v>
      </c>
      <c r="P175" s="106">
        <v>17.73</v>
      </c>
      <c r="Q175" s="106">
        <v>21.56</v>
      </c>
      <c r="R175" s="106">
        <v>376.08</v>
      </c>
      <c r="S175" s="106">
        <v>47.17</v>
      </c>
      <c r="T175" s="106">
        <v>73.599999999999994</v>
      </c>
      <c r="U175" s="67"/>
      <c r="V175" s="67"/>
      <c r="W175" s="67"/>
      <c r="X175" s="67"/>
      <c r="Y175" s="67"/>
    </row>
    <row r="176" spans="1:25" x14ac:dyDescent="0.2">
      <c r="A176" s="106">
        <v>201</v>
      </c>
      <c r="B176" s="107" t="s">
        <v>577</v>
      </c>
      <c r="C176" s="106">
        <v>0.445604528</v>
      </c>
      <c r="D176" s="106">
        <v>0.373224369</v>
      </c>
      <c r="E176" s="106">
        <v>0.60618371100000001</v>
      </c>
      <c r="F176" s="106">
        <v>53.440117280000003</v>
      </c>
      <c r="G176" s="106">
        <v>18.600294720000001</v>
      </c>
      <c r="H176" s="106">
        <v>3.10052913</v>
      </c>
      <c r="I176" s="106">
        <v>16.995544240000001</v>
      </c>
      <c r="J176" s="106">
        <v>2.9939528960000001</v>
      </c>
      <c r="K176" s="106">
        <v>19.989497140000001</v>
      </c>
      <c r="L176" s="106">
        <v>69.583333330000002</v>
      </c>
      <c r="M176" s="106">
        <v>42.951274820000002</v>
      </c>
      <c r="N176" s="106">
        <v>26.63205851</v>
      </c>
      <c r="O176" s="106">
        <v>1.0309999999999999</v>
      </c>
      <c r="P176" s="106">
        <v>17.489999999999998</v>
      </c>
      <c r="Q176" s="106">
        <v>19.760000000000002</v>
      </c>
      <c r="R176" s="106">
        <v>428.41</v>
      </c>
      <c r="S176" s="106">
        <v>46.51</v>
      </c>
      <c r="T176" s="106">
        <v>73.64</v>
      </c>
      <c r="U176" s="67"/>
      <c r="V176" s="67"/>
      <c r="W176" s="67"/>
      <c r="X176" s="67"/>
      <c r="Y176" s="67"/>
    </row>
    <row r="177" spans="1:25" x14ac:dyDescent="0.2">
      <c r="A177" s="106">
        <v>202</v>
      </c>
      <c r="B177" s="107" t="s">
        <v>578</v>
      </c>
      <c r="C177" s="106">
        <v>0.54781776100000001</v>
      </c>
      <c r="D177" s="106">
        <v>0.46365235199999999</v>
      </c>
      <c r="E177" s="106">
        <v>0.48811893499999998</v>
      </c>
      <c r="F177" s="106">
        <v>52.155261840000001</v>
      </c>
      <c r="G177" s="106">
        <v>20.026254560000002</v>
      </c>
      <c r="H177" s="106">
        <v>3.1497214969999998</v>
      </c>
      <c r="I177" s="106">
        <v>18.612191960000001</v>
      </c>
      <c r="J177" s="106">
        <v>2.6034665719999999</v>
      </c>
      <c r="K177" s="106">
        <v>21.215658529999999</v>
      </c>
      <c r="L177" s="106">
        <v>69.500324460000002</v>
      </c>
      <c r="M177" s="106">
        <v>42.01202825</v>
      </c>
      <c r="N177" s="106">
        <v>27.488296210000001</v>
      </c>
      <c r="O177" s="106">
        <v>0.86499999999999999</v>
      </c>
      <c r="P177" s="106">
        <v>17.61</v>
      </c>
      <c r="Q177" s="106">
        <v>19.28</v>
      </c>
      <c r="R177" s="106">
        <v>403.2</v>
      </c>
      <c r="S177" s="106">
        <v>45.87</v>
      </c>
      <c r="T177" s="106">
        <v>70.11</v>
      </c>
      <c r="U177" s="67"/>
      <c r="V177" s="67"/>
      <c r="W177" s="67"/>
      <c r="X177" s="67"/>
      <c r="Y177" s="67"/>
    </row>
    <row r="178" spans="1:25" x14ac:dyDescent="0.2">
      <c r="A178" s="106">
        <v>203</v>
      </c>
      <c r="B178" s="107" t="s">
        <v>579</v>
      </c>
      <c r="C178" s="106">
        <v>0.45434121</v>
      </c>
      <c r="D178" s="106">
        <v>0.47231667999999999</v>
      </c>
      <c r="E178" s="106">
        <v>0.378859108</v>
      </c>
      <c r="F178" s="106">
        <v>44.907422650000001</v>
      </c>
      <c r="G178" s="106">
        <v>18.239441500000002</v>
      </c>
      <c r="H178" s="106">
        <v>2.4493217450000002</v>
      </c>
      <c r="I178" s="106">
        <v>18.85676741</v>
      </c>
      <c r="J178" s="106">
        <v>2.3416258509999999</v>
      </c>
      <c r="K178" s="106">
        <v>21.19839326</v>
      </c>
      <c r="L178" s="106">
        <v>69.787765289999996</v>
      </c>
      <c r="M178" s="106">
        <v>40.783208299999998</v>
      </c>
      <c r="N178" s="106">
        <v>29.004556990000001</v>
      </c>
      <c r="O178" s="106">
        <v>0.86699999999999999</v>
      </c>
      <c r="P178" s="106">
        <v>17.37</v>
      </c>
      <c r="Q178" s="106">
        <v>16.170000000000002</v>
      </c>
      <c r="R178" s="106">
        <v>375.44</v>
      </c>
      <c r="S178" s="106">
        <v>46.51</v>
      </c>
      <c r="T178" s="106">
        <v>69.34</v>
      </c>
      <c r="U178" s="67"/>
      <c r="V178" s="67"/>
      <c r="W178" s="67"/>
      <c r="X178" s="67"/>
      <c r="Y178" s="67"/>
    </row>
    <row r="179" spans="1:25" x14ac:dyDescent="0.2">
      <c r="A179" s="106">
        <v>204</v>
      </c>
      <c r="B179" s="107" t="s">
        <v>580</v>
      </c>
      <c r="C179" s="106">
        <v>0.46043658599999998</v>
      </c>
      <c r="D179" s="106">
        <v>0.43447518800000001</v>
      </c>
      <c r="E179" s="106">
        <v>0.35947015700000001</v>
      </c>
      <c r="F179" s="106">
        <v>52.403999949999999</v>
      </c>
      <c r="G179" s="106">
        <v>18.752217850000001</v>
      </c>
      <c r="H179" s="106">
        <v>3.4611552149999998</v>
      </c>
      <c r="I179" s="106">
        <v>19.25545571</v>
      </c>
      <c r="J179" s="106">
        <v>3.0826817599999998</v>
      </c>
      <c r="K179" s="106">
        <v>22.338137469999999</v>
      </c>
      <c r="L179" s="106">
        <v>67.248322150000007</v>
      </c>
      <c r="M179" s="106">
        <v>40.422808029999999</v>
      </c>
      <c r="N179" s="106">
        <v>26.825514120000001</v>
      </c>
      <c r="O179" s="106">
        <v>0.89900000000000002</v>
      </c>
      <c r="P179" s="106">
        <v>18.32</v>
      </c>
      <c r="Q179" s="106">
        <v>17.37</v>
      </c>
      <c r="R179" s="106">
        <v>387.07</v>
      </c>
      <c r="S179" s="106">
        <v>50.76</v>
      </c>
      <c r="T179" s="106">
        <v>73.819999999999993</v>
      </c>
      <c r="U179" s="67"/>
      <c r="V179" s="67"/>
      <c r="W179" s="67"/>
      <c r="X179" s="67"/>
      <c r="Y179" s="67"/>
    </row>
    <row r="180" spans="1:25" x14ac:dyDescent="0.2">
      <c r="A180" s="106">
        <v>205</v>
      </c>
      <c r="B180" s="107" t="s">
        <v>583</v>
      </c>
      <c r="C180" s="106">
        <v>0.57265187900000003</v>
      </c>
      <c r="D180" s="106">
        <v>0.973449008</v>
      </c>
      <c r="E180" s="106">
        <v>0.62542984800000001</v>
      </c>
      <c r="F180" s="106">
        <v>46.067902420000003</v>
      </c>
      <c r="G180" s="106">
        <v>15.715689299999999</v>
      </c>
      <c r="H180" s="106">
        <v>2.5550275199999999</v>
      </c>
      <c r="I180" s="106">
        <v>16.6442953</v>
      </c>
      <c r="J180" s="106">
        <v>2.6353874309999998</v>
      </c>
      <c r="K180" s="106">
        <v>19.279682730000001</v>
      </c>
      <c r="L180" s="106">
        <v>70.227429360000002</v>
      </c>
      <c r="M180" s="106">
        <v>42.739483730000003</v>
      </c>
      <c r="N180" s="106">
        <v>27.487945629999999</v>
      </c>
      <c r="O180" s="106">
        <v>0.86699999999999999</v>
      </c>
      <c r="P180" s="106">
        <v>18.079999999999998</v>
      </c>
      <c r="Q180" s="106">
        <v>18.8</v>
      </c>
      <c r="R180" s="106">
        <v>378.89</v>
      </c>
      <c r="S180" s="106">
        <v>45.25</v>
      </c>
      <c r="T180" s="106">
        <v>72.790000000000006</v>
      </c>
      <c r="U180" s="67"/>
      <c r="V180" s="67"/>
      <c r="W180" s="67"/>
      <c r="X180" s="67"/>
      <c r="Y180" s="67"/>
    </row>
    <row r="181" spans="1:25" x14ac:dyDescent="0.2">
      <c r="A181" s="106">
        <v>206</v>
      </c>
      <c r="B181" s="107" t="s">
        <v>584</v>
      </c>
      <c r="C181" s="106">
        <v>0.62480152200000005</v>
      </c>
      <c r="D181" s="106">
        <v>0.55517429200000001</v>
      </c>
      <c r="E181" s="106">
        <v>0.66662045599999997</v>
      </c>
      <c r="F181" s="106">
        <v>48.143328500000003</v>
      </c>
      <c r="G181" s="106">
        <v>17.278081960000002</v>
      </c>
      <c r="H181" s="106">
        <v>2.38098622</v>
      </c>
      <c r="I181" s="106">
        <v>18.33648393</v>
      </c>
      <c r="J181" s="106">
        <v>2.2582345190000002</v>
      </c>
      <c r="K181" s="106">
        <v>20.594718449999998</v>
      </c>
      <c r="L181" s="106">
        <v>71.713147410000005</v>
      </c>
      <c r="M181" s="106">
        <v>43.5532246</v>
      </c>
      <c r="N181" s="106">
        <v>28.159922810000001</v>
      </c>
      <c r="O181" s="106">
        <v>0.92700000000000005</v>
      </c>
      <c r="P181" s="106">
        <v>14.97</v>
      </c>
      <c r="Q181" s="106">
        <v>20.48</v>
      </c>
      <c r="R181" s="106">
        <v>455.02</v>
      </c>
      <c r="S181" s="106">
        <v>49.5</v>
      </c>
      <c r="T181" s="106">
        <v>69.819999999999993</v>
      </c>
      <c r="U181" s="67"/>
      <c r="V181" s="67"/>
      <c r="W181" s="67"/>
      <c r="X181" s="67"/>
      <c r="Y181" s="67"/>
    </row>
    <row r="182" spans="1:25" x14ac:dyDescent="0.2">
      <c r="A182" s="106">
        <v>207</v>
      </c>
      <c r="B182" s="107" t="s">
        <v>585</v>
      </c>
      <c r="C182" s="106">
        <v>0.55254367599999998</v>
      </c>
      <c r="D182" s="67"/>
      <c r="E182" s="106">
        <v>1.0491833500000001</v>
      </c>
      <c r="F182" s="106">
        <v>58.919303820000003</v>
      </c>
      <c r="G182" s="106">
        <v>13.87926584</v>
      </c>
      <c r="H182" s="106">
        <v>2.4041445690000001</v>
      </c>
      <c r="I182" s="106">
        <v>15.92105263</v>
      </c>
      <c r="J182" s="106">
        <v>2.016626794</v>
      </c>
      <c r="K182" s="106">
        <v>17.937679429999999</v>
      </c>
      <c r="L182" s="106">
        <v>73.899371070000001</v>
      </c>
      <c r="M182" s="106">
        <v>48.142975640000003</v>
      </c>
      <c r="N182" s="106">
        <v>25.756395430000001</v>
      </c>
      <c r="O182" s="106">
        <v>0.94899999999999995</v>
      </c>
      <c r="P182" s="106">
        <v>16.05</v>
      </c>
      <c r="Q182" s="106">
        <v>20</v>
      </c>
      <c r="R182" s="106">
        <v>515.16</v>
      </c>
      <c r="S182" s="106">
        <v>53.19</v>
      </c>
      <c r="T182" s="106">
        <v>73.959999999999994</v>
      </c>
      <c r="U182" s="67"/>
      <c r="V182" s="67"/>
      <c r="W182" s="67"/>
      <c r="X182" s="67"/>
      <c r="Y182" s="67"/>
    </row>
    <row r="183" spans="1:25" x14ac:dyDescent="0.2">
      <c r="A183" s="106">
        <v>209</v>
      </c>
      <c r="B183" s="107" t="s">
        <v>311</v>
      </c>
      <c r="C183" s="106">
        <v>0.554712223</v>
      </c>
      <c r="D183" s="106">
        <v>0.472239784</v>
      </c>
      <c r="E183" s="106">
        <v>0.51272535200000002</v>
      </c>
      <c r="F183" s="106">
        <v>47.490907139999997</v>
      </c>
      <c r="G183" s="106">
        <v>18.144316709999998</v>
      </c>
      <c r="H183" s="106">
        <v>2.8353590820000001</v>
      </c>
      <c r="I183" s="106">
        <v>22.057558920000002</v>
      </c>
      <c r="J183" s="106">
        <v>1.7695919550000001</v>
      </c>
      <c r="K183" s="106">
        <v>23.827150880000001</v>
      </c>
      <c r="L183" s="106">
        <v>68.328553220000003</v>
      </c>
      <c r="M183" s="106">
        <v>41.255649990000002</v>
      </c>
      <c r="N183" s="106">
        <v>27.072903230000001</v>
      </c>
      <c r="O183" s="106">
        <v>0.88200000000000001</v>
      </c>
      <c r="P183" s="106">
        <v>14.55098125</v>
      </c>
      <c r="Q183" s="106">
        <v>17.186306250000001</v>
      </c>
      <c r="R183" s="106">
        <v>352.20499999999998</v>
      </c>
      <c r="S183" s="106">
        <v>47.39814441</v>
      </c>
      <c r="T183" s="106">
        <v>63.77477013</v>
      </c>
      <c r="U183" s="67"/>
      <c r="V183" s="67"/>
      <c r="W183" s="67"/>
      <c r="X183" s="67"/>
      <c r="Y183" s="67"/>
    </row>
    <row r="184" spans="1:25" x14ac:dyDescent="0.2">
      <c r="A184" s="106">
        <v>210</v>
      </c>
      <c r="B184" s="107" t="s">
        <v>586</v>
      </c>
      <c r="C184" s="106">
        <v>0.51264576699999997</v>
      </c>
      <c r="D184" s="106">
        <v>0.63793865800000005</v>
      </c>
      <c r="E184" s="106">
        <v>0.43563433699999998</v>
      </c>
      <c r="F184" s="106">
        <v>50.285518070000002</v>
      </c>
      <c r="G184" s="106">
        <v>19.923644400000001</v>
      </c>
      <c r="H184" s="106">
        <v>2.8612347580000002</v>
      </c>
      <c r="I184" s="106">
        <v>18.04560261</v>
      </c>
      <c r="J184" s="106">
        <v>3.1976606460000001</v>
      </c>
      <c r="K184" s="106">
        <v>21.243263249999998</v>
      </c>
      <c r="L184" s="106">
        <v>70.786516849999998</v>
      </c>
      <c r="M184" s="106">
        <v>42.82382853</v>
      </c>
      <c r="N184" s="106">
        <v>27.962688329999999</v>
      </c>
      <c r="O184" s="106">
        <v>0.90100000000000002</v>
      </c>
      <c r="P184" s="106">
        <v>17.73</v>
      </c>
      <c r="Q184" s="106">
        <v>19.64</v>
      </c>
      <c r="R184" s="106">
        <v>406.16</v>
      </c>
      <c r="S184" s="106">
        <v>47.39</v>
      </c>
      <c r="T184" s="106">
        <v>75.12</v>
      </c>
      <c r="U184" s="67"/>
      <c r="V184" s="67"/>
      <c r="W184" s="67"/>
      <c r="X184" s="67"/>
      <c r="Y184" s="67"/>
    </row>
    <row r="185" spans="1:25" x14ac:dyDescent="0.2">
      <c r="A185" s="106">
        <v>211</v>
      </c>
      <c r="B185" s="107" t="s">
        <v>587</v>
      </c>
      <c r="C185" s="106">
        <v>0.47619995799999998</v>
      </c>
      <c r="D185" s="106">
        <v>0.72163429499999998</v>
      </c>
      <c r="E185" s="106">
        <v>0.424909025</v>
      </c>
      <c r="F185" s="106">
        <v>42.887289529999997</v>
      </c>
      <c r="G185" s="106">
        <v>15.3089379</v>
      </c>
      <c r="H185" s="106">
        <v>2.2156183189999998</v>
      </c>
      <c r="I185" s="106">
        <v>17.820512820000001</v>
      </c>
      <c r="J185" s="106">
        <v>2.1277680650000002</v>
      </c>
      <c r="K185" s="106">
        <v>19.948280889999999</v>
      </c>
      <c r="L185" s="106">
        <v>69.962216620000007</v>
      </c>
      <c r="M185" s="106">
        <v>42.755037899999998</v>
      </c>
      <c r="N185" s="106">
        <v>27.207178729999999</v>
      </c>
      <c r="O185" s="106">
        <v>0.98699999999999999</v>
      </c>
      <c r="P185" s="106">
        <v>16.53</v>
      </c>
      <c r="Q185" s="106">
        <v>20.84</v>
      </c>
      <c r="R185" s="106">
        <v>427.26</v>
      </c>
      <c r="S185" s="106">
        <v>49.02</v>
      </c>
      <c r="T185" s="106">
        <v>71.069999999999993</v>
      </c>
      <c r="U185" s="67"/>
      <c r="V185" s="67"/>
      <c r="W185" s="67"/>
      <c r="X185" s="67"/>
      <c r="Y185" s="67"/>
    </row>
    <row r="186" spans="1:25" x14ac:dyDescent="0.2">
      <c r="A186" s="106">
        <v>212</v>
      </c>
      <c r="B186" s="107" t="s">
        <v>588</v>
      </c>
      <c r="C186" s="106">
        <v>0.54695721100000005</v>
      </c>
      <c r="D186" s="106">
        <v>1.0487828969999999</v>
      </c>
      <c r="E186" s="106">
        <v>0.68963763899999997</v>
      </c>
      <c r="F186" s="106">
        <v>44.900567119999998</v>
      </c>
      <c r="G186" s="106">
        <v>17.86108711</v>
      </c>
      <c r="H186" s="106">
        <v>2.7031071419999999</v>
      </c>
      <c r="I186" s="106">
        <v>18.675496689999999</v>
      </c>
      <c r="J186" s="106">
        <v>3.1543648399999999</v>
      </c>
      <c r="K186" s="106">
        <v>21.829861529999999</v>
      </c>
      <c r="L186" s="106">
        <v>71.621621619999999</v>
      </c>
      <c r="M186" s="106">
        <v>42.146024580000002</v>
      </c>
      <c r="N186" s="106">
        <v>29.47559704</v>
      </c>
      <c r="O186" s="106">
        <v>0.96599999999999997</v>
      </c>
      <c r="P186" s="106">
        <v>17.25</v>
      </c>
      <c r="Q186" s="106">
        <v>18.68</v>
      </c>
      <c r="R186" s="106">
        <v>415.92</v>
      </c>
      <c r="S186" s="106">
        <v>49.5</v>
      </c>
      <c r="T186" s="106">
        <v>74.45</v>
      </c>
      <c r="U186" s="67"/>
      <c r="V186" s="67"/>
      <c r="W186" s="67"/>
      <c r="X186" s="67"/>
      <c r="Y186" s="67"/>
    </row>
    <row r="187" spans="1:25" x14ac:dyDescent="0.2">
      <c r="A187" s="106">
        <v>214</v>
      </c>
      <c r="B187" s="107" t="s">
        <v>589</v>
      </c>
      <c r="C187" s="106">
        <v>0.39977417700000001</v>
      </c>
      <c r="D187" s="106">
        <v>0.57449547099999998</v>
      </c>
      <c r="E187" s="106">
        <v>0.44763670799999999</v>
      </c>
      <c r="F187" s="106">
        <v>47.138717030000002</v>
      </c>
      <c r="G187" s="106">
        <v>16.464370519999999</v>
      </c>
      <c r="H187" s="106">
        <v>2.5726957650000002</v>
      </c>
      <c r="I187" s="106">
        <v>19.93442623</v>
      </c>
      <c r="J187" s="106">
        <v>2.117645306</v>
      </c>
      <c r="K187" s="106">
        <v>22.05207154</v>
      </c>
      <c r="L187" s="106">
        <v>70.317361539999993</v>
      </c>
      <c r="M187" s="106">
        <v>43.363873359999999</v>
      </c>
      <c r="N187" s="106">
        <v>26.953488190000002</v>
      </c>
      <c r="O187" s="106">
        <v>0.97499999999999998</v>
      </c>
      <c r="P187" s="106">
        <v>16.649999999999999</v>
      </c>
      <c r="Q187" s="106">
        <v>18.440000000000001</v>
      </c>
      <c r="R187" s="106">
        <v>381.43</v>
      </c>
      <c r="S187" s="106">
        <v>47.39</v>
      </c>
      <c r="T187" s="106">
        <v>68.05</v>
      </c>
      <c r="U187" s="67"/>
      <c r="V187" s="67"/>
      <c r="W187" s="67"/>
      <c r="X187" s="67"/>
      <c r="Y187" s="67"/>
    </row>
    <row r="188" spans="1:25" x14ac:dyDescent="0.2">
      <c r="A188" s="106">
        <v>215</v>
      </c>
      <c r="B188" s="107" t="s">
        <v>590</v>
      </c>
      <c r="C188" s="106">
        <v>0.75243830099999998</v>
      </c>
      <c r="D188" s="106">
        <v>1.3436316269999999</v>
      </c>
      <c r="E188" s="106">
        <v>0.74046690699999995</v>
      </c>
      <c r="F188" s="106">
        <v>48.733821089999999</v>
      </c>
      <c r="G188" s="106">
        <v>19.099673639999999</v>
      </c>
      <c r="H188" s="106">
        <v>2.5217439449999999</v>
      </c>
      <c r="I188" s="106">
        <v>18.04835924</v>
      </c>
      <c r="J188" s="106">
        <v>2.4980766210000001</v>
      </c>
      <c r="K188" s="106">
        <v>20.546435859999999</v>
      </c>
      <c r="L188" s="106">
        <v>66.374071569999998</v>
      </c>
      <c r="M188" s="106">
        <v>39.813228559999999</v>
      </c>
      <c r="N188" s="106">
        <v>26.560843009999999</v>
      </c>
      <c r="O188" s="67"/>
      <c r="P188" s="106">
        <v>19.64</v>
      </c>
      <c r="Q188" s="106">
        <v>21.8</v>
      </c>
      <c r="R188" s="106">
        <v>513.34</v>
      </c>
      <c r="S188" s="67"/>
      <c r="T188" s="106">
        <v>72.94</v>
      </c>
      <c r="U188" s="67"/>
      <c r="V188" s="67"/>
      <c r="W188" s="67"/>
      <c r="X188" s="67"/>
      <c r="Y188" s="67"/>
    </row>
    <row r="189" spans="1:25" x14ac:dyDescent="0.2">
      <c r="A189" s="106">
        <v>216</v>
      </c>
      <c r="B189" s="107" t="s">
        <v>591</v>
      </c>
      <c r="C189" s="106">
        <v>0.54808429800000003</v>
      </c>
      <c r="D189" s="67"/>
      <c r="E189" s="106">
        <v>0.90167141500000003</v>
      </c>
      <c r="F189" s="106">
        <v>55.002183690000003</v>
      </c>
      <c r="G189" s="106">
        <v>14.94762373</v>
      </c>
      <c r="H189" s="106">
        <v>2.651045769</v>
      </c>
      <c r="I189" s="106">
        <v>16.524590159999999</v>
      </c>
      <c r="J189" s="106">
        <v>2.2314456040000001</v>
      </c>
      <c r="K189" s="106">
        <v>18.75603577</v>
      </c>
      <c r="L189" s="106">
        <v>71.625344350000006</v>
      </c>
      <c r="M189" s="106">
        <v>44.862504309999998</v>
      </c>
      <c r="N189" s="106">
        <v>26.76284004</v>
      </c>
      <c r="O189" s="67"/>
      <c r="P189" s="106">
        <v>20.239999999999998</v>
      </c>
      <c r="Q189" s="106">
        <v>19.64</v>
      </c>
      <c r="R189" s="106">
        <v>465.83</v>
      </c>
      <c r="S189" s="67"/>
      <c r="T189" s="106">
        <v>78.42</v>
      </c>
      <c r="U189" s="67"/>
      <c r="V189" s="67"/>
      <c r="W189" s="67"/>
      <c r="X189" s="67"/>
      <c r="Y189" s="67"/>
    </row>
    <row r="190" spans="1:25" x14ac:dyDescent="0.2">
      <c r="A190" s="106">
        <v>217</v>
      </c>
      <c r="B190" s="107" t="s">
        <v>592</v>
      </c>
      <c r="C190" s="106">
        <v>0.57959485600000005</v>
      </c>
      <c r="D190" s="106">
        <v>0.62612524899999999</v>
      </c>
      <c r="E190" s="106">
        <v>0.63846561800000001</v>
      </c>
      <c r="F190" s="106">
        <v>50.49635971</v>
      </c>
      <c r="G190" s="106">
        <v>17.831367069999999</v>
      </c>
      <c r="H190" s="106">
        <v>2.3914483209999999</v>
      </c>
      <c r="I190" s="106">
        <v>18.0564675</v>
      </c>
      <c r="J190" s="106">
        <v>2.1499432939999998</v>
      </c>
      <c r="K190" s="106">
        <v>20.20641079</v>
      </c>
      <c r="L190" s="106">
        <v>71.041055720000003</v>
      </c>
      <c r="M190" s="106">
        <v>42.88816344</v>
      </c>
      <c r="N190" s="106">
        <v>28.15289228</v>
      </c>
      <c r="O190" s="67"/>
      <c r="P190" s="106">
        <v>17.13</v>
      </c>
      <c r="Q190" s="106">
        <v>19.28</v>
      </c>
      <c r="R190" s="106">
        <v>496.36</v>
      </c>
      <c r="S190" s="67"/>
      <c r="T190" s="106">
        <v>68.650000000000006</v>
      </c>
      <c r="U190" s="67"/>
      <c r="V190" s="67"/>
      <c r="W190" s="67"/>
      <c r="X190" s="67"/>
      <c r="Y190" s="67"/>
    </row>
    <row r="191" spans="1:25" x14ac:dyDescent="0.2">
      <c r="A191" s="106">
        <v>220</v>
      </c>
      <c r="B191" s="107" t="s">
        <v>594</v>
      </c>
      <c r="C191" s="106">
        <v>0.45981414399999998</v>
      </c>
      <c r="D191" s="106">
        <v>0.54108606199999998</v>
      </c>
      <c r="E191" s="106">
        <v>0.51376465400000004</v>
      </c>
      <c r="F191" s="106">
        <v>51.540427039999997</v>
      </c>
      <c r="G191" s="106">
        <v>18.014402950000001</v>
      </c>
      <c r="H191" s="106">
        <v>2.6433735359999999</v>
      </c>
      <c r="I191" s="106">
        <v>19.478039469999999</v>
      </c>
      <c r="J191" s="106">
        <v>2.7849950809999999</v>
      </c>
      <c r="K191" s="106">
        <v>22.26303455</v>
      </c>
      <c r="L191" s="106">
        <v>70.184501850000004</v>
      </c>
      <c r="M191" s="106">
        <v>41.932952270000001</v>
      </c>
      <c r="N191" s="106">
        <v>28.251549570000002</v>
      </c>
      <c r="O191" s="106">
        <v>0.88800000000000001</v>
      </c>
      <c r="P191" s="106">
        <v>17.96</v>
      </c>
      <c r="Q191" s="106">
        <v>19.399999999999999</v>
      </c>
      <c r="R191" s="106">
        <v>396.62</v>
      </c>
      <c r="S191" s="106">
        <v>49.02</v>
      </c>
      <c r="T191" s="106">
        <v>72.81</v>
      </c>
      <c r="U191" s="67"/>
      <c r="V191" s="67"/>
      <c r="W191" s="67"/>
      <c r="X191" s="67"/>
      <c r="Y191" s="67"/>
    </row>
    <row r="192" spans="1:25" x14ac:dyDescent="0.2">
      <c r="A192" s="106">
        <v>221</v>
      </c>
      <c r="B192" s="107" t="s">
        <v>595</v>
      </c>
      <c r="C192" s="106">
        <v>0.421127576</v>
      </c>
      <c r="D192" s="106">
        <v>0.40659677799999999</v>
      </c>
      <c r="E192" s="106">
        <v>0.45971733100000001</v>
      </c>
      <c r="F192" s="106">
        <v>51.950344870000002</v>
      </c>
      <c r="G192" s="106">
        <v>18.225556109999999</v>
      </c>
      <c r="H192" s="106">
        <v>3.2760099810000001</v>
      </c>
      <c r="I192" s="106">
        <v>19.40298507</v>
      </c>
      <c r="J192" s="106">
        <v>2.4560379920000002</v>
      </c>
      <c r="K192" s="106">
        <v>21.859023069999999</v>
      </c>
      <c r="L192" s="106">
        <v>69.645203679999995</v>
      </c>
      <c r="M192" s="106">
        <v>42.787983699999998</v>
      </c>
      <c r="N192" s="106">
        <v>26.85721998</v>
      </c>
      <c r="O192" s="106">
        <v>0.878</v>
      </c>
      <c r="P192" s="106">
        <v>20.12</v>
      </c>
      <c r="Q192" s="106">
        <v>19.28</v>
      </c>
      <c r="R192" s="106">
        <v>427.83</v>
      </c>
      <c r="S192" s="106">
        <v>48.08</v>
      </c>
      <c r="T192" s="106">
        <v>69.430000000000007</v>
      </c>
      <c r="U192" s="67"/>
      <c r="V192" s="67"/>
      <c r="W192" s="67"/>
      <c r="X192" s="67"/>
      <c r="Y192" s="67"/>
    </row>
    <row r="193" spans="1:25" x14ac:dyDescent="0.2">
      <c r="A193" s="106">
        <v>222</v>
      </c>
      <c r="B193" s="107" t="s">
        <v>596</v>
      </c>
      <c r="C193" s="106">
        <v>0.40797556699999998</v>
      </c>
      <c r="D193" s="106">
        <v>0.30841614699999997</v>
      </c>
      <c r="E193" s="106">
        <v>0.37402909400000001</v>
      </c>
      <c r="F193" s="106">
        <v>48.90888692</v>
      </c>
      <c r="G193" s="106">
        <v>19.10105342</v>
      </c>
      <c r="H193" s="106">
        <v>3.7076763530000001</v>
      </c>
      <c r="I193" s="106">
        <v>19.601542420000001</v>
      </c>
      <c r="J193" s="106">
        <v>2.3650385599999999</v>
      </c>
      <c r="K193" s="106">
        <v>21.96658098</v>
      </c>
      <c r="L193" s="106">
        <v>65.054151619999999</v>
      </c>
      <c r="M193" s="106">
        <v>40.734428809999997</v>
      </c>
      <c r="N193" s="106">
        <v>24.319722819999999</v>
      </c>
      <c r="O193" s="106">
        <v>0.89200000000000002</v>
      </c>
      <c r="P193" s="106">
        <v>19.52</v>
      </c>
      <c r="Q193" s="106">
        <v>18.559999999999999</v>
      </c>
      <c r="R193" s="106">
        <v>422.6</v>
      </c>
      <c r="S193" s="106">
        <v>43.67</v>
      </c>
      <c r="T193" s="106">
        <v>69.62</v>
      </c>
      <c r="U193" s="67"/>
      <c r="V193" s="67"/>
      <c r="W193" s="67"/>
      <c r="X193" s="67"/>
      <c r="Y193" s="67"/>
    </row>
    <row r="194" spans="1:25" x14ac:dyDescent="0.2">
      <c r="A194" s="106">
        <v>223</v>
      </c>
      <c r="B194" s="107" t="s">
        <v>597</v>
      </c>
      <c r="C194" s="106">
        <v>0.54004281300000001</v>
      </c>
      <c r="D194" s="106">
        <v>0.83274717799999998</v>
      </c>
      <c r="E194" s="106">
        <v>0.53589819299999997</v>
      </c>
      <c r="F194" s="106">
        <v>47.325395290000003</v>
      </c>
      <c r="G194" s="106">
        <v>15.991998199999999</v>
      </c>
      <c r="H194" s="106">
        <v>2.5886418980000001</v>
      </c>
      <c r="I194" s="106">
        <v>20.037807180000001</v>
      </c>
      <c r="J194" s="106">
        <v>2.6620553359999999</v>
      </c>
      <c r="K194" s="106">
        <v>22.69986252</v>
      </c>
      <c r="L194" s="106">
        <v>70.592149039999995</v>
      </c>
      <c r="M194" s="106">
        <v>43.44034362</v>
      </c>
      <c r="N194" s="106">
        <v>27.151805419999999</v>
      </c>
      <c r="O194" s="106">
        <v>0.997</v>
      </c>
      <c r="P194" s="106">
        <v>19.16</v>
      </c>
      <c r="Q194" s="106">
        <v>17.96</v>
      </c>
      <c r="R194" s="106">
        <v>397.98</v>
      </c>
      <c r="S194" s="106">
        <v>53.76</v>
      </c>
      <c r="T194" s="106">
        <v>72.03</v>
      </c>
      <c r="U194" s="67"/>
      <c r="V194" s="67"/>
      <c r="W194" s="67"/>
      <c r="X194" s="67"/>
      <c r="Y194" s="67"/>
    </row>
    <row r="195" spans="1:25" x14ac:dyDescent="0.2">
      <c r="A195" s="106">
        <v>224</v>
      </c>
      <c r="B195" s="107" t="s">
        <v>598</v>
      </c>
      <c r="C195" s="106">
        <v>0.456569524</v>
      </c>
      <c r="D195" s="106">
        <v>0.71837320299999996</v>
      </c>
      <c r="E195" s="106">
        <v>0.52749239000000003</v>
      </c>
      <c r="F195" s="106">
        <v>52.022869870000001</v>
      </c>
      <c r="G195" s="106">
        <v>17.577936439999998</v>
      </c>
      <c r="H195" s="106">
        <v>2.4149680529999999</v>
      </c>
      <c r="I195" s="106">
        <v>18.795499670000002</v>
      </c>
      <c r="J195" s="106">
        <v>2.576619939</v>
      </c>
      <c r="K195" s="106">
        <v>21.372119609999999</v>
      </c>
      <c r="L195" s="106">
        <v>74.179008370000005</v>
      </c>
      <c r="M195" s="106">
        <v>41.411094339999998</v>
      </c>
      <c r="N195" s="106">
        <v>32.76791403</v>
      </c>
      <c r="O195" s="106">
        <v>0.67400000000000004</v>
      </c>
      <c r="P195" s="106">
        <v>21.32</v>
      </c>
      <c r="Q195" s="106">
        <v>22.28</v>
      </c>
      <c r="R195" s="106">
        <v>414.45</v>
      </c>
      <c r="S195" s="106">
        <v>55.25</v>
      </c>
      <c r="T195" s="106">
        <v>72.87</v>
      </c>
      <c r="U195" s="67"/>
      <c r="V195" s="67"/>
      <c r="W195" s="67"/>
      <c r="X195" s="67"/>
      <c r="Y195" s="67"/>
    </row>
    <row r="196" spans="1:25" x14ac:dyDescent="0.2">
      <c r="A196" s="106">
        <v>225</v>
      </c>
      <c r="B196" s="107" t="s">
        <v>599</v>
      </c>
      <c r="C196" s="106">
        <v>0.52725060400000001</v>
      </c>
      <c r="D196" s="106">
        <v>0.81504039800000005</v>
      </c>
      <c r="E196" s="106">
        <v>0.77852783999999997</v>
      </c>
      <c r="F196" s="106">
        <v>47.101605339999999</v>
      </c>
      <c r="G196" s="106">
        <v>15.838159640000001</v>
      </c>
      <c r="H196" s="106">
        <v>2.4488777900000001</v>
      </c>
      <c r="I196" s="106">
        <v>19.734219270000001</v>
      </c>
      <c r="J196" s="106">
        <v>2.5785563269999998</v>
      </c>
      <c r="K196" s="106">
        <v>22.312775599999998</v>
      </c>
      <c r="L196" s="106">
        <v>68.73368146</v>
      </c>
      <c r="M196" s="106">
        <v>39.834047570000003</v>
      </c>
      <c r="N196" s="106">
        <v>28.899633900000001</v>
      </c>
      <c r="O196" s="106">
        <v>0.99399999999999999</v>
      </c>
      <c r="P196" s="106">
        <v>17.25</v>
      </c>
      <c r="Q196" s="106">
        <v>19.04</v>
      </c>
      <c r="R196" s="106">
        <v>404.48</v>
      </c>
      <c r="S196" s="106">
        <v>49.02</v>
      </c>
      <c r="T196" s="106">
        <v>71.650000000000006</v>
      </c>
      <c r="U196" s="67"/>
      <c r="V196" s="67"/>
      <c r="W196" s="67"/>
      <c r="X196" s="67"/>
      <c r="Y196" s="67"/>
    </row>
    <row r="197" spans="1:25" x14ac:dyDescent="0.2">
      <c r="A197" s="106">
        <v>226</v>
      </c>
      <c r="B197" s="107" t="s">
        <v>600</v>
      </c>
      <c r="C197" s="106">
        <v>0.46823455899999999</v>
      </c>
      <c r="D197" s="106">
        <v>1.020758343</v>
      </c>
      <c r="E197" s="106">
        <v>0.39980483500000003</v>
      </c>
      <c r="F197" s="106">
        <v>46.994317430000002</v>
      </c>
      <c r="G197" s="106">
        <v>16.599426919999999</v>
      </c>
      <c r="H197" s="106">
        <v>2.880392821</v>
      </c>
      <c r="I197" s="106">
        <v>18.392282959999999</v>
      </c>
      <c r="J197" s="106">
        <v>3.0798889209999998</v>
      </c>
      <c r="K197" s="106">
        <v>21.472171880000001</v>
      </c>
      <c r="L197" s="106">
        <v>70.186735350000006</v>
      </c>
      <c r="M197" s="106">
        <v>43.414627789999997</v>
      </c>
      <c r="N197" s="106">
        <v>26.772107559999998</v>
      </c>
      <c r="O197" s="106">
        <v>1.024</v>
      </c>
      <c r="P197" s="106">
        <v>15.57</v>
      </c>
      <c r="Q197" s="106">
        <v>20.84</v>
      </c>
      <c r="R197" s="106">
        <v>425.5</v>
      </c>
      <c r="S197" s="106">
        <v>50.25</v>
      </c>
      <c r="T197" s="106">
        <v>75.8</v>
      </c>
      <c r="U197" s="67"/>
      <c r="V197" s="67"/>
      <c r="W197" s="67"/>
      <c r="X197" s="67"/>
      <c r="Y197" s="67"/>
    </row>
    <row r="198" spans="1:25" x14ac:dyDescent="0.2">
      <c r="A198" s="106">
        <v>227</v>
      </c>
      <c r="B198" s="107" t="s">
        <v>601</v>
      </c>
      <c r="C198" s="106">
        <v>0.58779886000000003</v>
      </c>
      <c r="D198" s="106">
        <v>0.84663227200000002</v>
      </c>
      <c r="E198" s="106">
        <v>0.578012054</v>
      </c>
      <c r="F198" s="106">
        <v>47.798261230000001</v>
      </c>
      <c r="G198" s="106">
        <v>16.48883854</v>
      </c>
      <c r="H198" s="106">
        <v>2.7483540529999999</v>
      </c>
      <c r="I198" s="106">
        <v>18.723911749999999</v>
      </c>
      <c r="J198" s="106">
        <v>2.0167235859999999</v>
      </c>
      <c r="K198" s="106">
        <v>20.74063533</v>
      </c>
      <c r="L198" s="106">
        <v>66.127790610000005</v>
      </c>
      <c r="M198" s="106">
        <v>40.605194160000003</v>
      </c>
      <c r="N198" s="106">
        <v>25.522596450000002</v>
      </c>
      <c r="O198" s="106">
        <v>0.9</v>
      </c>
      <c r="P198" s="106">
        <v>18.440000000000001</v>
      </c>
      <c r="Q198" s="106">
        <v>20</v>
      </c>
      <c r="R198" s="106">
        <v>405.39</v>
      </c>
      <c r="S198" s="106">
        <v>47.17</v>
      </c>
      <c r="T198" s="106">
        <v>67.81</v>
      </c>
      <c r="U198" s="67"/>
      <c r="V198" s="67"/>
      <c r="W198" s="67"/>
      <c r="X198" s="67"/>
      <c r="Y198" s="67"/>
    </row>
    <row r="199" spans="1:25" x14ac:dyDescent="0.2">
      <c r="A199" s="106">
        <v>228</v>
      </c>
      <c r="B199" s="107" t="s">
        <v>602</v>
      </c>
      <c r="C199" s="106">
        <v>0.73105887000000003</v>
      </c>
      <c r="D199" s="106">
        <v>0.80930145200000003</v>
      </c>
      <c r="E199" s="106">
        <v>0.73577928999999997</v>
      </c>
      <c r="F199" s="106">
        <v>47.074044559999997</v>
      </c>
      <c r="G199" s="106">
        <v>18.113593560000002</v>
      </c>
      <c r="H199" s="106">
        <v>3.178524227</v>
      </c>
      <c r="I199" s="106">
        <v>20.516129029999998</v>
      </c>
      <c r="J199" s="106">
        <v>2.229853372</v>
      </c>
      <c r="K199" s="106">
        <v>22.745982399999999</v>
      </c>
      <c r="L199" s="106">
        <v>65.277777779999994</v>
      </c>
      <c r="M199" s="106">
        <v>37.655490710000002</v>
      </c>
      <c r="N199" s="106">
        <v>27.622287060000001</v>
      </c>
      <c r="O199" s="106">
        <v>0.76400000000000001</v>
      </c>
      <c r="P199" s="106">
        <v>14.25</v>
      </c>
      <c r="Q199" s="106">
        <v>16.53</v>
      </c>
      <c r="R199" s="106">
        <v>388.19</v>
      </c>
      <c r="S199" s="106">
        <v>47.85</v>
      </c>
      <c r="T199" s="106">
        <v>67.59</v>
      </c>
      <c r="U199" s="67"/>
      <c r="V199" s="67"/>
      <c r="W199" s="67"/>
      <c r="X199" s="67"/>
      <c r="Y199" s="67"/>
    </row>
    <row r="200" spans="1:25" x14ac:dyDescent="0.2">
      <c r="A200" s="106">
        <v>229</v>
      </c>
      <c r="B200" s="107" t="s">
        <v>603</v>
      </c>
      <c r="C200" s="106">
        <v>0.56697074700000005</v>
      </c>
      <c r="D200" s="106">
        <v>0.75620893499999997</v>
      </c>
      <c r="E200" s="106">
        <v>0.72174479800000002</v>
      </c>
      <c r="F200" s="106">
        <v>50.06578459</v>
      </c>
      <c r="G200" s="106">
        <v>16.978392840000001</v>
      </c>
      <c r="H200" s="106">
        <v>2.745452668</v>
      </c>
      <c r="I200" s="106">
        <v>18.205293739999998</v>
      </c>
      <c r="J200" s="106">
        <v>2.279887317</v>
      </c>
      <c r="K200" s="106">
        <v>20.485181059999999</v>
      </c>
      <c r="L200" s="106">
        <v>65.944881890000005</v>
      </c>
      <c r="M200" s="106">
        <v>41.136716389999997</v>
      </c>
      <c r="N200" s="106">
        <v>24.808165500000001</v>
      </c>
      <c r="O200" s="106">
        <v>0.81100000000000005</v>
      </c>
      <c r="P200" s="106">
        <v>20.84</v>
      </c>
      <c r="Q200" s="106">
        <v>20</v>
      </c>
      <c r="R200" s="106">
        <v>460.21</v>
      </c>
      <c r="S200" s="106">
        <v>51.28</v>
      </c>
      <c r="T200" s="106">
        <v>71.09</v>
      </c>
      <c r="U200" s="67"/>
      <c r="V200" s="67"/>
      <c r="W200" s="67"/>
      <c r="X200" s="67"/>
      <c r="Y200" s="67"/>
    </row>
    <row r="201" spans="1:25" x14ac:dyDescent="0.2">
      <c r="A201" s="106">
        <v>230</v>
      </c>
      <c r="B201" s="107" t="s">
        <v>604</v>
      </c>
      <c r="C201" s="106">
        <v>0.45911205599999999</v>
      </c>
      <c r="D201" s="106">
        <v>0.77878185</v>
      </c>
      <c r="E201" s="106">
        <v>0.33059633700000002</v>
      </c>
      <c r="F201" s="106">
        <v>43.655911500000002</v>
      </c>
      <c r="G201" s="106">
        <v>17.025157</v>
      </c>
      <c r="H201" s="106">
        <v>2.5967412849999998</v>
      </c>
      <c r="I201" s="106">
        <v>18.897149939999998</v>
      </c>
      <c r="J201" s="106">
        <v>2.233412189</v>
      </c>
      <c r="K201" s="106">
        <v>21.130562130000001</v>
      </c>
      <c r="L201" s="106">
        <v>71.765417170000006</v>
      </c>
      <c r="M201" s="106">
        <v>41.556479099999997</v>
      </c>
      <c r="N201" s="106">
        <v>30.208938069999999</v>
      </c>
      <c r="O201" s="106">
        <v>0.83799999999999997</v>
      </c>
      <c r="P201" s="106">
        <v>18.920000000000002</v>
      </c>
      <c r="Q201" s="106">
        <v>22.76</v>
      </c>
      <c r="R201" s="106">
        <v>367.83</v>
      </c>
      <c r="S201" s="106">
        <v>44.25</v>
      </c>
      <c r="T201" s="106">
        <v>70.75</v>
      </c>
      <c r="U201" s="67"/>
      <c r="V201" s="67"/>
      <c r="W201" s="67"/>
      <c r="X201" s="67"/>
      <c r="Y201" s="67"/>
    </row>
    <row r="202" spans="1:25" x14ac:dyDescent="0.2">
      <c r="A202" s="106">
        <v>231</v>
      </c>
      <c r="B202" s="107" t="s">
        <v>605</v>
      </c>
      <c r="C202" s="106">
        <v>0.489096843</v>
      </c>
      <c r="D202" s="106">
        <v>0.70800321799999999</v>
      </c>
      <c r="E202" s="106">
        <v>0.72150732299999998</v>
      </c>
      <c r="F202" s="106">
        <v>49.088629820000001</v>
      </c>
      <c r="G202" s="106">
        <v>17.393663</v>
      </c>
      <c r="H202" s="106">
        <v>2.7188321219999998</v>
      </c>
      <c r="I202" s="106">
        <v>16.946107779999998</v>
      </c>
      <c r="J202" s="106">
        <v>2.4458628199999999</v>
      </c>
      <c r="K202" s="106">
        <v>19.391970600000001</v>
      </c>
      <c r="L202" s="106">
        <v>68.156424580000007</v>
      </c>
      <c r="M202" s="106">
        <v>36.912179899999998</v>
      </c>
      <c r="N202" s="106">
        <v>31.244244680000001</v>
      </c>
      <c r="O202" s="106">
        <v>0.91200000000000003</v>
      </c>
      <c r="P202" s="106">
        <v>23.36</v>
      </c>
      <c r="Q202" s="106">
        <v>23.36</v>
      </c>
      <c r="R202" s="106">
        <v>385.91</v>
      </c>
      <c r="S202" s="106">
        <v>54.05</v>
      </c>
      <c r="T202" s="106">
        <v>71.900000000000006</v>
      </c>
      <c r="U202" s="67"/>
      <c r="V202" s="67"/>
      <c r="W202" s="67"/>
      <c r="X202" s="67"/>
      <c r="Y202" s="67"/>
    </row>
    <row r="203" spans="1:25" x14ac:dyDescent="0.2">
      <c r="A203" s="106">
        <v>232</v>
      </c>
      <c r="B203" s="107" t="s">
        <v>606</v>
      </c>
      <c r="C203" s="106">
        <v>0.53032898399999995</v>
      </c>
      <c r="D203" s="106">
        <v>0.55378741200000003</v>
      </c>
      <c r="E203" s="106">
        <v>0.68171552999999996</v>
      </c>
      <c r="F203" s="106">
        <v>49.683054300000002</v>
      </c>
      <c r="G203" s="106">
        <v>17.347164410000001</v>
      </c>
      <c r="H203" s="106">
        <v>2.6364600139999999</v>
      </c>
      <c r="I203" s="106">
        <v>20.545339250000001</v>
      </c>
      <c r="J203" s="106">
        <v>2.3673545859999998</v>
      </c>
      <c r="K203" s="106">
        <v>22.912693839999999</v>
      </c>
      <c r="L203" s="106">
        <v>73.744139320000002</v>
      </c>
      <c r="M203" s="106">
        <v>43.562044989999997</v>
      </c>
      <c r="N203" s="106">
        <v>30.182094320000001</v>
      </c>
      <c r="O203" s="106">
        <v>0.98</v>
      </c>
      <c r="P203" s="106">
        <v>18.440000000000001</v>
      </c>
      <c r="Q203" s="106">
        <v>18.2</v>
      </c>
      <c r="R203" s="106">
        <v>362.07</v>
      </c>
      <c r="S203" s="106">
        <v>45.66</v>
      </c>
      <c r="T203" s="106">
        <v>71.45</v>
      </c>
      <c r="U203" s="67"/>
      <c r="V203" s="67"/>
      <c r="W203" s="67"/>
      <c r="X203" s="67"/>
      <c r="Y203" s="67"/>
    </row>
    <row r="204" spans="1:25" x14ac:dyDescent="0.2">
      <c r="A204" s="106">
        <v>233</v>
      </c>
      <c r="B204" s="107" t="s">
        <v>607</v>
      </c>
      <c r="C204" s="106">
        <v>0.61622516000000005</v>
      </c>
      <c r="D204" s="106">
        <v>0.64832219899999999</v>
      </c>
      <c r="E204" s="106">
        <v>0.90206978599999998</v>
      </c>
      <c r="F204" s="106">
        <v>52.917895690000002</v>
      </c>
      <c r="G204" s="106">
        <v>16.657113750000001</v>
      </c>
      <c r="H204" s="106">
        <v>2.1930037470000001</v>
      </c>
      <c r="I204" s="106">
        <v>14.269005849999999</v>
      </c>
      <c r="J204" s="106">
        <v>3.0293726740000002</v>
      </c>
      <c r="K204" s="106">
        <v>17.29837852</v>
      </c>
      <c r="L204" s="106">
        <v>71.520205259999997</v>
      </c>
      <c r="M204" s="106">
        <v>43.596340609999999</v>
      </c>
      <c r="N204" s="106">
        <v>27.923864649999999</v>
      </c>
      <c r="O204" s="106">
        <v>0.81</v>
      </c>
      <c r="P204" s="106">
        <v>18.68</v>
      </c>
      <c r="Q204" s="106">
        <v>20.48</v>
      </c>
      <c r="R204" s="106">
        <v>396.71</v>
      </c>
      <c r="S204" s="106">
        <v>56.5</v>
      </c>
      <c r="T204" s="106">
        <v>74.33</v>
      </c>
      <c r="U204" s="67"/>
      <c r="V204" s="67"/>
      <c r="W204" s="67"/>
      <c r="X204" s="67"/>
      <c r="Y204" s="67"/>
    </row>
    <row r="205" spans="1:25" x14ac:dyDescent="0.2">
      <c r="A205" s="106">
        <v>234</v>
      </c>
      <c r="B205" s="107" t="s">
        <v>256</v>
      </c>
      <c r="C205" s="106">
        <v>0.550293276</v>
      </c>
      <c r="D205" s="106">
        <v>0.72329158699999996</v>
      </c>
      <c r="E205" s="106">
        <v>0.71124873899999996</v>
      </c>
      <c r="F205" s="106">
        <v>43.513125469999999</v>
      </c>
      <c r="G205" s="106">
        <v>15.977984510000001</v>
      </c>
      <c r="H205" s="106">
        <v>2.673364179</v>
      </c>
      <c r="I205" s="106">
        <v>17.941966529999998</v>
      </c>
      <c r="J205" s="106">
        <v>1.9057460239999999</v>
      </c>
      <c r="K205" s="106">
        <v>19.847712550000001</v>
      </c>
      <c r="L205" s="106">
        <v>70.830673189999999</v>
      </c>
      <c r="M205" s="106">
        <v>40.881728860000003</v>
      </c>
      <c r="N205" s="106">
        <v>29.948944340000001</v>
      </c>
      <c r="O205" s="106">
        <v>1.0229999999999999</v>
      </c>
      <c r="P205" s="106">
        <v>16.946731249999999</v>
      </c>
      <c r="Q205" s="106">
        <v>19.641950000000001</v>
      </c>
      <c r="R205" s="106">
        <v>391.05</v>
      </c>
      <c r="S205" s="106">
        <v>47.169811320000001</v>
      </c>
      <c r="T205" s="106">
        <v>73.399054280000001</v>
      </c>
      <c r="U205" s="67"/>
      <c r="V205" s="67"/>
      <c r="W205" s="67"/>
      <c r="X205" s="67"/>
      <c r="Y205" s="67"/>
    </row>
    <row r="206" spans="1:25" x14ac:dyDescent="0.2">
      <c r="A206" s="106">
        <v>236</v>
      </c>
      <c r="B206" s="107" t="s">
        <v>608</v>
      </c>
      <c r="C206" s="106">
        <v>0.64631982600000004</v>
      </c>
      <c r="D206" s="106">
        <v>0.66728006399999995</v>
      </c>
      <c r="E206" s="106">
        <v>0.92940495499999998</v>
      </c>
      <c r="F206" s="106">
        <v>52.31891976</v>
      </c>
      <c r="G206" s="106">
        <v>15.6262653</v>
      </c>
      <c r="H206" s="106">
        <v>2.6258700720000001</v>
      </c>
      <c r="I206" s="106">
        <v>18.485804420000001</v>
      </c>
      <c r="J206" s="106">
        <v>2.6297963869999998</v>
      </c>
      <c r="K206" s="106">
        <v>21.115600799999999</v>
      </c>
      <c r="L206" s="106">
        <v>70.124178229999998</v>
      </c>
      <c r="M206" s="106">
        <v>42.493192440000001</v>
      </c>
      <c r="N206" s="106">
        <v>27.63098579</v>
      </c>
      <c r="O206" s="106">
        <v>0.96099999999999997</v>
      </c>
      <c r="P206" s="106">
        <v>18.559999999999999</v>
      </c>
      <c r="Q206" s="106">
        <v>21.2</v>
      </c>
      <c r="R206" s="106">
        <v>394.94</v>
      </c>
      <c r="S206" s="106">
        <v>43.86</v>
      </c>
      <c r="T206" s="106">
        <v>68.28</v>
      </c>
      <c r="U206" s="67"/>
      <c r="V206" s="67"/>
      <c r="W206" s="67"/>
      <c r="X206" s="67"/>
      <c r="Y206" s="67"/>
    </row>
    <row r="207" spans="1:25" x14ac:dyDescent="0.2">
      <c r="A207" s="106">
        <v>237</v>
      </c>
      <c r="B207" s="107" t="s">
        <v>609</v>
      </c>
      <c r="C207" s="106">
        <v>0.52287750600000005</v>
      </c>
      <c r="D207" s="106">
        <v>0.70669581100000001</v>
      </c>
      <c r="E207" s="106">
        <v>0.510401306</v>
      </c>
      <c r="F207" s="106">
        <v>46.559080510000001</v>
      </c>
      <c r="G207" s="106">
        <v>15.975576179999999</v>
      </c>
      <c r="H207" s="106">
        <v>2.70072738</v>
      </c>
      <c r="I207" s="106">
        <v>18.758169930000001</v>
      </c>
      <c r="J207" s="106">
        <v>1.8647355910000001</v>
      </c>
      <c r="K207" s="106">
        <v>20.622905530000001</v>
      </c>
      <c r="L207" s="106">
        <v>68.762957839999999</v>
      </c>
      <c r="M207" s="106">
        <v>43.23576723</v>
      </c>
      <c r="N207" s="106">
        <v>25.527190610000002</v>
      </c>
      <c r="O207" s="106">
        <v>0.98199999999999998</v>
      </c>
      <c r="P207" s="106">
        <v>21.2</v>
      </c>
      <c r="Q207" s="106">
        <v>21.68</v>
      </c>
      <c r="R207" s="106">
        <v>381.45</v>
      </c>
      <c r="S207" s="106">
        <v>53.48</v>
      </c>
      <c r="T207" s="106">
        <v>70.33</v>
      </c>
      <c r="U207" s="67"/>
      <c r="V207" s="67"/>
      <c r="W207" s="67"/>
      <c r="X207" s="67"/>
      <c r="Y207" s="67"/>
    </row>
    <row r="208" spans="1:25" x14ac:dyDescent="0.2">
      <c r="A208" s="106">
        <v>238</v>
      </c>
      <c r="B208" s="107" t="s">
        <v>611</v>
      </c>
      <c r="C208" s="106">
        <v>0.57121529100000001</v>
      </c>
      <c r="D208" s="106">
        <v>0.54478587499999998</v>
      </c>
      <c r="E208" s="106">
        <v>0.82260966899999999</v>
      </c>
      <c r="F208" s="106">
        <v>54.25613791</v>
      </c>
      <c r="G208" s="106">
        <v>18.368046880000001</v>
      </c>
      <c r="H208" s="106">
        <v>2.1272156020000001</v>
      </c>
      <c r="I208" s="106">
        <v>18.83604506</v>
      </c>
      <c r="J208" s="106">
        <v>2.7150415290000001</v>
      </c>
      <c r="K208" s="106">
        <v>21.551086590000001</v>
      </c>
      <c r="L208" s="106">
        <v>68.825910930000006</v>
      </c>
      <c r="M208" s="106">
        <v>42.299899930000002</v>
      </c>
      <c r="N208" s="106">
        <v>26.526011</v>
      </c>
      <c r="O208" s="106">
        <v>0.92800000000000005</v>
      </c>
      <c r="P208" s="106">
        <v>15.81</v>
      </c>
      <c r="Q208" s="106">
        <v>17.61</v>
      </c>
      <c r="R208" s="106">
        <v>376.85</v>
      </c>
      <c r="S208" s="106">
        <v>47.17</v>
      </c>
      <c r="T208" s="106">
        <v>73.84</v>
      </c>
      <c r="U208" s="67"/>
      <c r="V208" s="67"/>
      <c r="W208" s="67"/>
      <c r="X208" s="67"/>
      <c r="Y208" s="67"/>
    </row>
    <row r="209" spans="1:25" x14ac:dyDescent="0.2">
      <c r="A209" s="106">
        <v>239</v>
      </c>
      <c r="B209" s="107" t="s">
        <v>612</v>
      </c>
      <c r="C209" s="106">
        <v>0.63944866099999997</v>
      </c>
      <c r="D209" s="106">
        <v>0.77491998600000001</v>
      </c>
      <c r="E209" s="106">
        <v>0.82364834099999995</v>
      </c>
      <c r="F209" s="106">
        <v>52.451737139999999</v>
      </c>
      <c r="G209" s="106">
        <v>18.339031349999999</v>
      </c>
      <c r="H209" s="106">
        <v>2.9683760189999999</v>
      </c>
      <c r="I209" s="106">
        <v>17.786069650000002</v>
      </c>
      <c r="J209" s="106">
        <v>2.6474445950000001</v>
      </c>
      <c r="K209" s="106">
        <v>20.433514250000002</v>
      </c>
      <c r="L209" s="106">
        <v>71.187584349999995</v>
      </c>
      <c r="M209" s="106">
        <v>42.837799140000001</v>
      </c>
      <c r="N209" s="106">
        <v>28.349785199999999</v>
      </c>
      <c r="O209" s="106">
        <v>0.96599999999999997</v>
      </c>
      <c r="P209" s="106">
        <v>13.17</v>
      </c>
      <c r="Q209" s="106">
        <v>21.44</v>
      </c>
      <c r="R209" s="106">
        <v>405.64</v>
      </c>
      <c r="S209" s="106">
        <v>44.84</v>
      </c>
      <c r="T209" s="106">
        <v>67.510000000000005</v>
      </c>
      <c r="U209" s="67"/>
      <c r="V209" s="67"/>
      <c r="W209" s="67"/>
      <c r="X209" s="67"/>
      <c r="Y209" s="67"/>
    </row>
    <row r="210" spans="1:25" x14ac:dyDescent="0.2">
      <c r="A210" s="106">
        <v>240</v>
      </c>
      <c r="B210" s="107" t="s">
        <v>613</v>
      </c>
      <c r="C210" s="106">
        <v>0.73905994500000005</v>
      </c>
      <c r="D210" s="106">
        <v>0.92970475100000005</v>
      </c>
      <c r="E210" s="106">
        <v>0.95450019900000005</v>
      </c>
      <c r="F210" s="106">
        <v>48.53094858</v>
      </c>
      <c r="G210" s="106">
        <v>19.101628389999998</v>
      </c>
      <c r="H210" s="106">
        <v>3.0158073970000001</v>
      </c>
      <c r="I210" s="106">
        <v>20.7840697</v>
      </c>
      <c r="J210" s="106">
        <v>2.3218589129999998</v>
      </c>
      <c r="K210" s="106">
        <v>23.105928609999999</v>
      </c>
      <c r="L210" s="106">
        <v>67.586206899999993</v>
      </c>
      <c r="M210" s="106">
        <v>39.80137122</v>
      </c>
      <c r="N210" s="106">
        <v>27.78483568</v>
      </c>
      <c r="O210" s="106">
        <v>0.65200000000000002</v>
      </c>
      <c r="P210" s="106">
        <v>19.04</v>
      </c>
      <c r="Q210" s="106">
        <v>19.04</v>
      </c>
      <c r="R210" s="106">
        <v>322.82</v>
      </c>
      <c r="S210" s="106">
        <v>48.54</v>
      </c>
      <c r="T210" s="106">
        <v>67</v>
      </c>
      <c r="U210" s="67"/>
      <c r="V210" s="67"/>
      <c r="W210" s="67"/>
      <c r="X210" s="67"/>
      <c r="Y210" s="67"/>
    </row>
    <row r="211" spans="1:25" x14ac:dyDescent="0.2">
      <c r="A211" s="106">
        <v>241</v>
      </c>
      <c r="B211" s="107" t="s">
        <v>182</v>
      </c>
      <c r="C211" s="106">
        <v>0.59570792299999997</v>
      </c>
      <c r="D211" s="106">
        <v>0.54182916800000003</v>
      </c>
      <c r="E211" s="106">
        <v>0.54960376399999999</v>
      </c>
      <c r="F211" s="106">
        <v>49.818877209999997</v>
      </c>
      <c r="G211" s="106">
        <v>19.757330459999999</v>
      </c>
      <c r="H211" s="106">
        <v>3.4218217740000001</v>
      </c>
      <c r="I211" s="106">
        <v>20.0893029</v>
      </c>
      <c r="J211" s="106">
        <v>2.0499479100000002</v>
      </c>
      <c r="K211" s="106">
        <v>22.13925081</v>
      </c>
      <c r="L211" s="106">
        <v>68.213470319999999</v>
      </c>
      <c r="M211" s="106">
        <v>39.676956009999998</v>
      </c>
      <c r="N211" s="106">
        <v>28.536514310000001</v>
      </c>
      <c r="O211" s="106">
        <v>0.89649999999999996</v>
      </c>
      <c r="P211" s="106">
        <v>16.347793750000001</v>
      </c>
      <c r="Q211" s="106">
        <v>20.240887499999999</v>
      </c>
      <c r="R211" s="106">
        <v>366.47</v>
      </c>
      <c r="S211" s="106">
        <v>48.449157710000001</v>
      </c>
      <c r="T211" s="106">
        <v>67.357427400000006</v>
      </c>
      <c r="U211" s="67"/>
      <c r="V211" s="67"/>
      <c r="W211" s="67"/>
      <c r="X211" s="67"/>
      <c r="Y211" s="67"/>
    </row>
    <row r="212" spans="1:25" x14ac:dyDescent="0.2">
      <c r="A212" s="106">
        <v>242</v>
      </c>
      <c r="B212" s="107" t="s">
        <v>614</v>
      </c>
      <c r="C212" s="106">
        <v>0.66668978199999995</v>
      </c>
      <c r="D212" s="106">
        <v>0.51225412000000003</v>
      </c>
      <c r="E212" s="106">
        <v>0.55185503999999996</v>
      </c>
      <c r="F212" s="106">
        <v>47.205083649999999</v>
      </c>
      <c r="G212" s="106">
        <v>18.65448396</v>
      </c>
      <c r="H212" s="106">
        <v>2.4709100839999998</v>
      </c>
      <c r="I212" s="106">
        <v>18.548301559999999</v>
      </c>
      <c r="J212" s="106">
        <v>2.186953355</v>
      </c>
      <c r="K212" s="106">
        <v>20.735254919999999</v>
      </c>
      <c r="L212" s="106">
        <v>65.469893110000001</v>
      </c>
      <c r="M212" s="106">
        <v>39.252605610000003</v>
      </c>
      <c r="N212" s="106">
        <v>26.217287500000001</v>
      </c>
      <c r="O212" s="106">
        <v>0.68100000000000005</v>
      </c>
      <c r="P212" s="106">
        <v>19.46226875</v>
      </c>
      <c r="Q212" s="106">
        <v>20.839825000000001</v>
      </c>
      <c r="R212" s="106">
        <v>463.83499999999998</v>
      </c>
      <c r="S212" s="106">
        <v>46.622326549999997</v>
      </c>
      <c r="T212" s="106">
        <v>67.321699519999996</v>
      </c>
      <c r="U212" s="67"/>
      <c r="V212" s="67"/>
      <c r="W212" s="67"/>
      <c r="X212" s="67"/>
      <c r="Y212" s="67"/>
    </row>
    <row r="213" spans="1:25" x14ac:dyDescent="0.2">
      <c r="A213" s="106">
        <v>243</v>
      </c>
      <c r="B213" s="107" t="s">
        <v>615</v>
      </c>
      <c r="C213" s="106">
        <v>0.71430378900000002</v>
      </c>
      <c r="D213" s="106">
        <v>0.84722025300000003</v>
      </c>
      <c r="E213" s="106">
        <v>0.661556904</v>
      </c>
      <c r="F213" s="106">
        <v>51.542085960000001</v>
      </c>
      <c r="G213" s="106">
        <v>17.769954739999999</v>
      </c>
      <c r="H213" s="106">
        <v>2.8132214599999998</v>
      </c>
      <c r="I213" s="106">
        <v>18.08318264</v>
      </c>
      <c r="J213" s="106">
        <v>2.2749191739999999</v>
      </c>
      <c r="K213" s="106">
        <v>20.358101810000001</v>
      </c>
      <c r="L213" s="106">
        <v>68.032187269999994</v>
      </c>
      <c r="M213" s="106">
        <v>40.562076779999998</v>
      </c>
      <c r="N213" s="106">
        <v>27.47011049</v>
      </c>
      <c r="O213" s="106">
        <v>0.85899999999999999</v>
      </c>
      <c r="P213" s="106">
        <v>24.55</v>
      </c>
      <c r="Q213" s="106">
        <v>25.51</v>
      </c>
      <c r="R213" s="106">
        <v>422.12</v>
      </c>
      <c r="S213" s="106">
        <v>46.08</v>
      </c>
      <c r="T213" s="106">
        <v>69.260000000000005</v>
      </c>
      <c r="U213" s="67"/>
      <c r="V213" s="67"/>
      <c r="W213" s="67"/>
      <c r="X213" s="67"/>
      <c r="Y213" s="67"/>
    </row>
    <row r="214" spans="1:25" x14ac:dyDescent="0.2">
      <c r="A214" s="106">
        <v>244</v>
      </c>
      <c r="B214" s="107" t="s">
        <v>617</v>
      </c>
      <c r="C214" s="106">
        <v>0.56334604300000002</v>
      </c>
      <c r="D214" s="106">
        <v>0.407407827</v>
      </c>
      <c r="E214" s="106">
        <v>0.83683652100000006</v>
      </c>
      <c r="F214" s="106">
        <v>55.182563010000003</v>
      </c>
      <c r="G214" s="106">
        <v>20.297877509999999</v>
      </c>
      <c r="H214" s="106">
        <v>3.39511699</v>
      </c>
      <c r="I214" s="106">
        <v>17.404487570000001</v>
      </c>
      <c r="J214" s="106">
        <v>2.4186835000000002</v>
      </c>
      <c r="K214" s="106">
        <v>19.823171070000001</v>
      </c>
      <c r="L214" s="106">
        <v>66.734972679999998</v>
      </c>
      <c r="M214" s="106">
        <v>40.470319910000001</v>
      </c>
      <c r="N214" s="106">
        <v>26.264652760000001</v>
      </c>
      <c r="O214" s="106">
        <v>1.03</v>
      </c>
      <c r="P214" s="106">
        <v>18.079999999999998</v>
      </c>
      <c r="Q214" s="106">
        <v>22.16</v>
      </c>
      <c r="R214" s="106">
        <v>409.3</v>
      </c>
      <c r="S214" s="106">
        <v>48.54</v>
      </c>
      <c r="T214" s="106">
        <v>70.489999999999995</v>
      </c>
      <c r="U214" s="67"/>
      <c r="V214" s="67"/>
      <c r="W214" s="67"/>
      <c r="X214" s="67"/>
      <c r="Y214" s="67"/>
    </row>
    <row r="215" spans="1:25" x14ac:dyDescent="0.2">
      <c r="A215" s="106">
        <v>245</v>
      </c>
      <c r="B215" s="107" t="s">
        <v>618</v>
      </c>
      <c r="C215" s="106">
        <v>0.62708643500000005</v>
      </c>
      <c r="D215" s="106">
        <v>0.388064564</v>
      </c>
      <c r="E215" s="106">
        <v>0.83519648999999996</v>
      </c>
      <c r="F215" s="106">
        <v>51.864702379999997</v>
      </c>
      <c r="G215" s="106">
        <v>19.582883070000001</v>
      </c>
      <c r="H215" s="106">
        <v>2.8120289330000001</v>
      </c>
      <c r="I215" s="106">
        <v>20.32019704</v>
      </c>
      <c r="J215" s="106">
        <v>2.3400414239999998</v>
      </c>
      <c r="K215" s="106">
        <v>22.660238469999999</v>
      </c>
      <c r="L215" s="106">
        <v>69.316596930000003</v>
      </c>
      <c r="M215" s="106">
        <v>41.703028920000001</v>
      </c>
      <c r="N215" s="106">
        <v>27.613568010000002</v>
      </c>
      <c r="O215" s="67"/>
      <c r="P215" s="67"/>
      <c r="Q215" s="67"/>
      <c r="R215" s="67"/>
      <c r="S215" s="67"/>
      <c r="T215" s="106">
        <v>71.36</v>
      </c>
      <c r="U215" s="67"/>
      <c r="V215" s="67"/>
      <c r="W215" s="67"/>
      <c r="X215" s="67"/>
      <c r="Y215" s="67"/>
    </row>
    <row r="216" spans="1:25" x14ac:dyDescent="0.2">
      <c r="A216" s="106">
        <v>246</v>
      </c>
      <c r="B216" s="107" t="s">
        <v>619</v>
      </c>
      <c r="C216" s="106">
        <v>0.570811811</v>
      </c>
      <c r="D216" s="106">
        <v>0.40050909899999998</v>
      </c>
      <c r="E216" s="106">
        <v>0.43785628100000001</v>
      </c>
      <c r="F216" s="106">
        <v>50.90307971</v>
      </c>
      <c r="G216" s="106">
        <v>22.282947570000001</v>
      </c>
      <c r="H216" s="106">
        <v>3.3977780750000002</v>
      </c>
      <c r="I216" s="106">
        <v>18.296739850000002</v>
      </c>
      <c r="J216" s="106">
        <v>2.2752374039999999</v>
      </c>
      <c r="K216" s="106">
        <v>20.571977260000001</v>
      </c>
      <c r="L216" s="106">
        <v>65.507649509999993</v>
      </c>
      <c r="M216" s="106">
        <v>38.631380380000003</v>
      </c>
      <c r="N216" s="106">
        <v>26.876269130000001</v>
      </c>
      <c r="O216" s="67"/>
      <c r="P216" s="106">
        <v>15.33</v>
      </c>
      <c r="Q216" s="106">
        <v>20.12</v>
      </c>
      <c r="R216" s="106">
        <v>393.44</v>
      </c>
      <c r="S216" s="106">
        <v>53.76</v>
      </c>
      <c r="T216" s="106">
        <v>68.23</v>
      </c>
      <c r="U216" s="67"/>
      <c r="V216" s="67"/>
      <c r="W216" s="67"/>
      <c r="X216" s="67"/>
      <c r="Y216" s="67"/>
    </row>
    <row r="217" spans="1:25" x14ac:dyDescent="0.2">
      <c r="A217" s="106">
        <v>247</v>
      </c>
      <c r="B217" s="107" t="s">
        <v>620</v>
      </c>
      <c r="C217" s="106">
        <v>0.52760749100000004</v>
      </c>
      <c r="D217" s="106">
        <v>0.32679712300000002</v>
      </c>
      <c r="E217" s="106">
        <v>0.54636522499999995</v>
      </c>
      <c r="F217" s="106">
        <v>56.151775129999997</v>
      </c>
      <c r="G217" s="106">
        <v>17.91776548</v>
      </c>
      <c r="H217" s="106">
        <v>2.7395569449999999</v>
      </c>
      <c r="I217" s="106">
        <v>19.804560259999999</v>
      </c>
      <c r="J217" s="106">
        <v>2.525436778</v>
      </c>
      <c r="K217" s="106">
        <v>22.329997039999999</v>
      </c>
      <c r="L217" s="106">
        <v>68.436363639999996</v>
      </c>
      <c r="M217" s="106">
        <v>41.980240709999997</v>
      </c>
      <c r="N217" s="106">
        <v>26.456122929999999</v>
      </c>
      <c r="O217" s="106">
        <v>0.77400000000000002</v>
      </c>
      <c r="P217" s="106">
        <v>17.25</v>
      </c>
      <c r="Q217" s="106">
        <v>20</v>
      </c>
      <c r="R217" s="106">
        <v>357.44</v>
      </c>
      <c r="S217" s="106">
        <v>46.51</v>
      </c>
      <c r="T217" s="106">
        <v>70.11</v>
      </c>
      <c r="U217" s="67"/>
      <c r="V217" s="67"/>
      <c r="W217" s="67"/>
      <c r="X217" s="67"/>
      <c r="Y217" s="67"/>
    </row>
    <row r="218" spans="1:25" x14ac:dyDescent="0.2">
      <c r="A218" s="106">
        <v>248</v>
      </c>
      <c r="B218" s="107" t="s">
        <v>621</v>
      </c>
      <c r="C218" s="106">
        <v>0.51287702099999999</v>
      </c>
      <c r="D218" s="106">
        <v>0.42146577299999999</v>
      </c>
      <c r="E218" s="106">
        <v>0.52371237800000003</v>
      </c>
      <c r="F218" s="106">
        <v>54.095461749999998</v>
      </c>
      <c r="G218" s="106">
        <v>21.673838910000001</v>
      </c>
      <c r="H218" s="106">
        <v>3.2662455869999998</v>
      </c>
      <c r="I218" s="106">
        <v>18.275652699999998</v>
      </c>
      <c r="J218" s="106">
        <v>2.7485234859999998</v>
      </c>
      <c r="K218" s="106">
        <v>21.024176189999999</v>
      </c>
      <c r="L218" s="106">
        <v>64.634920629999996</v>
      </c>
      <c r="M218" s="106">
        <v>37.297969940000002</v>
      </c>
      <c r="N218" s="106">
        <v>27.336950689999998</v>
      </c>
      <c r="O218" s="106">
        <v>0.94799999999999995</v>
      </c>
      <c r="P218" s="106">
        <v>21.56</v>
      </c>
      <c r="Q218" s="106">
        <v>23.83</v>
      </c>
      <c r="R218" s="106">
        <v>429.42</v>
      </c>
      <c r="S218" s="106">
        <v>55.25</v>
      </c>
      <c r="T218" s="106">
        <v>71.599999999999994</v>
      </c>
      <c r="U218" s="67"/>
      <c r="V218" s="67"/>
      <c r="W218" s="67"/>
      <c r="X218" s="67"/>
      <c r="Y218" s="67"/>
    </row>
    <row r="219" spans="1:25" x14ac:dyDescent="0.2">
      <c r="A219" s="106">
        <v>249</v>
      </c>
      <c r="B219" s="107" t="s">
        <v>622</v>
      </c>
      <c r="C219" s="106">
        <v>0.49464827500000003</v>
      </c>
      <c r="D219" s="106">
        <v>0.40931050000000002</v>
      </c>
      <c r="E219" s="106">
        <v>0.146584662</v>
      </c>
      <c r="F219" s="106">
        <v>49.111791599999997</v>
      </c>
      <c r="G219" s="106">
        <v>19.023001699999998</v>
      </c>
      <c r="H219" s="106">
        <v>2.2085214980000001</v>
      </c>
      <c r="I219" s="106">
        <v>18.17589577</v>
      </c>
      <c r="J219" s="106">
        <v>2.8605270950000001</v>
      </c>
      <c r="K219" s="106">
        <v>21.036422859999998</v>
      </c>
      <c r="L219" s="106">
        <v>70.774091630000001</v>
      </c>
      <c r="M219" s="106">
        <v>41.338659290000002</v>
      </c>
      <c r="N219" s="106">
        <v>29.435432339999998</v>
      </c>
      <c r="O219" s="106">
        <v>0.84699999999999998</v>
      </c>
      <c r="P219" s="106">
        <v>18.920000000000002</v>
      </c>
      <c r="Q219" s="106">
        <v>20.239999999999998</v>
      </c>
      <c r="R219" s="106">
        <v>428.1</v>
      </c>
      <c r="S219" s="106">
        <v>52.63</v>
      </c>
      <c r="T219" s="106">
        <v>75.06</v>
      </c>
      <c r="U219" s="67"/>
      <c r="V219" s="67"/>
      <c r="W219" s="67"/>
      <c r="X219" s="67"/>
      <c r="Y219" s="67"/>
    </row>
    <row r="220" spans="1:25" x14ac:dyDescent="0.2">
      <c r="A220" s="106">
        <v>250</v>
      </c>
      <c r="B220" s="107" t="s">
        <v>623</v>
      </c>
      <c r="C220" s="106">
        <v>0.58374990800000004</v>
      </c>
      <c r="D220" s="106">
        <v>0.44709643599999999</v>
      </c>
      <c r="E220" s="106">
        <v>0.42566760599999998</v>
      </c>
      <c r="F220" s="106">
        <v>53.608096340000003</v>
      </c>
      <c r="G220" s="106">
        <v>19.87820288</v>
      </c>
      <c r="H220" s="106">
        <v>3.3437334399999998</v>
      </c>
      <c r="I220" s="106">
        <v>18.540051680000001</v>
      </c>
      <c r="J220" s="106">
        <v>2.4988254639999998</v>
      </c>
      <c r="K220" s="106">
        <v>21.03887714</v>
      </c>
      <c r="L220" s="106">
        <v>66.389776359999999</v>
      </c>
      <c r="M220" s="106">
        <v>39.440882070000001</v>
      </c>
      <c r="N220" s="106">
        <v>26.948894289999998</v>
      </c>
      <c r="O220" s="106">
        <v>0.96499999999999997</v>
      </c>
      <c r="P220" s="106">
        <v>18.920000000000002</v>
      </c>
      <c r="Q220" s="106">
        <v>19.88</v>
      </c>
      <c r="R220" s="106">
        <v>388.11</v>
      </c>
      <c r="S220" s="106">
        <v>53.19</v>
      </c>
      <c r="T220" s="106">
        <v>71.28</v>
      </c>
      <c r="U220" s="67"/>
      <c r="V220" s="67"/>
      <c r="W220" s="67"/>
      <c r="X220" s="67"/>
      <c r="Y220" s="67"/>
    </row>
    <row r="221" spans="1:25" x14ac:dyDescent="0.2">
      <c r="A221" s="106">
        <v>251</v>
      </c>
      <c r="B221" s="107" t="s">
        <v>624</v>
      </c>
      <c r="C221" s="106">
        <v>0.53265702299999995</v>
      </c>
      <c r="D221" s="106">
        <v>0.37772528999999999</v>
      </c>
      <c r="E221" s="106">
        <v>0.32854567699999998</v>
      </c>
      <c r="F221" s="106">
        <v>53.599364809999997</v>
      </c>
      <c r="G221" s="106">
        <v>21.10007079</v>
      </c>
      <c r="H221" s="106">
        <v>3.3978134760000001</v>
      </c>
      <c r="I221" s="106">
        <v>18.027888449999999</v>
      </c>
      <c r="J221" s="106">
        <v>3.0478540380000001</v>
      </c>
      <c r="K221" s="106">
        <v>21.075742479999999</v>
      </c>
      <c r="L221" s="106">
        <v>65.09884117</v>
      </c>
      <c r="M221" s="106">
        <v>37.39241225</v>
      </c>
      <c r="N221" s="106">
        <v>27.70642892</v>
      </c>
      <c r="O221" s="106">
        <v>0.88400000000000001</v>
      </c>
      <c r="P221" s="106">
        <v>18.920000000000002</v>
      </c>
      <c r="Q221" s="106">
        <v>20.12</v>
      </c>
      <c r="R221" s="106">
        <v>352.66</v>
      </c>
      <c r="S221" s="106">
        <v>43.29</v>
      </c>
      <c r="T221" s="106">
        <v>68.400000000000006</v>
      </c>
      <c r="U221" s="67"/>
      <c r="V221" s="67"/>
      <c r="W221" s="67"/>
      <c r="X221" s="67"/>
      <c r="Y221" s="67"/>
    </row>
    <row r="222" spans="1:25" x14ac:dyDescent="0.2">
      <c r="A222" s="106">
        <v>252</v>
      </c>
      <c r="B222" s="107" t="s">
        <v>129</v>
      </c>
      <c r="C222" s="106">
        <v>0.50218744699999995</v>
      </c>
      <c r="D222" s="106">
        <v>0.42523398000000001</v>
      </c>
      <c r="E222" s="106">
        <v>0.447315562</v>
      </c>
      <c r="F222" s="106">
        <v>54.25916264</v>
      </c>
      <c r="G222" s="106">
        <v>20.232997900000001</v>
      </c>
      <c r="H222" s="106">
        <v>3.3569809020000001</v>
      </c>
      <c r="I222" s="106">
        <v>19.4511629</v>
      </c>
      <c r="J222" s="106">
        <v>2.7996400179999998</v>
      </c>
      <c r="K222" s="106">
        <v>22.250802920000002</v>
      </c>
      <c r="L222" s="106">
        <v>66.08959729</v>
      </c>
      <c r="M222" s="106">
        <v>38.983682350000002</v>
      </c>
      <c r="N222" s="106">
        <v>27.105914940000002</v>
      </c>
      <c r="O222" s="106">
        <v>0.96599999999999997</v>
      </c>
      <c r="P222" s="106">
        <v>17.42588125</v>
      </c>
      <c r="Q222" s="106">
        <v>18.863331250000002</v>
      </c>
      <c r="R222" s="106">
        <v>449.04500000000002</v>
      </c>
      <c r="S222" s="106">
        <v>46.985639599999999</v>
      </c>
      <c r="T222" s="106">
        <v>71.531972249999995</v>
      </c>
      <c r="U222" s="67"/>
      <c r="V222" s="67"/>
      <c r="W222" s="67"/>
      <c r="X222" s="67"/>
      <c r="Y222" s="67"/>
    </row>
    <row r="223" spans="1:25" x14ac:dyDescent="0.2">
      <c r="A223" s="106">
        <v>254</v>
      </c>
      <c r="B223" s="107" t="s">
        <v>625</v>
      </c>
      <c r="C223" s="106">
        <v>0.59741535800000001</v>
      </c>
      <c r="D223" s="106">
        <v>0.47433093900000001</v>
      </c>
      <c r="E223" s="106">
        <v>0.45404264999999999</v>
      </c>
      <c r="F223" s="106">
        <v>48.739269010000001</v>
      </c>
      <c r="G223" s="106">
        <v>20.287968119999999</v>
      </c>
      <c r="H223" s="106">
        <v>3.7069238709999999</v>
      </c>
      <c r="I223" s="106">
        <v>20.29262087</v>
      </c>
      <c r="J223" s="106">
        <v>2.8178059219999998</v>
      </c>
      <c r="K223" s="106">
        <v>23.110426790000002</v>
      </c>
      <c r="L223" s="106">
        <v>72.620599740000003</v>
      </c>
      <c r="M223" s="106">
        <v>41.41271296</v>
      </c>
      <c r="N223" s="106">
        <v>31.207886779999999</v>
      </c>
      <c r="O223" s="106">
        <v>0.84799999999999998</v>
      </c>
      <c r="P223" s="106">
        <v>20.239999999999998</v>
      </c>
      <c r="Q223" s="106">
        <v>20.239999999999998</v>
      </c>
      <c r="R223" s="106">
        <v>385.18</v>
      </c>
      <c r="S223" s="106">
        <v>47.85</v>
      </c>
      <c r="T223" s="106">
        <v>68.510000000000005</v>
      </c>
      <c r="U223" s="67"/>
      <c r="V223" s="67"/>
      <c r="W223" s="67"/>
      <c r="X223" s="67"/>
      <c r="Y223" s="67"/>
    </row>
    <row r="224" spans="1:25" x14ac:dyDescent="0.2">
      <c r="A224" s="106">
        <v>255</v>
      </c>
      <c r="B224" s="107" t="s">
        <v>626</v>
      </c>
      <c r="C224" s="106">
        <v>0.63916539900000002</v>
      </c>
      <c r="D224" s="106">
        <v>1.066735948</v>
      </c>
      <c r="E224" s="106">
        <v>0.426051503</v>
      </c>
      <c r="F224" s="106">
        <v>50.379300569999998</v>
      </c>
      <c r="G224" s="106">
        <v>21.700498759999999</v>
      </c>
      <c r="H224" s="106">
        <v>3.5133804359999998</v>
      </c>
      <c r="I224" s="106">
        <v>15.233092579999999</v>
      </c>
      <c r="J224" s="106">
        <v>3.3855428879999998</v>
      </c>
      <c r="K224" s="106">
        <v>18.618635470000001</v>
      </c>
      <c r="L224" s="106">
        <v>69.797145</v>
      </c>
      <c r="M224" s="106">
        <v>40.234152719999997</v>
      </c>
      <c r="N224" s="106">
        <v>29.56299229</v>
      </c>
      <c r="O224" s="106">
        <v>0.83299999999999996</v>
      </c>
      <c r="P224" s="106">
        <v>18.68</v>
      </c>
      <c r="Q224" s="106">
        <v>22.52</v>
      </c>
      <c r="R224" s="106">
        <v>371.48</v>
      </c>
      <c r="S224" s="106">
        <v>47.62</v>
      </c>
      <c r="T224" s="106">
        <v>71.52</v>
      </c>
      <c r="U224" s="67"/>
      <c r="V224" s="67"/>
      <c r="W224" s="67"/>
      <c r="X224" s="67"/>
      <c r="Y224" s="67"/>
    </row>
    <row r="225" spans="1:25" x14ac:dyDescent="0.2">
      <c r="A225" s="106">
        <v>256</v>
      </c>
      <c r="B225" s="107" t="s">
        <v>627</v>
      </c>
      <c r="C225" s="106">
        <v>0.51729318999999996</v>
      </c>
      <c r="D225" s="106">
        <v>0.42479386299999999</v>
      </c>
      <c r="E225" s="106">
        <v>0.367465983</v>
      </c>
      <c r="F225" s="106">
        <v>49.964094420000002</v>
      </c>
      <c r="G225" s="106">
        <v>19.80150832</v>
      </c>
      <c r="H225" s="106">
        <v>2.9406736599999999</v>
      </c>
      <c r="I225" s="106">
        <v>18.753709199999999</v>
      </c>
      <c r="J225" s="106">
        <v>3.0749393039999999</v>
      </c>
      <c r="K225" s="106">
        <v>21.8286485</v>
      </c>
      <c r="L225" s="106">
        <v>71.408934709999997</v>
      </c>
      <c r="M225" s="106">
        <v>39.44015864</v>
      </c>
      <c r="N225" s="106">
        <v>31.968776070000001</v>
      </c>
      <c r="O225" s="106">
        <v>1.034</v>
      </c>
      <c r="P225" s="106">
        <v>19.399999999999999</v>
      </c>
      <c r="Q225" s="106">
        <v>20.6</v>
      </c>
      <c r="R225" s="106">
        <v>358.25</v>
      </c>
      <c r="S225" s="106">
        <v>45.05</v>
      </c>
      <c r="T225" s="106">
        <v>71.98</v>
      </c>
      <c r="U225" s="67"/>
      <c r="V225" s="67"/>
      <c r="W225" s="67"/>
      <c r="X225" s="67"/>
      <c r="Y225" s="67"/>
    </row>
    <row r="226" spans="1:25" x14ac:dyDescent="0.2">
      <c r="A226" s="106">
        <v>257</v>
      </c>
      <c r="B226" s="107" t="s">
        <v>628</v>
      </c>
      <c r="C226" s="106">
        <v>0.52671348500000004</v>
      </c>
      <c r="D226" s="106">
        <v>0.41918371399999999</v>
      </c>
      <c r="E226" s="106">
        <v>0.270843693</v>
      </c>
      <c r="F226" s="106">
        <v>48.547519299999998</v>
      </c>
      <c r="G226" s="106">
        <v>19.187385599999999</v>
      </c>
      <c r="H226" s="106">
        <v>3.129871332</v>
      </c>
      <c r="I226" s="106">
        <v>18.49405548</v>
      </c>
      <c r="J226" s="106">
        <v>2.9547556140000002</v>
      </c>
      <c r="K226" s="106">
        <v>21.4488111</v>
      </c>
      <c r="L226" s="106">
        <v>71.046420139999995</v>
      </c>
      <c r="M226" s="106">
        <v>41.22090317</v>
      </c>
      <c r="N226" s="106">
        <v>29.825516969999999</v>
      </c>
      <c r="O226" s="106">
        <v>0.871</v>
      </c>
      <c r="P226" s="106">
        <v>17.73</v>
      </c>
      <c r="Q226" s="106">
        <v>20.36</v>
      </c>
      <c r="R226" s="106">
        <v>398.89</v>
      </c>
      <c r="S226" s="106">
        <v>48.78</v>
      </c>
      <c r="T226" s="106">
        <v>71.92</v>
      </c>
      <c r="U226" s="67"/>
      <c r="V226" s="67"/>
      <c r="W226" s="67"/>
      <c r="X226" s="67"/>
      <c r="Y226" s="67"/>
    </row>
    <row r="227" spans="1:25" x14ac:dyDescent="0.2">
      <c r="A227" s="106">
        <v>258</v>
      </c>
      <c r="B227" s="107" t="s">
        <v>629</v>
      </c>
      <c r="C227" s="106">
        <v>0.57668379999999997</v>
      </c>
      <c r="D227" s="106">
        <v>0.451796647</v>
      </c>
      <c r="E227" s="106">
        <v>0.36576159699999999</v>
      </c>
      <c r="F227" s="106">
        <v>48.410334720000002</v>
      </c>
      <c r="G227" s="106">
        <v>20.4007115</v>
      </c>
      <c r="H227" s="106">
        <v>3.375024174</v>
      </c>
      <c r="I227" s="106">
        <v>18.71419478</v>
      </c>
      <c r="J227" s="106">
        <v>3.4072102310000001</v>
      </c>
      <c r="K227" s="106">
        <v>22.12140501</v>
      </c>
      <c r="L227" s="106">
        <v>71.662621360000003</v>
      </c>
      <c r="M227" s="106">
        <v>41.473272020000003</v>
      </c>
      <c r="N227" s="106">
        <v>30.189349329999999</v>
      </c>
      <c r="O227" s="106">
        <v>0.90600000000000003</v>
      </c>
      <c r="P227" s="106">
        <v>18.2</v>
      </c>
      <c r="Q227" s="106">
        <v>18.32</v>
      </c>
      <c r="R227" s="106">
        <v>402.62</v>
      </c>
      <c r="S227" s="106">
        <v>49.75</v>
      </c>
      <c r="T227" s="106">
        <v>73.099999999999994</v>
      </c>
      <c r="U227" s="67"/>
      <c r="V227" s="67"/>
      <c r="W227" s="67"/>
      <c r="X227" s="67"/>
      <c r="Y227" s="67"/>
    </row>
    <row r="228" spans="1:25" x14ac:dyDescent="0.2">
      <c r="A228" s="106">
        <v>259</v>
      </c>
      <c r="B228" s="107" t="s">
        <v>631</v>
      </c>
      <c r="C228" s="106">
        <v>0.44476774200000002</v>
      </c>
      <c r="D228" s="106">
        <v>0.35955090299999998</v>
      </c>
      <c r="E228" s="106">
        <v>0.74176778300000001</v>
      </c>
      <c r="F228" s="106">
        <v>59.785046250000001</v>
      </c>
      <c r="G228" s="106">
        <v>15.88288169</v>
      </c>
      <c r="H228" s="106">
        <v>2.642687488</v>
      </c>
      <c r="I228" s="106">
        <v>17.692767480000001</v>
      </c>
      <c r="J228" s="106">
        <v>2.815790904</v>
      </c>
      <c r="K228" s="106">
        <v>20.508558390000001</v>
      </c>
      <c r="L228" s="106">
        <v>72.667542710000006</v>
      </c>
      <c r="M228" s="106">
        <v>43.167053379999999</v>
      </c>
      <c r="N228" s="106">
        <v>29.50048932</v>
      </c>
      <c r="O228" s="106">
        <v>1.0580000000000001</v>
      </c>
      <c r="P228" s="106">
        <v>15.09</v>
      </c>
      <c r="Q228" s="106">
        <v>16.89</v>
      </c>
      <c r="R228" s="106">
        <v>413.33</v>
      </c>
      <c r="S228" s="106">
        <v>61.73</v>
      </c>
      <c r="T228" s="106">
        <v>70.53</v>
      </c>
      <c r="U228" s="67"/>
      <c r="V228" s="67"/>
      <c r="W228" s="67"/>
      <c r="X228" s="67"/>
      <c r="Y228" s="67"/>
    </row>
    <row r="229" spans="1:25" x14ac:dyDescent="0.2">
      <c r="A229" s="106">
        <v>260</v>
      </c>
      <c r="B229" s="107" t="s">
        <v>632</v>
      </c>
      <c r="C229" s="106">
        <v>0.46734094300000001</v>
      </c>
      <c r="D229" s="106">
        <v>0.37704129600000003</v>
      </c>
      <c r="E229" s="106">
        <v>0.52947018199999996</v>
      </c>
      <c r="F229" s="106">
        <v>55.754701949999998</v>
      </c>
      <c r="G229" s="106">
        <v>19.91373973</v>
      </c>
      <c r="H229" s="106">
        <v>2.9210498359999999</v>
      </c>
      <c r="I229" s="106">
        <v>16.699669969999999</v>
      </c>
      <c r="J229" s="106">
        <v>3.1301530149999999</v>
      </c>
      <c r="K229" s="106">
        <v>19.829822979999999</v>
      </c>
      <c r="L229" s="106">
        <v>70.801393730000001</v>
      </c>
      <c r="M229" s="106">
        <v>41.808550050000001</v>
      </c>
      <c r="N229" s="106">
        <v>28.99284368</v>
      </c>
      <c r="O229" s="106">
        <v>0.94599999999999995</v>
      </c>
      <c r="P229" s="106">
        <v>18.079999999999998</v>
      </c>
      <c r="Q229" s="106">
        <v>18.440000000000001</v>
      </c>
      <c r="R229" s="106">
        <v>463.45</v>
      </c>
      <c r="S229" s="106">
        <v>54.05</v>
      </c>
      <c r="T229" s="106">
        <v>71.95</v>
      </c>
      <c r="U229" s="67"/>
      <c r="V229" s="67"/>
      <c r="W229" s="67"/>
      <c r="X229" s="67"/>
      <c r="Y229" s="67"/>
    </row>
    <row r="230" spans="1:25" x14ac:dyDescent="0.2">
      <c r="A230" s="106">
        <v>261</v>
      </c>
      <c r="B230" s="107" t="s">
        <v>633</v>
      </c>
      <c r="C230" s="106">
        <v>0.476969276</v>
      </c>
      <c r="D230" s="106">
        <v>0.34319546499999998</v>
      </c>
      <c r="E230" s="106">
        <v>0.28367172699999998</v>
      </c>
      <c r="F230" s="106">
        <v>46.840358350000002</v>
      </c>
      <c r="G230" s="106">
        <v>17.63708295</v>
      </c>
      <c r="H230" s="106">
        <v>3.2286319219999999</v>
      </c>
      <c r="I230" s="106">
        <v>19.286657859999998</v>
      </c>
      <c r="J230" s="106">
        <v>2.835294824</v>
      </c>
      <c r="K230" s="106">
        <v>22.12195268</v>
      </c>
      <c r="L230" s="106">
        <v>68.5136897</v>
      </c>
      <c r="M230" s="106">
        <v>40.795605389999999</v>
      </c>
      <c r="N230" s="106">
        <v>27.718084309999998</v>
      </c>
      <c r="O230" s="106">
        <v>1.07</v>
      </c>
      <c r="P230" s="106">
        <v>17.61</v>
      </c>
      <c r="Q230" s="106">
        <v>22.04</v>
      </c>
      <c r="R230" s="106">
        <v>403.46</v>
      </c>
      <c r="S230" s="106">
        <v>48.54</v>
      </c>
      <c r="T230" s="106">
        <v>69.790000000000006</v>
      </c>
      <c r="U230" s="67"/>
      <c r="V230" s="67"/>
      <c r="W230" s="67"/>
      <c r="X230" s="67"/>
      <c r="Y230" s="67"/>
    </row>
    <row r="231" spans="1:25" x14ac:dyDescent="0.2">
      <c r="A231" s="106">
        <v>262</v>
      </c>
      <c r="B231" s="107" t="s">
        <v>634</v>
      </c>
      <c r="C231" s="106">
        <v>0.42578623199999999</v>
      </c>
      <c r="D231" s="106">
        <v>0.338872391</v>
      </c>
      <c r="E231" s="106">
        <v>0.71464203000000004</v>
      </c>
      <c r="F231" s="106">
        <v>56.724917259999998</v>
      </c>
      <c r="G231" s="106">
        <v>17.42855106</v>
      </c>
      <c r="H231" s="106">
        <v>2.6939465139999998</v>
      </c>
      <c r="I231" s="106">
        <v>16.33311814</v>
      </c>
      <c r="J231" s="106">
        <v>2.8994659309999999</v>
      </c>
      <c r="K231" s="106">
        <v>19.232584070000001</v>
      </c>
      <c r="L231" s="106">
        <v>69.035890219999999</v>
      </c>
      <c r="M231" s="106">
        <v>44.411478129999999</v>
      </c>
      <c r="N231" s="106">
        <v>24.62441209</v>
      </c>
      <c r="O231" s="106">
        <v>0.996</v>
      </c>
      <c r="P231" s="106">
        <v>19.64</v>
      </c>
      <c r="Q231" s="106">
        <v>20.72</v>
      </c>
      <c r="R231" s="106">
        <v>371.42</v>
      </c>
      <c r="S231" s="106">
        <v>50.51</v>
      </c>
      <c r="T231" s="106">
        <v>69.98</v>
      </c>
      <c r="U231" s="67"/>
      <c r="V231" s="67"/>
      <c r="W231" s="67"/>
      <c r="X231" s="67"/>
      <c r="Y231" s="67"/>
    </row>
    <row r="232" spans="1:25" x14ac:dyDescent="0.2">
      <c r="A232" s="106">
        <v>263</v>
      </c>
      <c r="B232" s="107" t="s">
        <v>635</v>
      </c>
      <c r="C232" s="106">
        <v>0.51012934399999998</v>
      </c>
      <c r="D232" s="106">
        <v>0.44146022299999998</v>
      </c>
      <c r="E232" s="106">
        <v>0.74863197699999995</v>
      </c>
      <c r="F232" s="106">
        <v>48.797328790000002</v>
      </c>
      <c r="G232" s="106">
        <v>20.67196899</v>
      </c>
      <c r="H232" s="106">
        <v>3.2280271859999998</v>
      </c>
      <c r="I232" s="106">
        <v>19.40667491</v>
      </c>
      <c r="J232" s="106">
        <v>3.1079334759999999</v>
      </c>
      <c r="K232" s="106">
        <v>22.514608379999999</v>
      </c>
      <c r="L232" s="106">
        <v>68.692579510000002</v>
      </c>
      <c r="M232" s="106">
        <v>38.896399350000003</v>
      </c>
      <c r="N232" s="106">
        <v>29.796180150000001</v>
      </c>
      <c r="O232" s="106">
        <v>0.84799999999999998</v>
      </c>
      <c r="P232" s="106">
        <v>20.6</v>
      </c>
      <c r="Q232" s="106">
        <v>22.88</v>
      </c>
      <c r="R232" s="106">
        <v>381.7</v>
      </c>
      <c r="S232" s="106">
        <v>45.45</v>
      </c>
      <c r="T232" s="106">
        <v>69.760000000000005</v>
      </c>
      <c r="U232" s="67"/>
      <c r="V232" s="67"/>
      <c r="W232" s="67"/>
      <c r="X232" s="67"/>
      <c r="Y232" s="67"/>
    </row>
    <row r="233" spans="1:25" x14ac:dyDescent="0.2">
      <c r="A233" s="106">
        <v>264</v>
      </c>
      <c r="B233" s="107" t="s">
        <v>636</v>
      </c>
      <c r="C233" s="106">
        <v>0.52252916599999999</v>
      </c>
      <c r="D233" s="106">
        <v>0.44386952000000002</v>
      </c>
      <c r="E233" s="106">
        <v>0.84762003500000005</v>
      </c>
      <c r="F233" s="106">
        <v>52.005534390000001</v>
      </c>
      <c r="G233" s="106">
        <v>19.71916899</v>
      </c>
      <c r="H233" s="106">
        <v>3.1372504889999999</v>
      </c>
      <c r="I233" s="106">
        <v>18.284770420000001</v>
      </c>
      <c r="J233" s="106">
        <v>2.9467082100000002</v>
      </c>
      <c r="K233" s="106">
        <v>21.231478630000002</v>
      </c>
      <c r="L233" s="106">
        <v>70.635459670000003</v>
      </c>
      <c r="M233" s="106">
        <v>40.656094520000003</v>
      </c>
      <c r="N233" s="106">
        <v>29.979365139999999</v>
      </c>
      <c r="O233" s="106">
        <v>0.89339999999999997</v>
      </c>
      <c r="P233" s="106">
        <v>19.5221625</v>
      </c>
      <c r="Q233" s="106">
        <v>20.887740000000001</v>
      </c>
      <c r="R233" s="106">
        <v>406.57600000000002</v>
      </c>
      <c r="S233" s="106">
        <v>49.94881634</v>
      </c>
      <c r="T233" s="106">
        <v>69.380183779999996</v>
      </c>
      <c r="U233" s="67"/>
      <c r="V233" s="67"/>
      <c r="W233" s="67"/>
      <c r="X233" s="67"/>
      <c r="Y233" s="67"/>
    </row>
    <row r="234" spans="1:25" x14ac:dyDescent="0.2">
      <c r="A234" s="106">
        <v>283</v>
      </c>
      <c r="B234" s="107" t="s">
        <v>637</v>
      </c>
      <c r="C234" s="106">
        <v>0.53165611300000004</v>
      </c>
      <c r="D234" s="106">
        <v>0.36123793900000001</v>
      </c>
      <c r="E234" s="106">
        <v>0.57122715199999996</v>
      </c>
      <c r="F234" s="106">
        <v>50.745594779999998</v>
      </c>
      <c r="G234" s="106">
        <v>16.60274948</v>
      </c>
      <c r="H234" s="106">
        <v>2.490814227</v>
      </c>
      <c r="I234" s="106">
        <v>17.447916670000001</v>
      </c>
      <c r="J234" s="106">
        <v>2.7586115059999998</v>
      </c>
      <c r="K234" s="106">
        <v>20.206528169999999</v>
      </c>
      <c r="L234" s="106">
        <v>68.378209139999996</v>
      </c>
      <c r="M234" s="106">
        <v>42.488514410000001</v>
      </c>
      <c r="N234" s="106">
        <v>25.889694729999999</v>
      </c>
      <c r="O234" s="106">
        <v>0.91200000000000003</v>
      </c>
      <c r="P234" s="106">
        <v>18.440000000000001</v>
      </c>
      <c r="Q234" s="106">
        <v>18.2</v>
      </c>
      <c r="R234" s="106">
        <v>448.67</v>
      </c>
      <c r="S234" s="106">
        <v>53.76</v>
      </c>
      <c r="T234" s="106">
        <v>71.77</v>
      </c>
      <c r="U234" s="67"/>
      <c r="V234" s="67"/>
      <c r="W234" s="67"/>
      <c r="X234" s="67"/>
      <c r="Y234" s="67"/>
    </row>
    <row r="235" spans="1:25" x14ac:dyDescent="0.2">
      <c r="A235" s="106">
        <v>284</v>
      </c>
      <c r="B235" s="107" t="s">
        <v>638</v>
      </c>
      <c r="C235" s="106">
        <v>0.53625133899999999</v>
      </c>
      <c r="D235" s="106">
        <v>0.407541031</v>
      </c>
      <c r="E235" s="106">
        <v>0.160318558</v>
      </c>
      <c r="F235" s="106">
        <v>47.306093580000002</v>
      </c>
      <c r="G235" s="106">
        <v>16.98414356</v>
      </c>
      <c r="H235" s="106">
        <v>2.9442069549999998</v>
      </c>
      <c r="I235" s="106">
        <v>18.78594249</v>
      </c>
      <c r="J235" s="106">
        <v>2.9673540520000001</v>
      </c>
      <c r="K235" s="106">
        <v>21.753296540000001</v>
      </c>
      <c r="L235" s="106">
        <v>66.899930019999999</v>
      </c>
      <c r="M235" s="106">
        <v>42.01760814</v>
      </c>
      <c r="N235" s="106">
        <v>24.882321879999999</v>
      </c>
      <c r="O235" s="106">
        <v>0.92800000000000005</v>
      </c>
      <c r="P235" s="106">
        <v>18.8</v>
      </c>
      <c r="Q235" s="106">
        <v>19.28</v>
      </c>
      <c r="R235" s="106">
        <v>435.79</v>
      </c>
      <c r="S235" s="106">
        <v>54.64</v>
      </c>
      <c r="T235" s="106">
        <v>73.91</v>
      </c>
      <c r="U235" s="67"/>
      <c r="V235" s="67"/>
      <c r="W235" s="67"/>
      <c r="X235" s="67"/>
      <c r="Y235" s="67"/>
    </row>
    <row r="236" spans="1:25" x14ac:dyDescent="0.2">
      <c r="A236" s="106">
        <v>285</v>
      </c>
      <c r="B236" s="107" t="s">
        <v>639</v>
      </c>
      <c r="C236" s="106">
        <v>1.210513824</v>
      </c>
      <c r="D236" s="67"/>
      <c r="E236" s="106">
        <v>0.56933355600000002</v>
      </c>
      <c r="F236" s="106">
        <v>49.632682320000001</v>
      </c>
      <c r="G236" s="106">
        <v>17.582190310000001</v>
      </c>
      <c r="H236" s="106">
        <v>1.8733371830000001</v>
      </c>
      <c r="I236" s="106">
        <v>10.204081629999999</v>
      </c>
      <c r="J236" s="67"/>
      <c r="K236" s="67"/>
      <c r="L236" s="106">
        <v>64.501510569999994</v>
      </c>
      <c r="M236" s="106">
        <v>35.087364139999998</v>
      </c>
      <c r="N236" s="106">
        <v>29.414146429999999</v>
      </c>
      <c r="O236" s="67"/>
      <c r="P236" s="106">
        <v>18.920000000000002</v>
      </c>
      <c r="Q236" s="106">
        <v>19.52</v>
      </c>
      <c r="R236" s="106">
        <v>401.62</v>
      </c>
      <c r="S236" s="67"/>
      <c r="T236" s="67"/>
      <c r="U236" s="67"/>
      <c r="V236" s="67"/>
      <c r="W236" s="67"/>
      <c r="X236" s="67"/>
      <c r="Y236" s="67"/>
    </row>
    <row r="237" spans="1:25" x14ac:dyDescent="0.2">
      <c r="A237" s="106">
        <v>286</v>
      </c>
      <c r="B237" s="107" t="s">
        <v>640</v>
      </c>
      <c r="C237" s="106">
        <v>0.60224753200000003</v>
      </c>
      <c r="D237" s="106">
        <v>0.35414938400000001</v>
      </c>
      <c r="E237" s="106">
        <v>0.69840888999999995</v>
      </c>
      <c r="F237" s="106">
        <v>53.149270719999997</v>
      </c>
      <c r="G237" s="106">
        <v>17.409015190000002</v>
      </c>
      <c r="H237" s="106">
        <v>2.3783670159999999</v>
      </c>
      <c r="I237" s="106">
        <v>18.1097158</v>
      </c>
      <c r="J237" s="106">
        <v>2.6388571770000002</v>
      </c>
      <c r="K237" s="106">
        <v>20.748572970000001</v>
      </c>
      <c r="L237" s="106">
        <v>69.79038224</v>
      </c>
      <c r="M237" s="106">
        <v>44.591966550000002</v>
      </c>
      <c r="N237" s="106">
        <v>25.198415700000002</v>
      </c>
      <c r="O237" s="106">
        <v>0.91</v>
      </c>
      <c r="P237" s="106">
        <v>20.48</v>
      </c>
      <c r="Q237" s="106">
        <v>20.84</v>
      </c>
      <c r="R237" s="106">
        <v>402.38</v>
      </c>
      <c r="S237" s="106">
        <v>57.14</v>
      </c>
      <c r="T237" s="106">
        <v>70.03</v>
      </c>
      <c r="U237" s="67"/>
      <c r="V237" s="67"/>
      <c r="W237" s="67"/>
      <c r="X237" s="67"/>
      <c r="Y237" s="67"/>
    </row>
    <row r="238" spans="1:25" x14ac:dyDescent="0.2">
      <c r="A238" s="106">
        <v>269</v>
      </c>
      <c r="B238" s="107" t="s">
        <v>641</v>
      </c>
      <c r="C238" s="106">
        <v>0.59353546000000001</v>
      </c>
      <c r="D238" s="106">
        <v>0.39137855500000002</v>
      </c>
      <c r="E238" s="106">
        <v>0.14952962</v>
      </c>
      <c r="F238" s="106">
        <v>52.152049120000001</v>
      </c>
      <c r="G238" s="106">
        <v>16.874606119999999</v>
      </c>
      <c r="H238" s="106">
        <v>1.7920856919999999</v>
      </c>
      <c r="I238" s="106">
        <v>14.28571429</v>
      </c>
      <c r="J238" s="67"/>
      <c r="K238" s="67"/>
      <c r="L238" s="106">
        <v>68.526466380000002</v>
      </c>
      <c r="M238" s="106">
        <v>39.541868819999998</v>
      </c>
      <c r="N238" s="106">
        <v>28.984597560000001</v>
      </c>
      <c r="O238" s="67"/>
      <c r="P238" s="106">
        <v>16.53</v>
      </c>
      <c r="Q238" s="106">
        <v>18.2</v>
      </c>
      <c r="R238" s="106">
        <v>360.36</v>
      </c>
      <c r="S238" s="67"/>
      <c r="T238" s="106">
        <v>74.569999999999993</v>
      </c>
      <c r="U238" s="67"/>
      <c r="V238" s="67"/>
      <c r="W238" s="67"/>
      <c r="X238" s="67"/>
      <c r="Y238" s="67"/>
    </row>
    <row r="239" spans="1:25" x14ac:dyDescent="0.2">
      <c r="A239" s="106">
        <v>270</v>
      </c>
      <c r="B239" s="107" t="s">
        <v>644</v>
      </c>
      <c r="C239" s="106">
        <v>0.558891417</v>
      </c>
      <c r="D239" s="106">
        <v>0.40392667999999998</v>
      </c>
      <c r="E239" s="106">
        <v>0.53121366199999998</v>
      </c>
      <c r="F239" s="106">
        <v>54.797375099999996</v>
      </c>
      <c r="G239" s="106">
        <v>20.61614187</v>
      </c>
      <c r="H239" s="106">
        <v>3.9966126499999999</v>
      </c>
      <c r="I239" s="106">
        <v>16.31513648</v>
      </c>
      <c r="J239" s="106">
        <v>2.9923866459999999</v>
      </c>
      <c r="K239" s="106">
        <v>19.307523119999999</v>
      </c>
      <c r="L239" s="106">
        <v>67.264573990000002</v>
      </c>
      <c r="M239" s="106">
        <v>39.736254559999999</v>
      </c>
      <c r="N239" s="106">
        <v>27.52831943</v>
      </c>
      <c r="O239" s="106">
        <v>0.90800000000000003</v>
      </c>
      <c r="P239" s="106">
        <v>18.440000000000001</v>
      </c>
      <c r="Q239" s="106">
        <v>21.32</v>
      </c>
      <c r="R239" s="106">
        <v>397.74</v>
      </c>
      <c r="S239" s="106">
        <v>46.08</v>
      </c>
      <c r="T239" s="106">
        <v>72.66</v>
      </c>
      <c r="U239" s="67"/>
      <c r="V239" s="67"/>
      <c r="W239" s="67"/>
      <c r="X239" s="67"/>
      <c r="Y239" s="67"/>
    </row>
    <row r="240" spans="1:25" x14ac:dyDescent="0.2">
      <c r="A240" s="106">
        <v>271</v>
      </c>
      <c r="B240" s="107" t="s">
        <v>645</v>
      </c>
      <c r="C240" s="106">
        <v>0.58159665199999999</v>
      </c>
      <c r="D240" s="106">
        <v>0.41307487900000001</v>
      </c>
      <c r="E240" s="106">
        <v>0.69611283899999998</v>
      </c>
      <c r="F240" s="106">
        <v>49.03645118</v>
      </c>
      <c r="G240" s="106">
        <v>19.037800579999999</v>
      </c>
      <c r="H240" s="106">
        <v>3.0682617909999998</v>
      </c>
      <c r="I240" s="106">
        <v>18.875</v>
      </c>
      <c r="J240" s="106">
        <v>3.2494034090000001</v>
      </c>
      <c r="K240" s="106">
        <v>22.124403409999999</v>
      </c>
      <c r="L240" s="106">
        <v>66.092350100000004</v>
      </c>
      <c r="M240" s="106">
        <v>39.100559840000003</v>
      </c>
      <c r="N240" s="106">
        <v>26.991790259999998</v>
      </c>
      <c r="O240" s="67"/>
      <c r="P240" s="106">
        <v>17.13</v>
      </c>
      <c r="Q240" s="106">
        <v>19.04</v>
      </c>
      <c r="R240" s="106">
        <v>406.32</v>
      </c>
      <c r="S240" s="67"/>
      <c r="T240" s="106">
        <v>73.319999999999993</v>
      </c>
      <c r="U240" s="67"/>
      <c r="V240" s="67"/>
      <c r="W240" s="67"/>
      <c r="X240" s="67"/>
      <c r="Y240" s="67"/>
    </row>
    <row r="241" spans="1:25" x14ac:dyDescent="0.2">
      <c r="A241" s="106">
        <v>272</v>
      </c>
      <c r="B241" s="107" t="s">
        <v>646</v>
      </c>
      <c r="C241" s="106">
        <v>0.58803440299999998</v>
      </c>
      <c r="D241" s="106">
        <v>0.41989666199999998</v>
      </c>
      <c r="E241" s="106">
        <v>0.855816362</v>
      </c>
      <c r="F241" s="106">
        <v>50.989571589999997</v>
      </c>
      <c r="G241" s="106">
        <v>20.16668503</v>
      </c>
      <c r="H241" s="106">
        <v>3.7632253900000001</v>
      </c>
      <c r="I241" s="106">
        <v>18.900126419999999</v>
      </c>
      <c r="J241" s="106">
        <v>3.5004884500000002</v>
      </c>
      <c r="K241" s="106">
        <v>22.400614869999998</v>
      </c>
      <c r="L241" s="106">
        <v>70.039421809999993</v>
      </c>
      <c r="M241" s="106">
        <v>38.948184830000002</v>
      </c>
      <c r="N241" s="106">
        <v>31.091236989999999</v>
      </c>
      <c r="O241" s="106">
        <v>0.86599999999999999</v>
      </c>
      <c r="P241" s="106">
        <v>19.16</v>
      </c>
      <c r="Q241" s="106">
        <v>20.96</v>
      </c>
      <c r="R241" s="106">
        <v>436.34</v>
      </c>
      <c r="S241" s="106">
        <v>48.31</v>
      </c>
      <c r="T241" s="106">
        <v>74.45</v>
      </c>
      <c r="U241" s="67"/>
      <c r="V241" s="67"/>
      <c r="W241" s="67"/>
      <c r="X241" s="67"/>
      <c r="Y241" s="67"/>
    </row>
    <row r="242" spans="1:25" x14ac:dyDescent="0.2">
      <c r="A242" s="106">
        <v>273</v>
      </c>
      <c r="B242" s="107" t="s">
        <v>648</v>
      </c>
      <c r="C242" s="106">
        <v>0.54865084799999997</v>
      </c>
      <c r="D242" s="106">
        <v>0.39672350899999997</v>
      </c>
      <c r="E242" s="106">
        <v>0.66568996599999997</v>
      </c>
      <c r="F242" s="106">
        <v>44.149131339999997</v>
      </c>
      <c r="G242" s="106">
        <v>19.06387754</v>
      </c>
      <c r="H242" s="106">
        <v>3.0675021180000002</v>
      </c>
      <c r="I242" s="106">
        <v>18.560105679999999</v>
      </c>
      <c r="J242" s="106">
        <v>2.8228653779999999</v>
      </c>
      <c r="K242" s="106">
        <v>21.382971059999999</v>
      </c>
      <c r="L242" s="106">
        <v>68.175582989999995</v>
      </c>
      <c r="M242" s="106">
        <v>38.00738321</v>
      </c>
      <c r="N242" s="106">
        <v>30.168199779999998</v>
      </c>
      <c r="O242" s="106">
        <v>0.70699999999999996</v>
      </c>
      <c r="P242" s="106">
        <v>17.489999999999998</v>
      </c>
      <c r="Q242" s="106">
        <v>17.96</v>
      </c>
      <c r="R242" s="106">
        <v>449.46</v>
      </c>
      <c r="S242" s="106">
        <v>46.3</v>
      </c>
      <c r="T242" s="106">
        <v>71.099999999999994</v>
      </c>
      <c r="U242" s="67"/>
      <c r="V242" s="67"/>
      <c r="W242" s="67"/>
      <c r="X242" s="67"/>
      <c r="Y242" s="67"/>
    </row>
    <row r="243" spans="1:25" x14ac:dyDescent="0.2">
      <c r="A243" s="106">
        <v>274</v>
      </c>
      <c r="B243" s="107" t="s">
        <v>649</v>
      </c>
      <c r="C243" s="106">
        <v>0.56765607600000001</v>
      </c>
      <c r="D243" s="106">
        <v>0.39384660500000002</v>
      </c>
      <c r="E243" s="106">
        <v>0.91351423499999995</v>
      </c>
      <c r="F243" s="106">
        <v>52.13908155</v>
      </c>
      <c r="G243" s="106">
        <v>15.93311922</v>
      </c>
      <c r="H243" s="106">
        <v>2.2715429880000002</v>
      </c>
      <c r="I243" s="106">
        <v>15.537848609999999</v>
      </c>
      <c r="J243" s="106">
        <v>2.8302245560000001</v>
      </c>
      <c r="K243" s="106">
        <v>18.368073160000002</v>
      </c>
      <c r="L243" s="106">
        <v>69.682320439999998</v>
      </c>
      <c r="M243" s="106">
        <v>42.939101770000001</v>
      </c>
      <c r="N243" s="106">
        <v>26.743218670000001</v>
      </c>
      <c r="O243" s="106">
        <v>0.78800000000000003</v>
      </c>
      <c r="P243" s="106">
        <v>18.079999999999998</v>
      </c>
      <c r="Q243" s="106">
        <v>17.96</v>
      </c>
      <c r="R243" s="106">
        <v>396.79</v>
      </c>
      <c r="S243" s="106">
        <v>52.36</v>
      </c>
      <c r="T243" s="106">
        <v>74.599999999999994</v>
      </c>
      <c r="U243" s="67"/>
      <c r="V243" s="67"/>
      <c r="W243" s="67"/>
      <c r="X243" s="67"/>
      <c r="Y243" s="67"/>
    </row>
    <row r="244" spans="1:25" x14ac:dyDescent="0.2">
      <c r="A244" s="106">
        <v>275</v>
      </c>
      <c r="B244" s="107" t="s">
        <v>650</v>
      </c>
      <c r="C244" s="106">
        <v>0.51094583999999998</v>
      </c>
      <c r="D244" s="106">
        <v>0.389672884</v>
      </c>
      <c r="E244" s="106">
        <v>0.617169776</v>
      </c>
      <c r="F244" s="106">
        <v>47.436913590000003</v>
      </c>
      <c r="G244" s="106">
        <v>18.441145339999998</v>
      </c>
      <c r="H244" s="106">
        <v>3.4144089690000001</v>
      </c>
      <c r="I244" s="106">
        <v>19.948018189999999</v>
      </c>
      <c r="J244" s="106">
        <v>2.5127591709999999</v>
      </c>
      <c r="K244" s="106">
        <v>22.460777360000002</v>
      </c>
      <c r="L244" s="106">
        <v>67.239263800000003</v>
      </c>
      <c r="M244" s="106">
        <v>39.167745590000003</v>
      </c>
      <c r="N244" s="106">
        <v>28.071518210000001</v>
      </c>
      <c r="O244" s="106">
        <v>0.89100000000000001</v>
      </c>
      <c r="P244" s="106">
        <v>17.37</v>
      </c>
      <c r="Q244" s="106">
        <v>18.440000000000001</v>
      </c>
      <c r="R244" s="106">
        <v>355.57</v>
      </c>
      <c r="S244" s="106">
        <v>48.78</v>
      </c>
      <c r="T244" s="106">
        <v>71.47</v>
      </c>
      <c r="U244" s="67"/>
      <c r="V244" s="67"/>
      <c r="W244" s="67"/>
      <c r="X244" s="67"/>
      <c r="Y244" s="67"/>
    </row>
    <row r="245" spans="1:25" x14ac:dyDescent="0.2">
      <c r="A245" s="106">
        <v>276</v>
      </c>
      <c r="B245" s="107" t="s">
        <v>651</v>
      </c>
      <c r="C245" s="106">
        <v>0.51971248199999998</v>
      </c>
      <c r="D245" s="106">
        <v>0.35553942300000002</v>
      </c>
      <c r="E245" s="106">
        <v>0.58092196500000004</v>
      </c>
      <c r="F245" s="106">
        <v>48.765432560000001</v>
      </c>
      <c r="G245" s="106">
        <v>17.132892980000001</v>
      </c>
      <c r="H245" s="106">
        <v>2.8262294159999999</v>
      </c>
      <c r="I245" s="106">
        <v>17.823042650000001</v>
      </c>
      <c r="J245" s="106">
        <v>3.0738093860000002</v>
      </c>
      <c r="K245" s="106">
        <v>20.896852030000002</v>
      </c>
      <c r="L245" s="106">
        <v>69.440745669999998</v>
      </c>
      <c r="M245" s="106">
        <v>42.133612319999997</v>
      </c>
      <c r="N245" s="106">
        <v>27.307133350000001</v>
      </c>
      <c r="O245" s="106">
        <v>0.89100000000000001</v>
      </c>
      <c r="P245" s="106">
        <v>20.6</v>
      </c>
      <c r="Q245" s="106">
        <v>19.52</v>
      </c>
      <c r="R245" s="106">
        <v>445.61</v>
      </c>
      <c r="S245" s="106">
        <v>52.08</v>
      </c>
      <c r="T245" s="106">
        <v>73.459999999999994</v>
      </c>
      <c r="U245" s="67"/>
      <c r="V245" s="67"/>
      <c r="W245" s="67"/>
      <c r="X245" s="67"/>
      <c r="Y245" s="67"/>
    </row>
    <row r="246" spans="1:25" x14ac:dyDescent="0.2">
      <c r="A246" s="106">
        <v>277</v>
      </c>
      <c r="B246" s="107" t="s">
        <v>652</v>
      </c>
      <c r="C246" s="106">
        <v>0.570833064</v>
      </c>
      <c r="D246" s="106">
        <v>0.388176364</v>
      </c>
      <c r="E246" s="106">
        <v>0.23516540599999999</v>
      </c>
      <c r="F246" s="106">
        <v>46.914702740000003</v>
      </c>
      <c r="G246" s="106">
        <v>18.007667099999999</v>
      </c>
      <c r="H246" s="106">
        <v>3.4090608769999999</v>
      </c>
      <c r="I246" s="106">
        <v>16.270096460000001</v>
      </c>
      <c r="J246" s="106">
        <v>2.7430575859999999</v>
      </c>
      <c r="K246" s="106">
        <v>19.013154050000001</v>
      </c>
      <c r="L246" s="106">
        <v>73.569876899999997</v>
      </c>
      <c r="M246" s="106">
        <v>44.305522719999999</v>
      </c>
      <c r="N246" s="106">
        <v>29.264354180000002</v>
      </c>
      <c r="O246" s="106">
        <v>0.875</v>
      </c>
      <c r="P246" s="106">
        <v>19.399999999999999</v>
      </c>
      <c r="Q246" s="106">
        <v>19.399999999999999</v>
      </c>
      <c r="R246" s="106">
        <v>374.72</v>
      </c>
      <c r="S246" s="106">
        <v>44.64</v>
      </c>
      <c r="T246" s="106">
        <v>73.86</v>
      </c>
      <c r="U246" s="67"/>
      <c r="V246" s="67"/>
      <c r="W246" s="67"/>
      <c r="X246" s="67"/>
      <c r="Y246" s="67"/>
    </row>
    <row r="247" spans="1:25" x14ac:dyDescent="0.2">
      <c r="A247" s="106">
        <v>278</v>
      </c>
      <c r="B247" s="107" t="s">
        <v>653</v>
      </c>
      <c r="C247" s="106">
        <v>0.55293689999999995</v>
      </c>
      <c r="D247" s="106">
        <v>0.41586912700000001</v>
      </c>
      <c r="E247" s="106">
        <v>0.229893183</v>
      </c>
      <c r="F247" s="106">
        <v>47.987693810000003</v>
      </c>
      <c r="G247" s="106">
        <v>17.331732720000002</v>
      </c>
      <c r="H247" s="106">
        <v>2.856738338</v>
      </c>
      <c r="I247" s="106">
        <v>17.750325100000001</v>
      </c>
      <c r="J247" s="106">
        <v>2.6347085940000001</v>
      </c>
      <c r="K247" s="106">
        <v>20.38503369</v>
      </c>
      <c r="L247" s="106">
        <v>69.619463510000003</v>
      </c>
      <c r="M247" s="106">
        <v>38.708071799999999</v>
      </c>
      <c r="N247" s="106">
        <v>30.911391699999999</v>
      </c>
      <c r="O247" s="106">
        <v>0.95</v>
      </c>
      <c r="P247" s="106">
        <v>17.37</v>
      </c>
      <c r="Q247" s="106">
        <v>18.559999999999999</v>
      </c>
      <c r="R247" s="106">
        <v>358.47</v>
      </c>
      <c r="S247" s="106">
        <v>44.25</v>
      </c>
      <c r="T247" s="106">
        <v>70.31</v>
      </c>
      <c r="U247" s="67"/>
      <c r="V247" s="67"/>
      <c r="W247" s="67"/>
      <c r="X247" s="67"/>
      <c r="Y247" s="67"/>
    </row>
    <row r="248" spans="1:25" x14ac:dyDescent="0.2">
      <c r="A248" s="106">
        <v>279</v>
      </c>
      <c r="B248" s="107" t="s">
        <v>654</v>
      </c>
      <c r="C248" s="106">
        <v>0.61538999599999999</v>
      </c>
      <c r="D248" s="106">
        <v>0.307716408</v>
      </c>
      <c r="E248" s="106">
        <v>0.38829944999999999</v>
      </c>
      <c r="F248" s="106">
        <v>45.682843800000001</v>
      </c>
      <c r="G248" s="106">
        <v>17.451761810000001</v>
      </c>
      <c r="H248" s="106">
        <v>2.6845862</v>
      </c>
      <c r="I248" s="106">
        <v>18.97570584</v>
      </c>
      <c r="J248" s="106">
        <v>2.410105653</v>
      </c>
      <c r="K248" s="106">
        <v>21.385811499999999</v>
      </c>
      <c r="L248" s="106">
        <v>68.745360059999996</v>
      </c>
      <c r="M248" s="106">
        <v>41.317795279999999</v>
      </c>
      <c r="N248" s="106">
        <v>27.427564780000001</v>
      </c>
      <c r="O248" s="106">
        <v>0.79400000000000004</v>
      </c>
      <c r="P248" s="106">
        <v>16.53</v>
      </c>
      <c r="Q248" s="106">
        <v>17.25</v>
      </c>
      <c r="R248" s="106">
        <v>423.18</v>
      </c>
      <c r="S248" s="106">
        <v>42.37</v>
      </c>
      <c r="T248" s="106">
        <v>68.41</v>
      </c>
      <c r="U248" s="67"/>
      <c r="V248" s="67"/>
      <c r="W248" s="67"/>
      <c r="X248" s="67"/>
      <c r="Y248" s="67"/>
    </row>
    <row r="249" spans="1:25" x14ac:dyDescent="0.2">
      <c r="A249" s="106">
        <v>280</v>
      </c>
      <c r="B249" s="107" t="s">
        <v>655</v>
      </c>
      <c r="C249" s="106">
        <v>0.540697808</v>
      </c>
      <c r="D249" s="106">
        <v>0.40722962699999998</v>
      </c>
      <c r="E249" s="106">
        <v>0.49916713400000001</v>
      </c>
      <c r="F249" s="106">
        <v>50.696361959999997</v>
      </c>
      <c r="G249" s="106">
        <v>16.400467469999999</v>
      </c>
      <c r="H249" s="106">
        <v>3.0504268360000002</v>
      </c>
      <c r="I249" s="106">
        <v>18.82736156</v>
      </c>
      <c r="J249" s="106">
        <v>2.9116079359999998</v>
      </c>
      <c r="K249" s="106">
        <v>21.7389695</v>
      </c>
      <c r="L249" s="106">
        <v>68.894952250000003</v>
      </c>
      <c r="M249" s="106">
        <v>41.918604360000003</v>
      </c>
      <c r="N249" s="106">
        <v>26.9763479</v>
      </c>
      <c r="O249" s="106">
        <v>0.58399999999999996</v>
      </c>
      <c r="P249" s="106">
        <v>18.68</v>
      </c>
      <c r="Q249" s="106">
        <v>17.73</v>
      </c>
      <c r="R249" s="106">
        <v>404.27</v>
      </c>
      <c r="S249" s="106">
        <v>54.35</v>
      </c>
      <c r="T249" s="106">
        <v>76.650000000000006</v>
      </c>
      <c r="U249" s="67"/>
      <c r="V249" s="67"/>
      <c r="W249" s="67"/>
      <c r="X249" s="67"/>
      <c r="Y249" s="67"/>
    </row>
    <row r="250" spans="1:25" x14ac:dyDescent="0.2">
      <c r="A250" s="106">
        <v>281</v>
      </c>
      <c r="B250" s="107" t="s">
        <v>656</v>
      </c>
      <c r="C250" s="106">
        <v>0.60718130999999997</v>
      </c>
      <c r="D250" s="106">
        <v>0.421241953</v>
      </c>
      <c r="E250" s="106">
        <v>0.32108446899999998</v>
      </c>
      <c r="F250" s="106">
        <v>49.576117089999997</v>
      </c>
      <c r="G250" s="106">
        <v>18.024110790000002</v>
      </c>
      <c r="H250" s="106">
        <v>3.1640389440000001</v>
      </c>
      <c r="I250" s="106">
        <v>23.138297869999999</v>
      </c>
      <c r="J250" s="106">
        <v>2.5858317209999999</v>
      </c>
      <c r="K250" s="106">
        <v>25.72412959</v>
      </c>
      <c r="L250" s="106">
        <v>66.204620460000001</v>
      </c>
      <c r="M250" s="106">
        <v>38.390084020000003</v>
      </c>
      <c r="N250" s="106">
        <v>27.814536440000001</v>
      </c>
      <c r="O250" s="106">
        <v>0.83099999999999996</v>
      </c>
      <c r="P250" s="106">
        <v>15.93</v>
      </c>
      <c r="Q250" s="106">
        <v>19.04</v>
      </c>
      <c r="R250" s="106">
        <v>367.61</v>
      </c>
      <c r="S250" s="106">
        <v>45.05</v>
      </c>
      <c r="T250" s="106">
        <v>64.47</v>
      </c>
      <c r="U250" s="67"/>
      <c r="V250" s="67"/>
      <c r="W250" s="67"/>
      <c r="X250" s="67"/>
      <c r="Y250" s="67"/>
    </row>
    <row r="251" spans="1:25" x14ac:dyDescent="0.2">
      <c r="A251" s="106">
        <v>282</v>
      </c>
      <c r="B251" s="107" t="s">
        <v>657</v>
      </c>
      <c r="C251" s="106">
        <v>0.61842878400000001</v>
      </c>
      <c r="D251" s="106">
        <v>0.40836560900000002</v>
      </c>
      <c r="E251" s="106">
        <v>0.81221578999999999</v>
      </c>
      <c r="F251" s="106">
        <v>46.318293760000003</v>
      </c>
      <c r="G251" s="106">
        <v>16.955439129999998</v>
      </c>
      <c r="H251" s="106">
        <v>2.7365652219999999</v>
      </c>
      <c r="I251" s="106">
        <v>18.157720340000001</v>
      </c>
      <c r="J251" s="106">
        <v>2.5488583650000001</v>
      </c>
      <c r="K251" s="106">
        <v>20.706578709999999</v>
      </c>
      <c r="L251" s="106">
        <v>68.184862690000003</v>
      </c>
      <c r="M251" s="106">
        <v>42.506370099999998</v>
      </c>
      <c r="N251" s="106">
        <v>25.678492590000001</v>
      </c>
      <c r="O251" s="106">
        <v>0.85699999999999998</v>
      </c>
      <c r="P251" s="106">
        <v>18.68</v>
      </c>
      <c r="Q251" s="106">
        <v>19.04</v>
      </c>
      <c r="R251" s="106">
        <v>353.39</v>
      </c>
      <c r="S251" s="106">
        <v>43.86</v>
      </c>
      <c r="T251" s="106">
        <v>70.010000000000005</v>
      </c>
      <c r="U251" s="67"/>
      <c r="V251" s="67"/>
      <c r="W251" s="67"/>
      <c r="X251" s="67"/>
      <c r="Y251" s="67"/>
    </row>
    <row r="252" spans="1:25" x14ac:dyDescent="0.2">
      <c r="A252" s="106">
        <v>287</v>
      </c>
      <c r="B252" s="107" t="s">
        <v>659</v>
      </c>
      <c r="C252" s="106">
        <v>0.47494952699999998</v>
      </c>
      <c r="D252" s="106">
        <v>0.35735120599999998</v>
      </c>
      <c r="E252" s="106">
        <v>0.35401913899999998</v>
      </c>
      <c r="F252" s="106">
        <v>52.347106500000002</v>
      </c>
      <c r="G252" s="106">
        <v>17.383167740000001</v>
      </c>
      <c r="H252" s="106">
        <v>2.8001969739999999</v>
      </c>
      <c r="I252" s="106">
        <v>17.85252264</v>
      </c>
      <c r="J252" s="106">
        <v>2.8536986949999998</v>
      </c>
      <c r="K252" s="106">
        <v>20.706221330000002</v>
      </c>
      <c r="L252" s="106">
        <v>72.194777700000003</v>
      </c>
      <c r="M252" s="106">
        <v>44.072724479999998</v>
      </c>
      <c r="N252" s="106">
        <v>28.122053220000002</v>
      </c>
      <c r="O252" s="106">
        <v>0.94</v>
      </c>
      <c r="P252" s="106">
        <v>17.37</v>
      </c>
      <c r="Q252" s="106">
        <v>20.36</v>
      </c>
      <c r="R252" s="106">
        <v>361.69</v>
      </c>
      <c r="S252" s="106">
        <v>55.25</v>
      </c>
      <c r="T252" s="106">
        <v>71.45</v>
      </c>
      <c r="U252" s="67"/>
      <c r="V252" s="67"/>
      <c r="W252" s="67"/>
      <c r="X252" s="67"/>
      <c r="Y252" s="67"/>
    </row>
    <row r="253" spans="1:25" x14ac:dyDescent="0.2">
      <c r="A253" s="106">
        <v>288</v>
      </c>
      <c r="B253" s="107" t="s">
        <v>660</v>
      </c>
      <c r="C253" s="106">
        <v>0.57053170900000005</v>
      </c>
      <c r="D253" s="106">
        <v>0.39490608999999999</v>
      </c>
      <c r="E253" s="106">
        <v>0.39274935599999999</v>
      </c>
      <c r="F253" s="106">
        <v>48.236195129999999</v>
      </c>
      <c r="G253" s="106">
        <v>19.646633520000002</v>
      </c>
      <c r="H253" s="106">
        <v>3.5375205940000001</v>
      </c>
      <c r="I253" s="106">
        <v>17.41977734</v>
      </c>
      <c r="J253" s="106">
        <v>2.6584806809999999</v>
      </c>
      <c r="K253" s="106">
        <v>20.07825802</v>
      </c>
      <c r="L253" s="106">
        <v>71.043538359999999</v>
      </c>
      <c r="M253" s="106">
        <v>40.378889819999998</v>
      </c>
      <c r="N253" s="106">
        <v>30.664648530000001</v>
      </c>
      <c r="O253" s="106">
        <v>0.78500000000000003</v>
      </c>
      <c r="P253" s="106">
        <v>19.16</v>
      </c>
      <c r="Q253" s="106">
        <v>18.32</v>
      </c>
      <c r="R253" s="106">
        <v>412</v>
      </c>
      <c r="S253" s="106">
        <v>45.66</v>
      </c>
      <c r="T253" s="106">
        <v>72.459999999999994</v>
      </c>
      <c r="U253" s="67"/>
      <c r="V253" s="67"/>
      <c r="W253" s="67"/>
      <c r="X253" s="67"/>
      <c r="Y253" s="67"/>
    </row>
    <row r="254" spans="1:25" x14ac:dyDescent="0.2">
      <c r="A254" s="106">
        <v>289</v>
      </c>
      <c r="B254" s="107" t="s">
        <v>662</v>
      </c>
      <c r="C254" s="106">
        <v>0.54090041899999997</v>
      </c>
      <c r="D254" s="106">
        <v>0.33674748999999998</v>
      </c>
      <c r="E254" s="106">
        <v>0.47361247699999998</v>
      </c>
      <c r="F254" s="106">
        <v>52.379148350000001</v>
      </c>
      <c r="G254" s="106">
        <v>16.145034989999999</v>
      </c>
      <c r="H254" s="106">
        <v>3.34487823</v>
      </c>
      <c r="I254" s="106">
        <v>17.284726589999998</v>
      </c>
      <c r="J254" s="106">
        <v>2.8090794809999999</v>
      </c>
      <c r="K254" s="106">
        <v>20.093806069999999</v>
      </c>
      <c r="L254" s="106">
        <v>66.247379449999997</v>
      </c>
      <c r="M254" s="106">
        <v>39.429578790000001</v>
      </c>
      <c r="N254" s="106">
        <v>26.81780067</v>
      </c>
      <c r="O254" s="106">
        <v>0.97799999999999998</v>
      </c>
      <c r="P254" s="106">
        <v>17.37</v>
      </c>
      <c r="Q254" s="106">
        <v>19.52</v>
      </c>
      <c r="R254" s="106">
        <v>420.87</v>
      </c>
      <c r="S254" s="106">
        <v>52.36</v>
      </c>
      <c r="T254" s="106">
        <v>70.53</v>
      </c>
      <c r="U254" s="67"/>
      <c r="V254" s="67"/>
      <c r="W254" s="67"/>
      <c r="X254" s="67"/>
      <c r="Y254" s="67"/>
    </row>
    <row r="255" spans="1:25" x14ac:dyDescent="0.2">
      <c r="A255" s="106">
        <v>290</v>
      </c>
      <c r="B255" s="107" t="s">
        <v>663</v>
      </c>
      <c r="C255" s="106">
        <v>0.62881743400000001</v>
      </c>
      <c r="D255" s="106">
        <v>0.53042506300000003</v>
      </c>
      <c r="E255" s="106">
        <v>0.45383216599999998</v>
      </c>
      <c r="F255" s="106">
        <v>56.347185400000001</v>
      </c>
      <c r="G255" s="106">
        <v>16.95392485</v>
      </c>
      <c r="H255" s="106">
        <v>3.3497366720000001</v>
      </c>
      <c r="I255" s="106">
        <v>15.60730019</v>
      </c>
      <c r="J255" s="106">
        <v>3.1715487160000002</v>
      </c>
      <c r="K255" s="106">
        <v>18.7788489</v>
      </c>
      <c r="L255" s="106">
        <v>70.189504369999995</v>
      </c>
      <c r="M255" s="106">
        <v>43.870380949999998</v>
      </c>
      <c r="N255" s="106">
        <v>26.31912342</v>
      </c>
      <c r="O255" s="106">
        <v>0.99</v>
      </c>
      <c r="P255" s="106">
        <v>18.920000000000002</v>
      </c>
      <c r="Q255" s="106">
        <v>20.12</v>
      </c>
      <c r="R255" s="106">
        <v>413.13</v>
      </c>
      <c r="S255" s="106">
        <v>59.52</v>
      </c>
      <c r="T255" s="106">
        <v>74.680000000000007</v>
      </c>
      <c r="U255" s="67"/>
      <c r="V255" s="67"/>
      <c r="W255" s="67"/>
      <c r="X255" s="67"/>
      <c r="Y255" s="67"/>
    </row>
    <row r="256" spans="1:25" x14ac:dyDescent="0.2">
      <c r="A256" s="106">
        <v>291</v>
      </c>
      <c r="B256" s="107" t="s">
        <v>138</v>
      </c>
      <c r="C256" s="106">
        <v>0.412327261</v>
      </c>
      <c r="D256" s="106">
        <v>0.37849507900000001</v>
      </c>
      <c r="E256" s="106">
        <v>0.302308721</v>
      </c>
      <c r="F256" s="106">
        <v>49.99678351</v>
      </c>
      <c r="G256" s="106">
        <v>19.83972778</v>
      </c>
      <c r="H256" s="106">
        <v>2.4429764660000002</v>
      </c>
      <c r="I256" s="106">
        <v>18.32335329</v>
      </c>
      <c r="J256" s="106">
        <v>2.4984485570000001</v>
      </c>
      <c r="K256" s="106">
        <v>20.82180185</v>
      </c>
      <c r="L256" s="106">
        <v>70.227920229999995</v>
      </c>
      <c r="M256" s="106">
        <v>41.583262759999997</v>
      </c>
      <c r="N256" s="106">
        <v>28.644657469999999</v>
      </c>
      <c r="O256" s="106">
        <v>0.754</v>
      </c>
      <c r="P256" s="106">
        <v>21.2</v>
      </c>
      <c r="Q256" s="106">
        <v>20.239999999999998</v>
      </c>
      <c r="R256" s="106">
        <v>411.94</v>
      </c>
      <c r="S256" s="106">
        <v>53.76</v>
      </c>
      <c r="T256" s="106">
        <v>69.8</v>
      </c>
      <c r="U256" s="67"/>
      <c r="V256" s="67"/>
      <c r="W256" s="67"/>
      <c r="X256" s="67"/>
      <c r="Y256" s="67"/>
    </row>
    <row r="257" spans="1:25" x14ac:dyDescent="0.2">
      <c r="A257" s="106">
        <v>292</v>
      </c>
      <c r="B257" s="107" t="s">
        <v>228</v>
      </c>
      <c r="C257" s="106">
        <v>0.50558289899999997</v>
      </c>
      <c r="D257" s="106">
        <v>0.398491661</v>
      </c>
      <c r="E257" s="106">
        <v>0.30299901499999998</v>
      </c>
      <c r="F257" s="106">
        <v>51.456521979999998</v>
      </c>
      <c r="G257" s="106">
        <v>18.842673600000001</v>
      </c>
      <c r="H257" s="106">
        <v>3.904264575</v>
      </c>
      <c r="I257" s="106">
        <v>18.071519800000001</v>
      </c>
      <c r="J257" s="106">
        <v>2.8546383369999999</v>
      </c>
      <c r="K257" s="106">
        <v>20.926158130000001</v>
      </c>
      <c r="L257" s="106">
        <v>68.358831710000004</v>
      </c>
      <c r="M257" s="106">
        <v>41.765046140000003</v>
      </c>
      <c r="N257" s="106">
        <v>26.593785570000001</v>
      </c>
      <c r="O257" s="106">
        <v>0.88400000000000001</v>
      </c>
      <c r="P257" s="106">
        <v>19.760000000000002</v>
      </c>
      <c r="Q257" s="106">
        <v>20.84</v>
      </c>
      <c r="R257" s="106">
        <v>371.73</v>
      </c>
      <c r="S257" s="106">
        <v>46.73</v>
      </c>
      <c r="T257" s="106">
        <v>71.040000000000006</v>
      </c>
      <c r="U257" s="67"/>
      <c r="V257" s="67"/>
      <c r="W257" s="67"/>
      <c r="X257" s="67"/>
      <c r="Y257" s="67"/>
    </row>
    <row r="258" spans="1:25" x14ac:dyDescent="0.2">
      <c r="A258" s="106">
        <v>293</v>
      </c>
      <c r="B258" s="107" t="s">
        <v>665</v>
      </c>
      <c r="C258" s="106">
        <v>0.58215238199999997</v>
      </c>
      <c r="D258" s="106">
        <v>0.414549483</v>
      </c>
      <c r="E258" s="106">
        <v>0.68078240000000001</v>
      </c>
      <c r="F258" s="106">
        <v>56.214796620000001</v>
      </c>
      <c r="G258" s="106">
        <v>18.889131689999999</v>
      </c>
      <c r="H258" s="106">
        <v>3.469457222</v>
      </c>
      <c r="I258" s="106">
        <v>18.982630270000001</v>
      </c>
      <c r="J258" s="106">
        <v>2.7394540940000001</v>
      </c>
      <c r="K258" s="106">
        <v>21.722084370000001</v>
      </c>
      <c r="L258" s="106">
        <v>65.286404419999997</v>
      </c>
      <c r="M258" s="106">
        <v>39.427045669999998</v>
      </c>
      <c r="N258" s="106">
        <v>25.859358740000001</v>
      </c>
      <c r="O258" s="106">
        <v>0.97599999999999998</v>
      </c>
      <c r="P258" s="106">
        <v>16.89</v>
      </c>
      <c r="Q258" s="106">
        <v>19.399999999999999</v>
      </c>
      <c r="R258" s="106">
        <v>397.55</v>
      </c>
      <c r="S258" s="106">
        <v>49.26</v>
      </c>
      <c r="T258" s="106">
        <v>68.94</v>
      </c>
      <c r="U258" s="67"/>
      <c r="V258" s="67"/>
      <c r="W258" s="67"/>
      <c r="X258" s="67"/>
      <c r="Y258" s="67"/>
    </row>
    <row r="259" spans="1:25" x14ac:dyDescent="0.2">
      <c r="A259" s="106">
        <v>295</v>
      </c>
      <c r="B259" s="107" t="s">
        <v>666</v>
      </c>
      <c r="C259" s="106">
        <v>0.64606775500000002</v>
      </c>
      <c r="D259" s="106">
        <v>0.47227551299999998</v>
      </c>
      <c r="E259" s="106">
        <v>0.58624033200000003</v>
      </c>
      <c r="F259" s="106">
        <v>51.885453759999997</v>
      </c>
      <c r="G259" s="106">
        <v>18.53661404</v>
      </c>
      <c r="H259" s="106">
        <v>3.3710869159999999</v>
      </c>
      <c r="I259" s="106">
        <v>19.21052632</v>
      </c>
      <c r="J259" s="106">
        <v>2.9148923440000001</v>
      </c>
      <c r="K259" s="106">
        <v>22.125418660000001</v>
      </c>
      <c r="L259" s="106">
        <v>69.662205229999998</v>
      </c>
      <c r="M259" s="106">
        <v>40.526539300000003</v>
      </c>
      <c r="N259" s="106">
        <v>29.135665929999998</v>
      </c>
      <c r="O259" s="106">
        <v>0.83699999999999997</v>
      </c>
      <c r="P259" s="106">
        <v>20.239999999999998</v>
      </c>
      <c r="Q259" s="106">
        <v>20.12</v>
      </c>
      <c r="R259" s="106">
        <v>408.27</v>
      </c>
      <c r="S259" s="106">
        <v>44.44</v>
      </c>
      <c r="T259" s="106">
        <v>68.62</v>
      </c>
      <c r="U259" s="67"/>
      <c r="V259" s="67"/>
      <c r="W259" s="67"/>
      <c r="X259" s="67"/>
      <c r="Y259" s="67"/>
    </row>
    <row r="260" spans="1:25" x14ac:dyDescent="0.2">
      <c r="A260" s="106">
        <v>296</v>
      </c>
      <c r="B260" s="107" t="s">
        <v>667</v>
      </c>
      <c r="C260" s="106">
        <v>0.52065526799999995</v>
      </c>
      <c r="D260" s="106">
        <v>0.46792339700000002</v>
      </c>
      <c r="E260" s="106">
        <v>0.16047417999999999</v>
      </c>
      <c r="F260" s="106">
        <v>50.726432529999997</v>
      </c>
      <c r="G260" s="106">
        <v>20.765894429999999</v>
      </c>
      <c r="H260" s="106">
        <v>3.211972866</v>
      </c>
      <c r="I260" s="106">
        <v>11.792905080000001</v>
      </c>
      <c r="J260" s="106">
        <v>2.8657282319999999</v>
      </c>
      <c r="K260" s="106">
        <v>14.658633310000001</v>
      </c>
      <c r="L260" s="106">
        <v>68.728039350000003</v>
      </c>
      <c r="M260" s="106">
        <v>39.70399888</v>
      </c>
      <c r="N260" s="106">
        <v>29.024040469999999</v>
      </c>
      <c r="O260" s="67"/>
      <c r="P260" s="106">
        <v>20.84</v>
      </c>
      <c r="Q260" s="106">
        <v>23.24</v>
      </c>
      <c r="R260" s="106">
        <v>440.82</v>
      </c>
      <c r="S260" s="67"/>
      <c r="T260" s="106">
        <v>72.59</v>
      </c>
      <c r="U260" s="67"/>
      <c r="V260" s="67"/>
      <c r="W260" s="67"/>
      <c r="X260" s="67"/>
      <c r="Y260" s="67"/>
    </row>
    <row r="261" spans="1:25" x14ac:dyDescent="0.2">
      <c r="A261" s="106">
        <v>297</v>
      </c>
      <c r="B261" s="107" t="s">
        <v>668</v>
      </c>
      <c r="C261" s="106">
        <v>0.51070691400000001</v>
      </c>
      <c r="D261" s="106">
        <v>0.44754873099999998</v>
      </c>
      <c r="E261" s="106">
        <v>0.33673448700000003</v>
      </c>
      <c r="F261" s="106">
        <v>49.230976490000003</v>
      </c>
      <c r="G261" s="106">
        <v>18.391674070000001</v>
      </c>
      <c r="H261" s="106">
        <v>3.3003295829999999</v>
      </c>
      <c r="I261" s="106">
        <v>22.401433690000001</v>
      </c>
      <c r="J261" s="106">
        <v>2.6086401650000002</v>
      </c>
      <c r="K261" s="106">
        <v>25.010073859999999</v>
      </c>
      <c r="L261" s="106">
        <v>67.802755619999999</v>
      </c>
      <c r="M261" s="106">
        <v>38.841554850000001</v>
      </c>
      <c r="N261" s="106">
        <v>28.961200770000001</v>
      </c>
      <c r="O261" s="106">
        <v>0.877</v>
      </c>
      <c r="P261" s="106">
        <v>18.2</v>
      </c>
      <c r="Q261" s="106">
        <v>19.88</v>
      </c>
      <c r="R261" s="106">
        <v>356.73</v>
      </c>
      <c r="S261" s="106">
        <v>48.08</v>
      </c>
      <c r="T261" s="106">
        <v>65.91</v>
      </c>
      <c r="U261" s="67"/>
      <c r="V261" s="67"/>
      <c r="W261" s="67"/>
      <c r="X261" s="67"/>
      <c r="Y261" s="67"/>
    </row>
    <row r="262" spans="1:25" x14ac:dyDescent="0.2">
      <c r="A262" s="106">
        <v>298</v>
      </c>
      <c r="B262" s="107" t="s">
        <v>669</v>
      </c>
      <c r="C262" s="106">
        <v>0.51934268500000003</v>
      </c>
      <c r="D262" s="106">
        <v>0.452756414</v>
      </c>
      <c r="E262" s="106">
        <v>0.196506666</v>
      </c>
      <c r="F262" s="106">
        <v>47.840988000000003</v>
      </c>
      <c r="G262" s="106">
        <v>19.214069930000001</v>
      </c>
      <c r="H262" s="106">
        <v>3.6053266829999999</v>
      </c>
      <c r="I262" s="106">
        <v>17.643271089999999</v>
      </c>
      <c r="J262" s="106">
        <v>3.0576011240000001</v>
      </c>
      <c r="K262" s="106">
        <v>20.70087221</v>
      </c>
      <c r="L262" s="106">
        <v>70.097357439999996</v>
      </c>
      <c r="M262" s="106">
        <v>40.764350890000003</v>
      </c>
      <c r="N262" s="106">
        <v>29.33300655</v>
      </c>
      <c r="O262" s="106">
        <v>0.90100000000000002</v>
      </c>
      <c r="P262" s="106">
        <v>18.079999999999998</v>
      </c>
      <c r="Q262" s="106">
        <v>18.32</v>
      </c>
      <c r="R262" s="106">
        <v>418.06</v>
      </c>
      <c r="S262" s="106">
        <v>48.78</v>
      </c>
      <c r="T262" s="106">
        <v>71.7</v>
      </c>
      <c r="U262" s="67"/>
      <c r="V262" s="67"/>
      <c r="W262" s="67"/>
      <c r="X262" s="67"/>
      <c r="Y262" s="67"/>
    </row>
    <row r="263" spans="1:25" x14ac:dyDescent="0.2">
      <c r="A263" s="106">
        <v>299</v>
      </c>
      <c r="B263" s="107" t="s">
        <v>670</v>
      </c>
      <c r="C263" s="106">
        <v>0.60739129700000005</v>
      </c>
      <c r="D263" s="106">
        <v>0.44260287999999998</v>
      </c>
      <c r="E263" s="106">
        <v>0.39990028399999999</v>
      </c>
      <c r="F263" s="106">
        <v>47.580663450000003</v>
      </c>
      <c r="G263" s="106">
        <v>19.731669870000001</v>
      </c>
      <c r="H263" s="106">
        <v>3.4369191190000001</v>
      </c>
      <c r="I263" s="106">
        <v>19.393556539999999</v>
      </c>
      <c r="J263" s="106">
        <v>3.2149543440000001</v>
      </c>
      <c r="K263" s="106">
        <v>22.608510880000001</v>
      </c>
      <c r="L263" s="106">
        <v>70.023837900000004</v>
      </c>
      <c r="M263" s="106">
        <v>39.999109959999998</v>
      </c>
      <c r="N263" s="106">
        <v>30.024727939999998</v>
      </c>
      <c r="O263" s="106">
        <v>0.90100000000000002</v>
      </c>
      <c r="P263" s="106">
        <v>17.96</v>
      </c>
      <c r="Q263" s="106">
        <v>19.04</v>
      </c>
      <c r="R263" s="106">
        <v>394.53</v>
      </c>
      <c r="S263" s="106">
        <v>51.02</v>
      </c>
      <c r="T263" s="106">
        <v>72.260000000000005</v>
      </c>
      <c r="U263" s="67"/>
      <c r="V263" s="67"/>
      <c r="W263" s="67"/>
      <c r="X263" s="67"/>
      <c r="Y263" s="67"/>
    </row>
    <row r="264" spans="1:25" x14ac:dyDescent="0.2">
      <c r="A264" s="106">
        <v>300</v>
      </c>
      <c r="B264" s="107" t="s">
        <v>671</v>
      </c>
      <c r="C264" s="106">
        <v>0.53579573700000005</v>
      </c>
      <c r="D264" s="106">
        <v>0.408434356</v>
      </c>
      <c r="E264" s="106">
        <v>0.39838328499999998</v>
      </c>
      <c r="F264" s="106">
        <v>47.121097949999999</v>
      </c>
      <c r="G264" s="106">
        <v>20.25817164</v>
      </c>
      <c r="H264" s="106">
        <v>3.181105182</v>
      </c>
      <c r="I264" s="106">
        <v>18.892307689999999</v>
      </c>
      <c r="J264" s="106">
        <v>3.0585174830000001</v>
      </c>
      <c r="K264" s="106">
        <v>21.950825170000002</v>
      </c>
      <c r="L264" s="106">
        <v>71.849865949999995</v>
      </c>
      <c r="M264" s="106">
        <v>40.010500440000001</v>
      </c>
      <c r="N264" s="106">
        <v>31.83936551</v>
      </c>
      <c r="O264" s="106">
        <v>0.79600000000000004</v>
      </c>
      <c r="P264" s="106">
        <v>18.8</v>
      </c>
      <c r="Q264" s="106">
        <v>18.2</v>
      </c>
      <c r="R264" s="106">
        <v>424.14</v>
      </c>
      <c r="S264" s="106">
        <v>52.36</v>
      </c>
      <c r="T264" s="106">
        <v>72.23</v>
      </c>
      <c r="U264" s="67"/>
      <c r="V264" s="67"/>
      <c r="W264" s="67"/>
      <c r="X264" s="67"/>
      <c r="Y264" s="67"/>
    </row>
    <row r="265" spans="1:25" x14ac:dyDescent="0.2">
      <c r="A265" s="106">
        <v>301</v>
      </c>
      <c r="B265" s="107" t="s">
        <v>672</v>
      </c>
      <c r="C265" s="106">
        <v>0.47966881300000003</v>
      </c>
      <c r="D265" s="106">
        <v>0.45844498099999997</v>
      </c>
      <c r="E265" s="106">
        <v>0.19056284000000001</v>
      </c>
      <c r="F265" s="106">
        <v>48.813094929999998</v>
      </c>
      <c r="G265" s="106">
        <v>18.030118359999999</v>
      </c>
      <c r="H265" s="106">
        <v>3.183270088</v>
      </c>
      <c r="I265" s="106">
        <v>19.44990177</v>
      </c>
      <c r="J265" s="106">
        <v>2.7509079000000001</v>
      </c>
      <c r="K265" s="106">
        <v>22.200809670000002</v>
      </c>
      <c r="L265" s="106">
        <v>70.095367850000002</v>
      </c>
      <c r="M265" s="106">
        <v>41.525764270000003</v>
      </c>
      <c r="N265" s="106">
        <v>28.569603579999999</v>
      </c>
      <c r="O265" s="106">
        <v>1.034</v>
      </c>
      <c r="P265" s="106">
        <v>17.489999999999998</v>
      </c>
      <c r="Q265" s="106">
        <v>18.8</v>
      </c>
      <c r="R265" s="106">
        <v>390.52</v>
      </c>
      <c r="S265" s="106">
        <v>49.02</v>
      </c>
      <c r="T265" s="106">
        <v>68.23</v>
      </c>
      <c r="U265" s="67"/>
      <c r="V265" s="67"/>
      <c r="W265" s="67"/>
      <c r="X265" s="67"/>
      <c r="Y265" s="67"/>
    </row>
    <row r="266" spans="1:25" x14ac:dyDescent="0.2">
      <c r="A266" s="106">
        <v>302</v>
      </c>
      <c r="B266" s="107" t="s">
        <v>195</v>
      </c>
      <c r="C266" s="106">
        <v>0.58003513100000004</v>
      </c>
      <c r="D266" s="106">
        <v>0.41945426000000002</v>
      </c>
      <c r="E266" s="106">
        <v>0.55470130299999998</v>
      </c>
      <c r="F266" s="106">
        <v>53.03743936</v>
      </c>
      <c r="G266" s="106">
        <v>19.546670590000002</v>
      </c>
      <c r="H266" s="106">
        <v>2.7777765670000001</v>
      </c>
      <c r="I266" s="106">
        <v>18.528252299999998</v>
      </c>
      <c r="J266" s="106">
        <v>2.9570839800000002</v>
      </c>
      <c r="K266" s="106">
        <v>21.485336279999999</v>
      </c>
      <c r="L266" s="106">
        <v>71.585903079999994</v>
      </c>
      <c r="M266" s="106">
        <v>43.09877694</v>
      </c>
      <c r="N266" s="106">
        <v>28.487126150000002</v>
      </c>
      <c r="O266" s="106">
        <v>1.0609999999999999</v>
      </c>
      <c r="P266" s="106">
        <v>20.96</v>
      </c>
      <c r="Q266" s="106">
        <v>23.59</v>
      </c>
      <c r="R266" s="106">
        <v>394.06</v>
      </c>
      <c r="S266" s="106">
        <v>49.75</v>
      </c>
      <c r="T266" s="106">
        <v>69.12</v>
      </c>
      <c r="U266" s="67"/>
      <c r="V266" s="67"/>
      <c r="W266" s="67"/>
      <c r="X266" s="67"/>
      <c r="Y266" s="67"/>
    </row>
    <row r="267" spans="1:25" x14ac:dyDescent="0.2">
      <c r="A267" s="106">
        <v>303</v>
      </c>
      <c r="B267" s="107" t="s">
        <v>194</v>
      </c>
      <c r="C267" s="106">
        <v>0.59018402400000003</v>
      </c>
      <c r="D267" s="106">
        <v>0.57090128900000003</v>
      </c>
      <c r="E267" s="106">
        <v>0.24852523500000001</v>
      </c>
      <c r="F267" s="106">
        <v>47.841441639999999</v>
      </c>
      <c r="G267" s="106">
        <v>18.73614778</v>
      </c>
      <c r="H267" s="106">
        <v>3.4583947890000002</v>
      </c>
      <c r="I267" s="106">
        <v>17.73142112</v>
      </c>
      <c r="J267" s="106">
        <v>3.144541899</v>
      </c>
      <c r="K267" s="106">
        <v>20.87596302</v>
      </c>
      <c r="L267" s="106">
        <v>66.772151899999997</v>
      </c>
      <c r="M267" s="106">
        <v>38.78603786</v>
      </c>
      <c r="N267" s="106">
        <v>27.98611404</v>
      </c>
      <c r="O267" s="106">
        <v>0.80900000000000005</v>
      </c>
      <c r="P267" s="106">
        <v>19.28</v>
      </c>
      <c r="Q267" s="106">
        <v>22.16</v>
      </c>
      <c r="R267" s="106">
        <v>413.32</v>
      </c>
      <c r="S267" s="106">
        <v>51.55</v>
      </c>
      <c r="T267" s="106">
        <v>72.91</v>
      </c>
      <c r="U267" s="67"/>
      <c r="V267" s="67"/>
      <c r="W267" s="67"/>
      <c r="X267" s="67"/>
      <c r="Y267" s="67"/>
    </row>
    <row r="268" spans="1:25" x14ac:dyDescent="0.2">
      <c r="A268" s="106">
        <v>304</v>
      </c>
      <c r="B268" s="107" t="s">
        <v>673</v>
      </c>
      <c r="C268" s="106">
        <v>0.53692340000000005</v>
      </c>
      <c r="D268" s="106">
        <v>0.36759287800000001</v>
      </c>
      <c r="E268" s="106">
        <v>0.130420271</v>
      </c>
      <c r="F268" s="106">
        <v>47.276657270000001</v>
      </c>
      <c r="G268" s="106">
        <v>20.55971804</v>
      </c>
      <c r="H268" s="106">
        <v>3.7922299769999999</v>
      </c>
      <c r="I268" s="106">
        <v>18.920676199999999</v>
      </c>
      <c r="J268" s="106">
        <v>3.150638373</v>
      </c>
      <c r="K268" s="106">
        <v>22.071314579999999</v>
      </c>
      <c r="L268" s="106">
        <v>72.370999350000005</v>
      </c>
      <c r="M268" s="106">
        <v>40.485175030000001</v>
      </c>
      <c r="N268" s="106">
        <v>31.885824320000001</v>
      </c>
      <c r="O268" s="106">
        <v>0.84199999999999997</v>
      </c>
      <c r="P268" s="106">
        <v>19.04</v>
      </c>
      <c r="Q268" s="106">
        <v>22.52</v>
      </c>
      <c r="R268" s="106">
        <v>449.99</v>
      </c>
      <c r="S268" s="106">
        <v>47.39</v>
      </c>
      <c r="T268" s="106">
        <v>71.97</v>
      </c>
      <c r="U268" s="67"/>
      <c r="V268" s="67"/>
      <c r="W268" s="67"/>
      <c r="X268" s="67"/>
      <c r="Y268" s="67"/>
    </row>
    <row r="269" spans="1:25" x14ac:dyDescent="0.2">
      <c r="A269" s="106">
        <v>305</v>
      </c>
      <c r="B269" s="107" t="s">
        <v>674</v>
      </c>
      <c r="C269" s="106">
        <v>0.51926021899999997</v>
      </c>
      <c r="D269" s="106">
        <v>0.40910665800000001</v>
      </c>
      <c r="E269" s="106">
        <v>0.39968683700000002</v>
      </c>
      <c r="F269" s="106">
        <v>52.043522379999999</v>
      </c>
      <c r="G269" s="106">
        <v>19.76283209</v>
      </c>
      <c r="H269" s="106">
        <v>3.3596019159999999</v>
      </c>
      <c r="I269" s="106">
        <v>18.006430869999999</v>
      </c>
      <c r="J269" s="106">
        <v>3.2432622040000001</v>
      </c>
      <c r="K269" s="106">
        <v>21.249693069999999</v>
      </c>
      <c r="L269" s="106">
        <v>71.751025990000002</v>
      </c>
      <c r="M269" s="106">
        <v>42.567835359999997</v>
      </c>
      <c r="N269" s="106">
        <v>29.183190629999999</v>
      </c>
      <c r="O269" s="106">
        <v>1.0069999999999999</v>
      </c>
      <c r="P269" s="106">
        <v>18.8</v>
      </c>
      <c r="Q269" s="106">
        <v>20.239999999999998</v>
      </c>
      <c r="R269" s="106">
        <v>378.4</v>
      </c>
      <c r="S269" s="106">
        <v>49.02</v>
      </c>
      <c r="T269" s="106">
        <v>71.459999999999994</v>
      </c>
      <c r="U269" s="67"/>
      <c r="V269" s="67"/>
      <c r="W269" s="67"/>
      <c r="X269" s="67"/>
      <c r="Y269" s="67"/>
    </row>
    <row r="270" spans="1:25" x14ac:dyDescent="0.2">
      <c r="A270" s="106">
        <v>306</v>
      </c>
      <c r="B270" s="107" t="s">
        <v>675</v>
      </c>
      <c r="C270" s="106">
        <v>0.48842512399999999</v>
      </c>
      <c r="D270" s="106">
        <v>0.37390573999999999</v>
      </c>
      <c r="E270" s="106">
        <v>0.119011585</v>
      </c>
      <c r="F270" s="106">
        <v>47.772335779999999</v>
      </c>
      <c r="G270" s="106">
        <v>20.430842139999999</v>
      </c>
      <c r="H270" s="106">
        <v>3.2813492919999998</v>
      </c>
      <c r="I270" s="106">
        <v>18.55053191</v>
      </c>
      <c r="J270" s="106">
        <v>2.9869136850000002</v>
      </c>
      <c r="K270" s="106">
        <v>21.537445600000002</v>
      </c>
      <c r="L270" s="106">
        <v>67.928994079999995</v>
      </c>
      <c r="M270" s="106">
        <v>39.922617930000001</v>
      </c>
      <c r="N270" s="106">
        <v>28.006376150000001</v>
      </c>
      <c r="O270" s="106">
        <v>0.89900000000000002</v>
      </c>
      <c r="P270" s="106">
        <v>18.68</v>
      </c>
      <c r="Q270" s="106">
        <v>19.64</v>
      </c>
      <c r="R270" s="106">
        <v>425.98</v>
      </c>
      <c r="S270" s="106">
        <v>46.3</v>
      </c>
      <c r="T270" s="106">
        <v>68.2</v>
      </c>
      <c r="U270" s="67"/>
      <c r="V270" s="67"/>
      <c r="W270" s="67"/>
      <c r="X270" s="67"/>
      <c r="Y270" s="67"/>
    </row>
    <row r="271" spans="1:25" x14ac:dyDescent="0.2">
      <c r="A271" s="106">
        <v>307</v>
      </c>
      <c r="B271" s="107" t="s">
        <v>676</v>
      </c>
      <c r="C271" s="106">
        <v>0.59198323799999997</v>
      </c>
      <c r="D271" s="106">
        <v>0.43746545199999998</v>
      </c>
      <c r="E271" s="106">
        <v>0.36599775699999998</v>
      </c>
      <c r="F271" s="106">
        <v>49.240360420000002</v>
      </c>
      <c r="G271" s="106">
        <v>20.517931470000001</v>
      </c>
      <c r="H271" s="106">
        <v>3.7461230639999998</v>
      </c>
      <c r="I271" s="106">
        <v>18.29710145</v>
      </c>
      <c r="J271" s="106">
        <v>3.2518939389999999</v>
      </c>
      <c r="K271" s="106">
        <v>21.548995390000002</v>
      </c>
      <c r="L271" s="106">
        <v>70.561797749999997</v>
      </c>
      <c r="M271" s="106">
        <v>39.828400000000002</v>
      </c>
      <c r="N271" s="106">
        <v>30.733397750000002</v>
      </c>
      <c r="O271" s="106">
        <v>0.90500000000000003</v>
      </c>
      <c r="P271" s="106">
        <v>18.68</v>
      </c>
      <c r="Q271" s="106">
        <v>19.399999999999999</v>
      </c>
      <c r="R271" s="106">
        <v>413.1</v>
      </c>
      <c r="S271" s="106">
        <v>49.75</v>
      </c>
      <c r="T271" s="106">
        <v>70.86</v>
      </c>
      <c r="U271" s="67"/>
      <c r="V271" s="67"/>
      <c r="W271" s="67"/>
      <c r="X271" s="67"/>
      <c r="Y271" s="67"/>
    </row>
    <row r="272" spans="1:25" x14ac:dyDescent="0.2">
      <c r="A272" s="106">
        <v>308</v>
      </c>
      <c r="B272" s="107" t="s">
        <v>677</v>
      </c>
      <c r="C272" s="106">
        <v>0.49105955099999998</v>
      </c>
      <c r="D272" s="106">
        <v>0.37266247800000002</v>
      </c>
      <c r="E272" s="106">
        <v>0.17134886799999999</v>
      </c>
      <c r="F272" s="106">
        <v>50.976386660000003</v>
      </c>
      <c r="G272" s="106">
        <v>19.384700259999999</v>
      </c>
      <c r="H272" s="106">
        <v>2.6300728680000001</v>
      </c>
      <c r="I272" s="106">
        <v>17.79915815</v>
      </c>
      <c r="J272" s="106">
        <v>2.975427759</v>
      </c>
      <c r="K272" s="106">
        <v>20.774585909999999</v>
      </c>
      <c r="L272" s="106">
        <v>68.634423900000002</v>
      </c>
      <c r="M272" s="106">
        <v>42.01383723</v>
      </c>
      <c r="N272" s="106">
        <v>26.620586670000002</v>
      </c>
      <c r="O272" s="67"/>
      <c r="P272" s="106">
        <v>19.28</v>
      </c>
      <c r="Q272" s="106">
        <v>20.239999999999998</v>
      </c>
      <c r="R272" s="106">
        <v>378.46</v>
      </c>
      <c r="S272" s="106">
        <v>49.02</v>
      </c>
      <c r="T272" s="106">
        <v>71.63</v>
      </c>
      <c r="U272" s="67"/>
      <c r="V272" s="67"/>
      <c r="W272" s="67"/>
      <c r="X272" s="67"/>
      <c r="Y272" s="67"/>
    </row>
    <row r="273" spans="1:25" x14ac:dyDescent="0.2">
      <c r="A273" s="106">
        <v>309</v>
      </c>
      <c r="B273" s="107" t="s">
        <v>678</v>
      </c>
      <c r="C273" s="106">
        <v>0.56331525100000002</v>
      </c>
      <c r="D273" s="106">
        <v>0.42208996500000001</v>
      </c>
      <c r="E273" s="106">
        <v>0.179982946</v>
      </c>
      <c r="F273" s="106">
        <v>55.057794749999999</v>
      </c>
      <c r="G273" s="106">
        <v>21.237485419999999</v>
      </c>
      <c r="H273" s="106">
        <v>3.3940999509999998</v>
      </c>
      <c r="I273" s="106">
        <v>18.708827400000001</v>
      </c>
      <c r="J273" s="106">
        <v>2.8794765839999998</v>
      </c>
      <c r="K273" s="106">
        <v>21.58830399</v>
      </c>
      <c r="L273" s="106">
        <v>64.989517820000003</v>
      </c>
      <c r="M273" s="106">
        <v>37.594035609999999</v>
      </c>
      <c r="N273" s="106">
        <v>27.395482210000001</v>
      </c>
      <c r="O273" s="106">
        <v>0.95399999999999996</v>
      </c>
      <c r="P273" s="106">
        <v>21.08</v>
      </c>
      <c r="Q273" s="106">
        <v>21.92</v>
      </c>
      <c r="R273" s="106">
        <v>383.4</v>
      </c>
      <c r="S273" s="106">
        <v>46.95</v>
      </c>
      <c r="T273" s="106">
        <v>70.22</v>
      </c>
      <c r="U273" s="67"/>
      <c r="V273" s="67"/>
      <c r="W273" s="67"/>
      <c r="X273" s="67"/>
      <c r="Y273" s="67"/>
    </row>
    <row r="274" spans="1:25" x14ac:dyDescent="0.2">
      <c r="A274" s="106">
        <v>310</v>
      </c>
      <c r="B274" s="107" t="s">
        <v>679</v>
      </c>
      <c r="C274" s="106">
        <v>0.40698689300000002</v>
      </c>
      <c r="D274" s="106">
        <v>0.34965090900000001</v>
      </c>
      <c r="E274" s="106">
        <v>0.111236952</v>
      </c>
      <c r="F274" s="106">
        <v>52.605626110000003</v>
      </c>
      <c r="G274" s="106">
        <v>20.24082774</v>
      </c>
      <c r="H274" s="106">
        <v>3.6695851309999998</v>
      </c>
      <c r="I274" s="106">
        <v>15.59343434</v>
      </c>
      <c r="J274" s="106">
        <v>3.524449036</v>
      </c>
      <c r="K274" s="106">
        <v>19.117883379999999</v>
      </c>
      <c r="L274" s="106">
        <v>68.902821320000001</v>
      </c>
      <c r="M274" s="106">
        <v>42.069668710000002</v>
      </c>
      <c r="N274" s="106">
        <v>26.833152609999999</v>
      </c>
      <c r="O274" s="106">
        <v>0.94599999999999995</v>
      </c>
      <c r="P274" s="106">
        <v>19.04</v>
      </c>
      <c r="Q274" s="106">
        <v>20.48</v>
      </c>
      <c r="R274" s="106">
        <v>401.88</v>
      </c>
      <c r="S274" s="106">
        <v>51.02</v>
      </c>
      <c r="T274" s="106">
        <v>74.319999999999993</v>
      </c>
      <c r="U274" s="67"/>
      <c r="V274" s="67"/>
      <c r="W274" s="67"/>
      <c r="X274" s="67"/>
      <c r="Y274" s="67"/>
    </row>
    <row r="275" spans="1:25" x14ac:dyDescent="0.2">
      <c r="A275" s="106">
        <v>311</v>
      </c>
      <c r="B275" s="107" t="s">
        <v>680</v>
      </c>
      <c r="C275" s="106">
        <v>0.414678712</v>
      </c>
      <c r="D275" s="106">
        <v>0.33226497700000002</v>
      </c>
      <c r="E275" s="106">
        <v>0.45797497700000001</v>
      </c>
      <c r="F275" s="106">
        <v>53.440505420000001</v>
      </c>
      <c r="G275" s="106">
        <v>17.8567097</v>
      </c>
      <c r="H275" s="106">
        <v>3.1507397240000001</v>
      </c>
      <c r="I275" s="106">
        <v>15.7635468</v>
      </c>
      <c r="J275" s="106">
        <v>3.2927955670000002</v>
      </c>
      <c r="K275" s="106">
        <v>19.056342359999999</v>
      </c>
      <c r="L275" s="106">
        <v>72.036673219999997</v>
      </c>
      <c r="M275" s="106">
        <v>44.754254019999998</v>
      </c>
      <c r="N275" s="106">
        <v>27.282419189999999</v>
      </c>
      <c r="O275" s="106">
        <v>0.92400000000000004</v>
      </c>
      <c r="P275" s="106">
        <v>19.52</v>
      </c>
      <c r="Q275" s="106">
        <v>21.08</v>
      </c>
      <c r="R275" s="106">
        <v>424.61</v>
      </c>
      <c r="S275" s="106">
        <v>51.02</v>
      </c>
      <c r="T275" s="106">
        <v>74.42</v>
      </c>
      <c r="U275" s="67"/>
      <c r="V275" s="67"/>
      <c r="W275" s="67"/>
      <c r="X275" s="67"/>
      <c r="Y275" s="67"/>
    </row>
    <row r="276" spans="1:25" x14ac:dyDescent="0.2">
      <c r="A276" s="106">
        <v>312</v>
      </c>
      <c r="B276" s="107" t="s">
        <v>681</v>
      </c>
      <c r="C276" s="106">
        <v>0.51885052399999998</v>
      </c>
      <c r="D276" s="106">
        <v>0.33619591300000001</v>
      </c>
      <c r="E276" s="106">
        <v>0.244576548</v>
      </c>
      <c r="F276" s="106">
        <v>50.919333709999997</v>
      </c>
      <c r="G276" s="106">
        <v>19.540773250000001</v>
      </c>
      <c r="H276" s="106">
        <v>2.266188509</v>
      </c>
      <c r="I276" s="106">
        <v>17.24590164</v>
      </c>
      <c r="J276" s="106">
        <v>3.211087928</v>
      </c>
      <c r="K276" s="106">
        <v>20.456989570000001</v>
      </c>
      <c r="L276" s="106">
        <v>68.713259309999998</v>
      </c>
      <c r="M276" s="106">
        <v>41.101079800000001</v>
      </c>
      <c r="N276" s="106">
        <v>27.612179510000001</v>
      </c>
      <c r="O276" s="106">
        <v>0.93500000000000005</v>
      </c>
      <c r="P276" s="106">
        <v>20.6</v>
      </c>
      <c r="Q276" s="106">
        <v>19.399999999999999</v>
      </c>
      <c r="R276" s="106">
        <v>432.65</v>
      </c>
      <c r="S276" s="106">
        <v>53.76</v>
      </c>
      <c r="T276" s="106">
        <v>70.98</v>
      </c>
      <c r="U276" s="67"/>
      <c r="V276" s="67"/>
      <c r="W276" s="67"/>
      <c r="X276" s="67"/>
      <c r="Y276" s="67"/>
    </row>
    <row r="277" spans="1:25" x14ac:dyDescent="0.2">
      <c r="A277" s="106">
        <v>313</v>
      </c>
      <c r="B277" s="107" t="s">
        <v>682</v>
      </c>
      <c r="C277" s="106">
        <v>0.443810645</v>
      </c>
      <c r="D277" s="106">
        <v>0.36076880900000002</v>
      </c>
      <c r="E277" s="106">
        <v>0.36628236199999997</v>
      </c>
      <c r="F277" s="106">
        <v>49.350404660000002</v>
      </c>
      <c r="G277" s="106">
        <v>18.824847420000001</v>
      </c>
      <c r="H277" s="106">
        <v>2.7778013750000001</v>
      </c>
      <c r="I277" s="106">
        <v>16.589861750000001</v>
      </c>
      <c r="J277" s="106">
        <v>3.2409779159999998</v>
      </c>
      <c r="K277" s="106">
        <v>19.83083967</v>
      </c>
      <c r="L277" s="106">
        <v>64.989369240000002</v>
      </c>
      <c r="M277" s="106">
        <v>38.232259390000003</v>
      </c>
      <c r="N277" s="106">
        <v>26.757109849999999</v>
      </c>
      <c r="O277" s="67"/>
      <c r="P277" s="106">
        <v>17.25</v>
      </c>
      <c r="Q277" s="106">
        <v>19.16</v>
      </c>
      <c r="R277" s="106">
        <v>354.46</v>
      </c>
      <c r="S277" s="106">
        <v>51.81</v>
      </c>
      <c r="T277" s="106">
        <v>71.39</v>
      </c>
      <c r="U277" s="67"/>
      <c r="V277" s="67"/>
      <c r="W277" s="67"/>
      <c r="X277" s="67"/>
      <c r="Y277" s="67"/>
    </row>
    <row r="278" spans="1:25" x14ac:dyDescent="0.2">
      <c r="A278" s="106">
        <v>314</v>
      </c>
      <c r="B278" s="107" t="s">
        <v>683</v>
      </c>
      <c r="C278" s="106">
        <v>0.475172186</v>
      </c>
      <c r="D278" s="106">
        <v>0.443150135</v>
      </c>
      <c r="E278" s="106">
        <v>0.13443196600000001</v>
      </c>
      <c r="F278" s="106">
        <v>45.815041880000003</v>
      </c>
      <c r="G278" s="106">
        <v>20.528939879999999</v>
      </c>
      <c r="H278" s="106">
        <v>2.9977489359999998</v>
      </c>
      <c r="I278" s="106">
        <v>19.876160989999999</v>
      </c>
      <c r="J278" s="106">
        <v>2.9188573039999999</v>
      </c>
      <c r="K278" s="106">
        <v>22.795018290000002</v>
      </c>
      <c r="L278" s="106">
        <v>67.440476189999998</v>
      </c>
      <c r="M278" s="106">
        <v>37.964637109999998</v>
      </c>
      <c r="N278" s="106">
        <v>29.47583908</v>
      </c>
      <c r="O278" s="106">
        <v>0.8</v>
      </c>
      <c r="P278" s="106">
        <v>19.16</v>
      </c>
      <c r="Q278" s="106">
        <v>20.84</v>
      </c>
      <c r="R278" s="106">
        <v>403.22</v>
      </c>
      <c r="S278" s="106">
        <v>50.25</v>
      </c>
      <c r="T278" s="106">
        <v>73.63</v>
      </c>
      <c r="U278" s="67"/>
      <c r="V278" s="67"/>
      <c r="W278" s="67"/>
      <c r="X278" s="67"/>
      <c r="Y278" s="67"/>
    </row>
    <row r="279" spans="1:25" x14ac:dyDescent="0.2">
      <c r="A279" s="106">
        <v>315</v>
      </c>
      <c r="B279" s="107" t="s">
        <v>684</v>
      </c>
      <c r="C279" s="106">
        <v>0.49073305099999998</v>
      </c>
      <c r="D279" s="106">
        <v>0.36725807199999999</v>
      </c>
      <c r="E279" s="106">
        <v>0.16810056500000001</v>
      </c>
      <c r="F279" s="106">
        <v>49.688924659999998</v>
      </c>
      <c r="G279" s="106">
        <v>18.30186175</v>
      </c>
      <c r="H279" s="106">
        <v>3.3975690670000001</v>
      </c>
      <c r="I279" s="106">
        <v>19.87538941</v>
      </c>
      <c r="J279" s="106">
        <v>2.481081847</v>
      </c>
      <c r="K279" s="106">
        <v>22.356471249999998</v>
      </c>
      <c r="L279" s="106">
        <v>65.977175459999998</v>
      </c>
      <c r="M279" s="106">
        <v>38.743194870000004</v>
      </c>
      <c r="N279" s="106">
        <v>27.233980590000002</v>
      </c>
      <c r="O279" s="106">
        <v>0.97499999999999998</v>
      </c>
      <c r="P279" s="106">
        <v>20.239999999999998</v>
      </c>
      <c r="Q279" s="106">
        <v>24.55</v>
      </c>
      <c r="R279" s="106">
        <v>428.93</v>
      </c>
      <c r="S279" s="106">
        <v>51.28</v>
      </c>
      <c r="T279" s="106">
        <v>70.08</v>
      </c>
      <c r="U279" s="67"/>
      <c r="V279" s="67"/>
      <c r="W279" s="67"/>
      <c r="X279" s="67"/>
      <c r="Y279" s="67"/>
    </row>
    <row r="280" spans="1:25" x14ac:dyDescent="0.2">
      <c r="A280" s="106">
        <v>316</v>
      </c>
      <c r="B280" s="107" t="s">
        <v>685</v>
      </c>
      <c r="C280" s="106">
        <v>0.50386846600000001</v>
      </c>
      <c r="D280" s="106">
        <v>0.38411196600000003</v>
      </c>
      <c r="E280" s="106">
        <v>0.25946534399999999</v>
      </c>
      <c r="F280" s="106">
        <v>51.161221040000001</v>
      </c>
      <c r="G280" s="106">
        <v>21.047036290000001</v>
      </c>
      <c r="H280" s="106">
        <v>3.747692925</v>
      </c>
      <c r="I280" s="106">
        <v>17.687934299999998</v>
      </c>
      <c r="J280" s="106">
        <v>2.6245333949999998</v>
      </c>
      <c r="K280" s="106">
        <v>20.312467699999999</v>
      </c>
      <c r="L280" s="106">
        <v>69.944683470000001</v>
      </c>
      <c r="M280" s="106">
        <v>40.511377690000003</v>
      </c>
      <c r="N280" s="106">
        <v>29.433305780000001</v>
      </c>
      <c r="O280" s="106">
        <v>0.93600000000000005</v>
      </c>
      <c r="P280" s="106">
        <v>18.440000000000001</v>
      </c>
      <c r="Q280" s="106">
        <v>19.760000000000002</v>
      </c>
      <c r="R280" s="106">
        <v>371.62</v>
      </c>
      <c r="S280" s="106">
        <v>47.62</v>
      </c>
      <c r="T280" s="106">
        <v>71.62</v>
      </c>
      <c r="U280" s="67"/>
      <c r="V280" s="67"/>
      <c r="W280" s="67"/>
      <c r="X280" s="67"/>
      <c r="Y280" s="67"/>
    </row>
    <row r="281" spans="1:25" x14ac:dyDescent="0.2">
      <c r="A281" s="106">
        <v>317</v>
      </c>
      <c r="B281" s="107" t="s">
        <v>686</v>
      </c>
      <c r="C281" s="106">
        <v>0.485126475</v>
      </c>
      <c r="D281" s="106">
        <v>0.35530534000000003</v>
      </c>
      <c r="E281" s="106">
        <v>0.28091515700000003</v>
      </c>
      <c r="F281" s="106">
        <v>51.888341560000001</v>
      </c>
      <c r="G281" s="106">
        <v>20.17317925</v>
      </c>
      <c r="H281" s="106">
        <v>3.3562935469999999</v>
      </c>
      <c r="I281" s="106">
        <v>18.953414169999999</v>
      </c>
      <c r="J281" s="106">
        <v>2.8768347159999998</v>
      </c>
      <c r="K281" s="106">
        <v>21.830248879999999</v>
      </c>
      <c r="L281" s="106">
        <v>69.33823529</v>
      </c>
      <c r="M281" s="106">
        <v>40.032772549999997</v>
      </c>
      <c r="N281" s="106">
        <v>29.30546275</v>
      </c>
      <c r="O281" s="106">
        <v>0.89</v>
      </c>
      <c r="P281" s="106">
        <v>22.88</v>
      </c>
      <c r="Q281" s="106">
        <v>24.67</v>
      </c>
      <c r="R281" s="106">
        <v>442.4</v>
      </c>
      <c r="S281" s="106">
        <v>48.54</v>
      </c>
      <c r="T281" s="106">
        <v>75.319999999999993</v>
      </c>
      <c r="U281" s="67"/>
      <c r="V281" s="67"/>
      <c r="W281" s="67"/>
      <c r="X281" s="67"/>
      <c r="Y281" s="67"/>
    </row>
    <row r="282" spans="1:25" x14ac:dyDescent="0.2">
      <c r="A282" s="106">
        <v>318</v>
      </c>
      <c r="B282" s="107" t="s">
        <v>689</v>
      </c>
      <c r="C282" s="106">
        <v>0.46506953499999998</v>
      </c>
      <c r="D282" s="106">
        <v>0.35664679199999999</v>
      </c>
      <c r="E282" s="106">
        <v>0.212319129</v>
      </c>
      <c r="F282" s="106">
        <v>50.86112799</v>
      </c>
      <c r="G282" s="106">
        <v>19.582507889999999</v>
      </c>
      <c r="H282" s="106">
        <v>2.5462543229999999</v>
      </c>
      <c r="I282" s="106">
        <v>19.220779220000001</v>
      </c>
      <c r="J282" s="106">
        <v>2.695100354</v>
      </c>
      <c r="K282" s="106">
        <v>21.915879570000001</v>
      </c>
      <c r="L282" s="106">
        <v>69.802924349999998</v>
      </c>
      <c r="M282" s="106">
        <v>42.590436850000003</v>
      </c>
      <c r="N282" s="106">
        <v>27.212487500000002</v>
      </c>
      <c r="O282" s="106">
        <v>0.93</v>
      </c>
      <c r="P282" s="106">
        <v>19.16</v>
      </c>
      <c r="Q282" s="106">
        <v>23.24</v>
      </c>
      <c r="R282" s="106">
        <v>437.91</v>
      </c>
      <c r="S282" s="106">
        <v>51.81</v>
      </c>
      <c r="T282" s="106">
        <v>73.989999999999995</v>
      </c>
      <c r="U282" s="67"/>
      <c r="V282" s="67"/>
      <c r="W282" s="67"/>
      <c r="X282" s="67"/>
      <c r="Y282" s="67"/>
    </row>
    <row r="283" spans="1:25" x14ac:dyDescent="0.2">
      <c r="A283" s="106">
        <v>319</v>
      </c>
      <c r="B283" s="107" t="s">
        <v>690</v>
      </c>
      <c r="C283" s="106">
        <v>0.60543271600000004</v>
      </c>
      <c r="D283" s="106">
        <v>0.42236283299999999</v>
      </c>
      <c r="E283" s="106">
        <v>0.24207426500000001</v>
      </c>
      <c r="F283" s="106">
        <v>51.034346130000003</v>
      </c>
      <c r="G283" s="106">
        <v>20.309988499999999</v>
      </c>
      <c r="H283" s="106">
        <v>3.5522680819999999</v>
      </c>
      <c r="I283" s="106">
        <v>19.662556779999999</v>
      </c>
      <c r="J283" s="106">
        <v>2.6071913160000002</v>
      </c>
      <c r="K283" s="106">
        <v>22.269748100000001</v>
      </c>
      <c r="L283" s="106">
        <v>70.290858729999997</v>
      </c>
      <c r="M283" s="106">
        <v>40.881661219999998</v>
      </c>
      <c r="N283" s="106">
        <v>29.409197509999998</v>
      </c>
      <c r="O283" s="106">
        <v>0.89700000000000002</v>
      </c>
      <c r="P283" s="106">
        <v>21.8</v>
      </c>
      <c r="Q283" s="106">
        <v>23.59</v>
      </c>
      <c r="R283" s="106">
        <v>387.25</v>
      </c>
      <c r="S283" s="106">
        <v>48.08</v>
      </c>
      <c r="T283" s="106">
        <v>73.739999999999995</v>
      </c>
      <c r="U283" s="67"/>
      <c r="V283" s="67"/>
      <c r="W283" s="67"/>
      <c r="X283" s="67"/>
      <c r="Y283" s="67"/>
    </row>
    <row r="284" spans="1:25" x14ac:dyDescent="0.2">
      <c r="A284" s="106">
        <v>320</v>
      </c>
      <c r="B284" s="107" t="s">
        <v>691</v>
      </c>
      <c r="C284" s="106">
        <v>0.48230434300000002</v>
      </c>
      <c r="D284" s="106">
        <v>0.334279887</v>
      </c>
      <c r="E284" s="106">
        <v>0.334757148</v>
      </c>
      <c r="F284" s="106">
        <v>54.541890270000003</v>
      </c>
      <c r="G284" s="106">
        <v>19.447553490000001</v>
      </c>
      <c r="H284" s="106">
        <v>3.112122689</v>
      </c>
      <c r="I284" s="106">
        <v>18.228829990000001</v>
      </c>
      <c r="J284" s="106">
        <v>2.7221014280000002</v>
      </c>
      <c r="K284" s="106">
        <v>20.95093142</v>
      </c>
      <c r="L284" s="106">
        <v>70.490566040000004</v>
      </c>
      <c r="M284" s="106">
        <v>43.271573490000002</v>
      </c>
      <c r="N284" s="106">
        <v>27.218992549999999</v>
      </c>
      <c r="O284" s="106">
        <v>0.91300000000000003</v>
      </c>
      <c r="P284" s="106">
        <v>18.079999999999998</v>
      </c>
      <c r="Q284" s="106">
        <v>21.32</v>
      </c>
      <c r="R284" s="106">
        <v>401.76</v>
      </c>
      <c r="S284" s="67"/>
      <c r="T284" s="106">
        <v>74.22</v>
      </c>
      <c r="U284" s="67"/>
      <c r="V284" s="67"/>
      <c r="W284" s="67"/>
      <c r="X284" s="67"/>
      <c r="Y284" s="67"/>
    </row>
    <row r="285" spans="1:25" x14ac:dyDescent="0.2">
      <c r="A285" s="106">
        <v>321</v>
      </c>
      <c r="B285" s="107" t="s">
        <v>692</v>
      </c>
      <c r="C285" s="106">
        <v>0.48654215899999997</v>
      </c>
      <c r="D285" s="106">
        <v>0.34597183999999997</v>
      </c>
      <c r="E285" s="106">
        <v>0.32227199099999998</v>
      </c>
      <c r="F285" s="106">
        <v>53.011823749999998</v>
      </c>
      <c r="G285" s="106">
        <v>18.839665870000001</v>
      </c>
      <c r="H285" s="106">
        <v>2.7483976939999999</v>
      </c>
      <c r="I285" s="106">
        <v>19.664732430000001</v>
      </c>
      <c r="J285" s="106">
        <v>2.5883594159999999</v>
      </c>
      <c r="K285" s="106">
        <v>22.253091850000001</v>
      </c>
      <c r="L285" s="106">
        <v>67.938021449999994</v>
      </c>
      <c r="M285" s="106">
        <v>40.080746840000003</v>
      </c>
      <c r="N285" s="106">
        <v>27.857274619999998</v>
      </c>
      <c r="O285" s="106">
        <v>1.0589999999999999</v>
      </c>
      <c r="P285" s="106">
        <v>18.079999999999998</v>
      </c>
      <c r="Q285" s="106">
        <v>18.559999999999999</v>
      </c>
      <c r="R285" s="106">
        <v>414.73</v>
      </c>
      <c r="S285" s="106">
        <v>54.95</v>
      </c>
      <c r="T285" s="106">
        <v>72.459999999999994</v>
      </c>
      <c r="U285" s="67"/>
      <c r="V285" s="67"/>
      <c r="W285" s="67"/>
      <c r="X285" s="67"/>
      <c r="Y285" s="67"/>
    </row>
    <row r="286" spans="1:25" x14ac:dyDescent="0.2">
      <c r="A286" s="106">
        <v>322</v>
      </c>
      <c r="B286" s="107" t="s">
        <v>693</v>
      </c>
      <c r="C286" s="106">
        <v>0.55706067299999995</v>
      </c>
      <c r="D286" s="106">
        <v>0.33013252900000001</v>
      </c>
      <c r="E286" s="106">
        <v>0.211936027</v>
      </c>
      <c r="F286" s="106">
        <v>49.01525616</v>
      </c>
      <c r="G286" s="106">
        <v>19.598145630000001</v>
      </c>
      <c r="H286" s="106">
        <v>2.8059064249999999</v>
      </c>
      <c r="I286" s="106">
        <v>17.709019090000002</v>
      </c>
      <c r="J286" s="106">
        <v>2.8459213600000002</v>
      </c>
      <c r="K286" s="106">
        <v>20.55494045</v>
      </c>
      <c r="L286" s="106">
        <v>69.132290179999998</v>
      </c>
      <c r="M286" s="106">
        <v>39.354646559999999</v>
      </c>
      <c r="N286" s="106">
        <v>29.77764363</v>
      </c>
      <c r="O286" s="106">
        <v>0.97299999999999998</v>
      </c>
      <c r="P286" s="106">
        <v>17.96</v>
      </c>
      <c r="Q286" s="106">
        <v>19.16</v>
      </c>
      <c r="R286" s="106">
        <v>391.31</v>
      </c>
      <c r="S286" s="106">
        <v>49.5</v>
      </c>
      <c r="T286" s="106">
        <v>75.19</v>
      </c>
      <c r="U286" s="67"/>
      <c r="V286" s="67"/>
      <c r="W286" s="67"/>
      <c r="X286" s="67"/>
      <c r="Y286" s="67"/>
    </row>
    <row r="287" spans="1:25" x14ac:dyDescent="0.2">
      <c r="A287" s="106">
        <v>323</v>
      </c>
      <c r="B287" s="107" t="s">
        <v>694</v>
      </c>
      <c r="C287" s="106">
        <v>0.59715238800000003</v>
      </c>
      <c r="D287" s="106">
        <v>0.41385960900000002</v>
      </c>
      <c r="E287" s="106">
        <v>0.47343998599999998</v>
      </c>
      <c r="F287" s="106">
        <v>55.625576250000002</v>
      </c>
      <c r="G287" s="106">
        <v>18.88660119</v>
      </c>
      <c r="H287" s="106">
        <v>2.9916420339999998</v>
      </c>
      <c r="I287" s="106">
        <v>19.465648850000001</v>
      </c>
      <c r="J287" s="106">
        <v>2.696102244</v>
      </c>
      <c r="K287" s="106">
        <v>22.1617511</v>
      </c>
      <c r="L287" s="106">
        <v>66.85198054</v>
      </c>
      <c r="M287" s="106">
        <v>39.36624673</v>
      </c>
      <c r="N287" s="106">
        <v>27.485733809999999</v>
      </c>
      <c r="O287" s="106">
        <v>0.93799999999999994</v>
      </c>
      <c r="P287" s="106">
        <v>16.53</v>
      </c>
      <c r="Q287" s="106">
        <v>23</v>
      </c>
      <c r="R287" s="106">
        <v>361.64</v>
      </c>
      <c r="S287" s="106">
        <v>56.82</v>
      </c>
      <c r="T287" s="106">
        <v>74.180000000000007</v>
      </c>
      <c r="U287" s="67"/>
      <c r="V287" s="67"/>
      <c r="W287" s="67"/>
      <c r="X287" s="67"/>
      <c r="Y287" s="67"/>
    </row>
    <row r="288" spans="1:25" x14ac:dyDescent="0.2">
      <c r="A288" s="106">
        <v>324</v>
      </c>
      <c r="B288" s="107" t="s">
        <v>696</v>
      </c>
      <c r="C288" s="106">
        <v>0.56345622500000003</v>
      </c>
      <c r="D288" s="106">
        <v>0.37789291400000002</v>
      </c>
      <c r="E288" s="106">
        <v>0.49987801900000001</v>
      </c>
      <c r="F288" s="106">
        <v>49.651413640000001</v>
      </c>
      <c r="G288" s="106">
        <v>18.093648999999999</v>
      </c>
      <c r="H288" s="106">
        <v>3.162345481</v>
      </c>
      <c r="I288" s="106">
        <v>19.47069943</v>
      </c>
      <c r="J288" s="106">
        <v>2.3642951249999999</v>
      </c>
      <c r="K288" s="106">
        <v>21.834994559999998</v>
      </c>
      <c r="L288" s="106">
        <v>69.640387279999999</v>
      </c>
      <c r="M288" s="106">
        <v>38.752706789999998</v>
      </c>
      <c r="N288" s="106">
        <v>30.887680490000001</v>
      </c>
      <c r="O288" s="106">
        <v>0.93700000000000006</v>
      </c>
      <c r="P288" s="106">
        <v>16.41</v>
      </c>
      <c r="Q288" s="106">
        <v>21.08</v>
      </c>
      <c r="R288" s="106">
        <v>398.2</v>
      </c>
      <c r="S288" s="67"/>
      <c r="T288" s="106">
        <v>69.16</v>
      </c>
      <c r="U288" s="67"/>
      <c r="V288" s="67"/>
      <c r="W288" s="67"/>
      <c r="X288" s="67"/>
      <c r="Y288" s="67"/>
    </row>
    <row r="289" spans="1:25" x14ac:dyDescent="0.2">
      <c r="A289" s="106">
        <v>325</v>
      </c>
      <c r="B289" s="107" t="s">
        <v>697</v>
      </c>
      <c r="C289" s="106">
        <v>0.497411029</v>
      </c>
      <c r="D289" s="106">
        <v>0.35991141300000001</v>
      </c>
      <c r="E289" s="106">
        <v>0.24878136000000001</v>
      </c>
      <c r="F289" s="106">
        <v>50.021123359999997</v>
      </c>
      <c r="G289" s="106">
        <v>18.782633520000001</v>
      </c>
      <c r="H289" s="106">
        <v>3.379932395</v>
      </c>
      <c r="I289" s="106">
        <v>20.249017039999998</v>
      </c>
      <c r="J289" s="106">
        <v>2.3779637789999999</v>
      </c>
      <c r="K289" s="106">
        <v>22.62698082</v>
      </c>
      <c r="L289" s="106">
        <v>66.986998299999996</v>
      </c>
      <c r="M289" s="106">
        <v>38.414722930000003</v>
      </c>
      <c r="N289" s="106">
        <v>28.572275380000001</v>
      </c>
      <c r="O289" s="106">
        <v>0.98299999999999998</v>
      </c>
      <c r="P289" s="106">
        <v>18.920000000000002</v>
      </c>
      <c r="Q289" s="106">
        <v>19.64</v>
      </c>
      <c r="R289" s="106">
        <v>346.54</v>
      </c>
      <c r="S289" s="106">
        <v>48.08</v>
      </c>
      <c r="T289" s="106">
        <v>69.8</v>
      </c>
      <c r="U289" s="67"/>
      <c r="V289" s="67"/>
      <c r="W289" s="67"/>
      <c r="X289" s="67"/>
      <c r="Y289" s="67"/>
    </row>
    <row r="290" spans="1:25" x14ac:dyDescent="0.2">
      <c r="A290" s="106">
        <v>326</v>
      </c>
      <c r="B290" s="107" t="s">
        <v>698</v>
      </c>
      <c r="C290" s="106">
        <v>0.47070710100000002</v>
      </c>
      <c r="D290" s="106">
        <v>0.38503469299999998</v>
      </c>
      <c r="E290" s="106">
        <v>0.13119318399999999</v>
      </c>
      <c r="F290" s="106">
        <v>51.734450889999998</v>
      </c>
      <c r="G290" s="106">
        <v>19.076409940000001</v>
      </c>
      <c r="H290" s="106">
        <v>3.2973046570000002</v>
      </c>
      <c r="I290" s="106">
        <v>19.78643216</v>
      </c>
      <c r="J290" s="106">
        <v>2.5505938779999999</v>
      </c>
      <c r="K290" s="106">
        <v>22.337026040000001</v>
      </c>
      <c r="L290" s="106">
        <v>68.972746330000007</v>
      </c>
      <c r="M290" s="106">
        <v>39.319580340000002</v>
      </c>
      <c r="N290" s="106">
        <v>29.653165990000002</v>
      </c>
      <c r="O290" s="106">
        <v>1.0109999999999999</v>
      </c>
      <c r="P290" s="106">
        <v>16.77</v>
      </c>
      <c r="Q290" s="106">
        <v>22.04</v>
      </c>
      <c r="R290" s="106">
        <v>386.98</v>
      </c>
      <c r="S290" s="106">
        <v>46.3</v>
      </c>
      <c r="T290" s="106">
        <v>73.010000000000005</v>
      </c>
      <c r="U290" s="67"/>
      <c r="V290" s="67"/>
      <c r="W290" s="67"/>
      <c r="X290" s="67"/>
      <c r="Y290" s="67"/>
    </row>
    <row r="291" spans="1:25" x14ac:dyDescent="0.2">
      <c r="A291" s="106">
        <v>327</v>
      </c>
      <c r="B291" s="107" t="s">
        <v>699</v>
      </c>
      <c r="C291" s="106">
        <v>0.48603260399999998</v>
      </c>
      <c r="D291" s="106">
        <v>0.37749343099999999</v>
      </c>
      <c r="E291" s="106">
        <v>0.195816823</v>
      </c>
      <c r="F291" s="106">
        <v>51.75243133</v>
      </c>
      <c r="G291" s="106">
        <v>19.01945856</v>
      </c>
      <c r="H291" s="106">
        <v>2.8238346459999999</v>
      </c>
      <c r="I291" s="106">
        <v>20.358514719999999</v>
      </c>
      <c r="J291" s="106">
        <v>2.646432313</v>
      </c>
      <c r="K291" s="106">
        <v>23.004947040000001</v>
      </c>
      <c r="L291" s="106">
        <v>70.566860469999995</v>
      </c>
      <c r="M291" s="106">
        <v>40.139687459999998</v>
      </c>
      <c r="N291" s="106">
        <v>30.427173010000001</v>
      </c>
      <c r="O291" s="106">
        <v>0.88700000000000001</v>
      </c>
      <c r="P291" s="106">
        <v>17.850000000000001</v>
      </c>
      <c r="Q291" s="106">
        <v>19.399999999999999</v>
      </c>
      <c r="R291" s="106">
        <v>362.95</v>
      </c>
      <c r="S291" s="106">
        <v>43.86</v>
      </c>
      <c r="T291" s="106">
        <v>72.709999999999994</v>
      </c>
      <c r="U291" s="67"/>
      <c r="V291" s="67"/>
      <c r="W291" s="67"/>
      <c r="X291" s="67"/>
      <c r="Y291" s="67"/>
    </row>
    <row r="292" spans="1:25" x14ac:dyDescent="0.2">
      <c r="A292" s="106">
        <v>328</v>
      </c>
      <c r="B292" s="107" t="s">
        <v>700</v>
      </c>
      <c r="C292" s="106">
        <v>0.46346124500000002</v>
      </c>
      <c r="D292" s="67"/>
      <c r="E292" s="106">
        <v>0.460206326</v>
      </c>
      <c r="F292" s="106">
        <v>47.8845393</v>
      </c>
      <c r="G292" s="106">
        <v>16.983110530000001</v>
      </c>
      <c r="H292" s="106">
        <v>2.3675146169999999</v>
      </c>
      <c r="I292" s="106">
        <v>19.153936550000001</v>
      </c>
      <c r="J292" s="106">
        <v>2.0792383289999998</v>
      </c>
      <c r="K292" s="106">
        <v>21.233174869999999</v>
      </c>
      <c r="L292" s="106">
        <v>65.720369059999996</v>
      </c>
      <c r="M292" s="106">
        <v>36.716993080000002</v>
      </c>
      <c r="N292" s="106">
        <v>29.003375980000001</v>
      </c>
      <c r="O292" s="106">
        <v>0.89400000000000002</v>
      </c>
      <c r="P292" s="106">
        <v>17.73</v>
      </c>
      <c r="Q292" s="106">
        <v>20.239999999999998</v>
      </c>
      <c r="R292" s="106">
        <v>378.4</v>
      </c>
      <c r="S292" s="106">
        <v>51.02</v>
      </c>
      <c r="T292" s="106">
        <v>72.73</v>
      </c>
      <c r="U292" s="67"/>
      <c r="V292" s="67"/>
      <c r="W292" s="67"/>
      <c r="X292" s="67"/>
      <c r="Y292" s="67"/>
    </row>
    <row r="293" spans="1:25" x14ac:dyDescent="0.2">
      <c r="A293" s="106">
        <v>329</v>
      </c>
      <c r="B293" s="107" t="s">
        <v>701</v>
      </c>
      <c r="C293" s="106">
        <v>0.51042115799999999</v>
      </c>
      <c r="D293" s="67"/>
      <c r="E293" s="106">
        <v>0.63771305499999997</v>
      </c>
      <c r="F293" s="106">
        <v>48.797449960000002</v>
      </c>
      <c r="G293" s="106">
        <v>18.119061169999998</v>
      </c>
      <c r="H293" s="106">
        <v>2.927687111</v>
      </c>
      <c r="I293" s="106">
        <v>20.269200319999999</v>
      </c>
      <c r="J293" s="106">
        <v>2.221694378</v>
      </c>
      <c r="K293" s="106">
        <v>22.490894699999998</v>
      </c>
      <c r="L293" s="106">
        <v>65.551601419999997</v>
      </c>
      <c r="M293" s="106">
        <v>36.110261520000002</v>
      </c>
      <c r="N293" s="106">
        <v>29.441339899999999</v>
      </c>
      <c r="O293" s="67"/>
      <c r="P293" s="106">
        <v>18.2</v>
      </c>
      <c r="Q293" s="106">
        <v>20.239999999999998</v>
      </c>
      <c r="R293" s="106">
        <v>368.34</v>
      </c>
      <c r="S293" s="106">
        <v>49.02</v>
      </c>
      <c r="T293" s="67"/>
      <c r="U293" s="67"/>
      <c r="V293" s="67"/>
      <c r="W293" s="67"/>
      <c r="X293" s="67"/>
      <c r="Y293" s="67"/>
    </row>
    <row r="294" spans="1:25" x14ac:dyDescent="0.2">
      <c r="A294" s="106">
        <v>330</v>
      </c>
      <c r="B294" s="107" t="s">
        <v>702</v>
      </c>
      <c r="C294" s="106">
        <v>0.49318905899999999</v>
      </c>
      <c r="D294" s="106">
        <v>0.38187679800000002</v>
      </c>
      <c r="E294" s="106">
        <v>0.17704159899999999</v>
      </c>
      <c r="F294" s="106">
        <v>54.210189800000002</v>
      </c>
      <c r="G294" s="106">
        <v>19.509176589999999</v>
      </c>
      <c r="H294" s="106">
        <v>3.0819252339999998</v>
      </c>
      <c r="I294" s="106">
        <v>19.075520829999999</v>
      </c>
      <c r="J294" s="106">
        <v>2.473425663</v>
      </c>
      <c r="K294" s="106">
        <v>21.5489465</v>
      </c>
      <c r="L294" s="106">
        <v>69.832826749999995</v>
      </c>
      <c r="M294" s="106">
        <v>40.025771859999999</v>
      </c>
      <c r="N294" s="106">
        <v>29.807054879999999</v>
      </c>
      <c r="O294" s="106">
        <v>0.84199999999999997</v>
      </c>
      <c r="P294" s="106">
        <v>17.73</v>
      </c>
      <c r="Q294" s="106">
        <v>18.32</v>
      </c>
      <c r="R294" s="106">
        <v>348.42</v>
      </c>
      <c r="S294" s="106">
        <v>46.73</v>
      </c>
      <c r="T294" s="106">
        <v>70.61</v>
      </c>
      <c r="U294" s="67"/>
      <c r="V294" s="67"/>
      <c r="W294" s="67"/>
      <c r="X294" s="67"/>
      <c r="Y294" s="67"/>
    </row>
    <row r="295" spans="1:25" x14ac:dyDescent="0.2">
      <c r="A295" s="106">
        <v>331</v>
      </c>
      <c r="B295" s="107" t="s">
        <v>703</v>
      </c>
      <c r="C295" s="106">
        <v>0.52546669999999995</v>
      </c>
      <c r="D295" s="106">
        <v>0.43077016800000001</v>
      </c>
      <c r="E295" s="106">
        <v>0.394903059</v>
      </c>
      <c r="F295" s="106">
        <v>58.491925999999999</v>
      </c>
      <c r="G295" s="106">
        <v>24.219676119999999</v>
      </c>
      <c r="H295" s="106">
        <v>3.9344956980000001</v>
      </c>
      <c r="I295" s="106">
        <v>19.82378855</v>
      </c>
      <c r="J295" s="106">
        <v>2.4225070080000002</v>
      </c>
      <c r="K295" s="106">
        <v>22.246295549999999</v>
      </c>
      <c r="L295" s="106">
        <v>68.924050629999996</v>
      </c>
      <c r="M295" s="106">
        <v>39.19190571</v>
      </c>
      <c r="N295" s="106">
        <v>29.73214492</v>
      </c>
      <c r="O295" s="106">
        <v>0.91700000000000004</v>
      </c>
      <c r="P295" s="106">
        <v>19.52</v>
      </c>
      <c r="Q295" s="106">
        <v>22.28</v>
      </c>
      <c r="R295" s="106">
        <v>414.73</v>
      </c>
      <c r="S295" s="106">
        <v>51.02</v>
      </c>
      <c r="T295" s="106">
        <v>70.98</v>
      </c>
      <c r="U295" s="67"/>
      <c r="V295" s="67"/>
      <c r="W295" s="67"/>
      <c r="X295" s="67"/>
      <c r="Y295" s="67"/>
    </row>
    <row r="296" spans="1:25" x14ac:dyDescent="0.2">
      <c r="A296" s="106">
        <v>333</v>
      </c>
      <c r="B296" s="107" t="s">
        <v>116</v>
      </c>
      <c r="C296" s="106">
        <v>0.46864328599999999</v>
      </c>
      <c r="D296" s="106">
        <v>0.43740025100000002</v>
      </c>
      <c r="E296" s="106">
        <v>0.36791230899999999</v>
      </c>
      <c r="F296" s="106">
        <v>53.3464521</v>
      </c>
      <c r="G296" s="106">
        <v>20.164454119999998</v>
      </c>
      <c r="H296" s="106">
        <v>3.628081543</v>
      </c>
      <c r="I296" s="106">
        <v>18.90895914</v>
      </c>
      <c r="J296" s="106">
        <v>2.3641110259999998</v>
      </c>
      <c r="K296" s="106">
        <v>21.27307017</v>
      </c>
      <c r="L296" s="106">
        <v>68.501336050000006</v>
      </c>
      <c r="M296" s="106">
        <v>38.843463610000001</v>
      </c>
      <c r="N296" s="106">
        <v>29.657872439999998</v>
      </c>
      <c r="O296" s="106">
        <v>0.99099999999999999</v>
      </c>
      <c r="P296" s="106">
        <v>19.10290625</v>
      </c>
      <c r="Q296" s="106">
        <v>19.761737499999999</v>
      </c>
      <c r="R296" s="106">
        <v>414.74</v>
      </c>
      <c r="S296" s="106">
        <v>49.024319910000003</v>
      </c>
      <c r="T296" s="106">
        <v>71.389165689999999</v>
      </c>
      <c r="U296" s="67"/>
      <c r="V296" s="67"/>
      <c r="W296" s="67"/>
      <c r="X296" s="67"/>
      <c r="Y296" s="67"/>
    </row>
    <row r="297" spans="1:25" x14ac:dyDescent="0.2">
      <c r="A297" s="106">
        <v>334</v>
      </c>
      <c r="B297" s="107" t="s">
        <v>705</v>
      </c>
      <c r="C297" s="106">
        <v>0.44897778700000002</v>
      </c>
      <c r="D297" s="106">
        <v>0.36751156699999998</v>
      </c>
      <c r="E297" s="106">
        <v>8.2731961000000007E-2</v>
      </c>
      <c r="F297" s="106">
        <v>49.480324469999999</v>
      </c>
      <c r="G297" s="106">
        <v>18.479910360000002</v>
      </c>
      <c r="H297" s="106">
        <v>3.3232803319999999</v>
      </c>
      <c r="I297" s="106">
        <v>20.580808080000001</v>
      </c>
      <c r="J297" s="106">
        <v>1.8480257120000001</v>
      </c>
      <c r="K297" s="106">
        <v>22.428833789999999</v>
      </c>
      <c r="L297" s="106">
        <v>68.139029690000001</v>
      </c>
      <c r="M297" s="106">
        <v>39.815456300000001</v>
      </c>
      <c r="N297" s="106">
        <v>28.323573379999999</v>
      </c>
      <c r="O297" s="106">
        <v>1.012</v>
      </c>
      <c r="P297" s="106">
        <v>14.49</v>
      </c>
      <c r="Q297" s="106">
        <v>20.6</v>
      </c>
      <c r="R297" s="106">
        <v>369.35</v>
      </c>
      <c r="S297" s="106">
        <v>50.51</v>
      </c>
      <c r="T297" s="106">
        <v>62.78</v>
      </c>
      <c r="U297" s="67"/>
      <c r="V297" s="67"/>
      <c r="W297" s="67"/>
      <c r="X297" s="67"/>
      <c r="Y297" s="67"/>
    </row>
    <row r="298" spans="1:25" x14ac:dyDescent="0.2">
      <c r="A298" s="106">
        <v>335</v>
      </c>
      <c r="B298" s="107" t="s">
        <v>706</v>
      </c>
      <c r="C298" s="106">
        <v>0.38727911399999998</v>
      </c>
      <c r="D298" s="106">
        <v>0.33326188400000001</v>
      </c>
      <c r="E298" s="106">
        <v>0.233024699</v>
      </c>
      <c r="F298" s="106">
        <v>51.646721839999998</v>
      </c>
      <c r="G298" s="106">
        <v>18.077817339999999</v>
      </c>
      <c r="H298" s="106">
        <v>2.938283604</v>
      </c>
      <c r="I298" s="106">
        <v>19.58568738</v>
      </c>
      <c r="J298" s="106">
        <v>2.3934543170000002</v>
      </c>
      <c r="K298" s="106">
        <v>21.9791417</v>
      </c>
      <c r="L298" s="106">
        <v>73.525469169999994</v>
      </c>
      <c r="M298" s="106">
        <v>42.126875800000001</v>
      </c>
      <c r="N298" s="106">
        <v>31.39859337</v>
      </c>
      <c r="O298" s="106">
        <v>0.97199999999999998</v>
      </c>
      <c r="P298" s="106">
        <v>19.88</v>
      </c>
      <c r="Q298" s="106">
        <v>21.8</v>
      </c>
      <c r="R298" s="106">
        <v>423.05</v>
      </c>
      <c r="S298" s="106">
        <v>47.39</v>
      </c>
      <c r="T298" s="106">
        <v>73.569999999999993</v>
      </c>
      <c r="U298" s="67"/>
      <c r="V298" s="67"/>
      <c r="W298" s="67"/>
      <c r="X298" s="67"/>
      <c r="Y298" s="67"/>
    </row>
    <row r="299" spans="1:25" x14ac:dyDescent="0.2">
      <c r="A299" s="106">
        <v>336</v>
      </c>
      <c r="B299" s="107" t="s">
        <v>707</v>
      </c>
      <c r="C299" s="106">
        <v>0.45734406799999999</v>
      </c>
      <c r="D299" s="106">
        <v>0.38820681600000001</v>
      </c>
      <c r="E299" s="106">
        <v>0.109584467</v>
      </c>
      <c r="F299" s="106">
        <v>50.391052369999997</v>
      </c>
      <c r="G299" s="106">
        <v>18.328519289999999</v>
      </c>
      <c r="H299" s="106">
        <v>3.3569187</v>
      </c>
      <c r="I299" s="106">
        <v>19.000657459999999</v>
      </c>
      <c r="J299" s="106">
        <v>2.3218576299999998</v>
      </c>
      <c r="K299" s="106">
        <v>21.32251509</v>
      </c>
      <c r="L299" s="106">
        <v>70.247349819999997</v>
      </c>
      <c r="M299" s="106">
        <v>40.602369170000003</v>
      </c>
      <c r="N299" s="106">
        <v>29.644980660000002</v>
      </c>
      <c r="O299" s="106">
        <v>0.93</v>
      </c>
      <c r="P299" s="106">
        <v>15.33</v>
      </c>
      <c r="Q299" s="106">
        <v>18.32</v>
      </c>
      <c r="R299" s="106">
        <v>394.96</v>
      </c>
      <c r="S299" s="106">
        <v>53.19</v>
      </c>
      <c r="T299" s="106">
        <v>70.040000000000006</v>
      </c>
      <c r="U299" s="67"/>
      <c r="V299" s="67"/>
      <c r="W299" s="67"/>
      <c r="X299" s="67"/>
      <c r="Y299" s="67"/>
    </row>
    <row r="300" spans="1:25" x14ac:dyDescent="0.2">
      <c r="A300" s="106">
        <v>337</v>
      </c>
      <c r="B300" s="107" t="s">
        <v>708</v>
      </c>
      <c r="C300" s="106">
        <v>0.53705828600000005</v>
      </c>
      <c r="D300" s="106">
        <v>0.55371518099999995</v>
      </c>
      <c r="E300" s="106">
        <v>0.310303526</v>
      </c>
      <c r="F300" s="106">
        <v>54.948306870000003</v>
      </c>
      <c r="G300" s="106">
        <v>17.800525530000002</v>
      </c>
      <c r="H300" s="106">
        <v>2.668696615</v>
      </c>
      <c r="I300" s="106">
        <v>19.0926276</v>
      </c>
      <c r="J300" s="106">
        <v>2.138998682</v>
      </c>
      <c r="K300" s="106">
        <v>21.23162628</v>
      </c>
      <c r="L300" s="106">
        <v>67.92982456</v>
      </c>
      <c r="M300" s="106">
        <v>41.076106199999998</v>
      </c>
      <c r="N300" s="106">
        <v>26.853718359999998</v>
      </c>
      <c r="O300" s="106">
        <v>1.006</v>
      </c>
      <c r="P300" s="106">
        <v>17.010000000000002</v>
      </c>
      <c r="Q300" s="106">
        <v>20</v>
      </c>
      <c r="R300" s="106">
        <v>469.92</v>
      </c>
      <c r="S300" s="106">
        <v>52.36</v>
      </c>
      <c r="T300" s="106">
        <v>69.19</v>
      </c>
      <c r="U300" s="67"/>
      <c r="V300" s="67"/>
      <c r="W300" s="67"/>
      <c r="X300" s="67"/>
      <c r="Y300" s="67"/>
    </row>
    <row r="301" spans="1:25" x14ac:dyDescent="0.2">
      <c r="A301" s="106">
        <v>338</v>
      </c>
      <c r="B301" s="107" t="s">
        <v>710</v>
      </c>
      <c r="C301" s="106">
        <v>0.50507405599999999</v>
      </c>
      <c r="D301" s="106">
        <v>0.49591887400000001</v>
      </c>
      <c r="E301" s="106">
        <v>0.24503726300000001</v>
      </c>
      <c r="F301" s="106">
        <v>47.997054259999999</v>
      </c>
      <c r="G301" s="106">
        <v>21.13442264</v>
      </c>
      <c r="H301" s="106">
        <v>3.8671166530000001</v>
      </c>
      <c r="I301" s="106">
        <v>20.31446541</v>
      </c>
      <c r="J301" s="106">
        <v>2.813522013</v>
      </c>
      <c r="K301" s="106">
        <v>23.12798742</v>
      </c>
      <c r="L301" s="106">
        <v>70.763636360000007</v>
      </c>
      <c r="M301" s="106">
        <v>38.617871219999998</v>
      </c>
      <c r="N301" s="106">
        <v>32.145765150000003</v>
      </c>
      <c r="O301" s="106">
        <v>0.745</v>
      </c>
      <c r="P301" s="106">
        <v>20.72</v>
      </c>
      <c r="Q301" s="106">
        <v>20.6</v>
      </c>
      <c r="R301" s="106">
        <v>438.55</v>
      </c>
      <c r="S301" s="106">
        <v>47.17</v>
      </c>
      <c r="T301" s="106">
        <v>73.650000000000006</v>
      </c>
      <c r="U301" s="67"/>
      <c r="V301" s="67"/>
      <c r="W301" s="67"/>
      <c r="X301" s="67"/>
      <c r="Y301" s="67"/>
    </row>
    <row r="302" spans="1:25" x14ac:dyDescent="0.2">
      <c r="A302" s="106">
        <v>339</v>
      </c>
      <c r="B302" s="107" t="s">
        <v>711</v>
      </c>
      <c r="C302" s="106">
        <v>0.50791994900000004</v>
      </c>
      <c r="D302" s="106">
        <v>0.40071917499999998</v>
      </c>
      <c r="E302" s="106">
        <v>0.18523299900000001</v>
      </c>
      <c r="F302" s="106">
        <v>47.293126350000001</v>
      </c>
      <c r="G302" s="106">
        <v>18.69753794</v>
      </c>
      <c r="H302" s="106">
        <v>2.6335979520000001</v>
      </c>
      <c r="I302" s="106">
        <v>20.3989704</v>
      </c>
      <c r="J302" s="106">
        <v>2.6829296829999998</v>
      </c>
      <c r="K302" s="106">
        <v>23.08190008</v>
      </c>
      <c r="L302" s="106">
        <v>69.978086189999999</v>
      </c>
      <c r="M302" s="106">
        <v>40.12565017</v>
      </c>
      <c r="N302" s="106">
        <v>29.85243603</v>
      </c>
      <c r="O302" s="106">
        <v>0.54</v>
      </c>
      <c r="P302" s="106">
        <v>19.64</v>
      </c>
      <c r="Q302" s="106">
        <v>20</v>
      </c>
      <c r="R302" s="106">
        <v>368.74</v>
      </c>
      <c r="S302" s="106">
        <v>48.31</v>
      </c>
      <c r="T302" s="106">
        <v>74.58</v>
      </c>
      <c r="U302" s="67"/>
      <c r="V302" s="67"/>
      <c r="W302" s="67"/>
      <c r="X302" s="67"/>
      <c r="Y302" s="67"/>
    </row>
    <row r="303" spans="1:25" x14ac:dyDescent="0.2">
      <c r="A303" s="106">
        <v>340</v>
      </c>
      <c r="B303" s="107" t="s">
        <v>712</v>
      </c>
      <c r="C303" s="106">
        <v>0.44633615399999998</v>
      </c>
      <c r="D303" s="106">
        <v>0.38394356400000001</v>
      </c>
      <c r="E303" s="106">
        <v>0.29516092799999999</v>
      </c>
      <c r="F303" s="106">
        <v>54.155545439999997</v>
      </c>
      <c r="G303" s="106">
        <v>20.146100270000002</v>
      </c>
      <c r="H303" s="106">
        <v>2.6007350210000002</v>
      </c>
      <c r="I303" s="106">
        <v>18.664938429999999</v>
      </c>
      <c r="J303" s="106">
        <v>2.6153302300000001</v>
      </c>
      <c r="K303" s="106">
        <v>21.280268660000001</v>
      </c>
      <c r="L303" s="106">
        <v>66.802999319999998</v>
      </c>
      <c r="M303" s="106">
        <v>39.089465269999998</v>
      </c>
      <c r="N303" s="106">
        <v>27.71353405</v>
      </c>
      <c r="O303" s="106">
        <v>0.97599999999999998</v>
      </c>
      <c r="P303" s="106">
        <v>17.73</v>
      </c>
      <c r="Q303" s="106">
        <v>20.12</v>
      </c>
      <c r="R303" s="106">
        <v>411.63</v>
      </c>
      <c r="S303" s="106">
        <v>50.76</v>
      </c>
      <c r="T303" s="106">
        <v>71.849999999999994</v>
      </c>
      <c r="U303" s="67"/>
      <c r="V303" s="67"/>
      <c r="W303" s="67"/>
      <c r="X303" s="67"/>
      <c r="Y303" s="67"/>
    </row>
    <row r="304" spans="1:25" x14ac:dyDescent="0.2">
      <c r="A304" s="106">
        <v>342</v>
      </c>
      <c r="B304" s="107" t="s">
        <v>713</v>
      </c>
      <c r="C304" s="106">
        <v>0.41034627499999998</v>
      </c>
      <c r="D304" s="106">
        <v>0.32197070799999999</v>
      </c>
      <c r="E304" s="106">
        <v>9.5617331999999999E-2</v>
      </c>
      <c r="F304" s="106">
        <v>45.812061319999998</v>
      </c>
      <c r="G304" s="106">
        <v>16.186297939999999</v>
      </c>
      <c r="H304" s="106">
        <v>3.058507927</v>
      </c>
      <c r="I304" s="106">
        <v>19.86386139</v>
      </c>
      <c r="J304" s="106">
        <v>2.244880738</v>
      </c>
      <c r="K304" s="106">
        <v>22.108742119999999</v>
      </c>
      <c r="L304" s="106">
        <v>65.772759350000001</v>
      </c>
      <c r="M304" s="106">
        <v>38.248551030000002</v>
      </c>
      <c r="N304" s="106">
        <v>27.52420832</v>
      </c>
      <c r="O304" s="106">
        <v>1.1000000000000001</v>
      </c>
      <c r="P304" s="106">
        <v>20.48</v>
      </c>
      <c r="Q304" s="106">
        <v>21.2</v>
      </c>
      <c r="R304" s="106">
        <v>397.21</v>
      </c>
      <c r="S304" s="106">
        <v>51.02</v>
      </c>
      <c r="T304" s="106">
        <v>70.52</v>
      </c>
      <c r="U304" s="67"/>
      <c r="V304" s="67"/>
      <c r="W304" s="67"/>
      <c r="X304" s="67"/>
      <c r="Y304" s="67"/>
    </row>
    <row r="305" spans="1:25" x14ac:dyDescent="0.2">
      <c r="A305" s="106">
        <v>343</v>
      </c>
      <c r="B305" s="107" t="s">
        <v>714</v>
      </c>
      <c r="C305" s="106">
        <v>0.49189703699999998</v>
      </c>
      <c r="D305" s="106">
        <v>0.39706419500000001</v>
      </c>
      <c r="E305" s="106">
        <v>0.27942415100000001</v>
      </c>
      <c r="F305" s="106">
        <v>50.777954020000003</v>
      </c>
      <c r="G305" s="106">
        <v>19.991113980000002</v>
      </c>
      <c r="H305" s="106">
        <v>3.579587289</v>
      </c>
      <c r="I305" s="106">
        <v>17.189384799999999</v>
      </c>
      <c r="J305" s="106">
        <v>2.6899331069999999</v>
      </c>
      <c r="K305" s="106">
        <v>19.879317910000001</v>
      </c>
      <c r="L305" s="106">
        <v>70.954637779999999</v>
      </c>
      <c r="M305" s="106">
        <v>39.859331439999998</v>
      </c>
      <c r="N305" s="106">
        <v>31.09530634</v>
      </c>
      <c r="O305" s="106">
        <v>1.0529999999999999</v>
      </c>
      <c r="P305" s="106">
        <v>20.48</v>
      </c>
      <c r="Q305" s="106">
        <v>22.04</v>
      </c>
      <c r="R305" s="106">
        <v>412.28</v>
      </c>
      <c r="S305" s="106">
        <v>49.26</v>
      </c>
      <c r="T305" s="106">
        <v>74.48</v>
      </c>
      <c r="U305" s="67"/>
      <c r="V305" s="67"/>
      <c r="W305" s="67"/>
      <c r="X305" s="67"/>
      <c r="Y305" s="67"/>
    </row>
    <row r="306" spans="1:25" x14ac:dyDescent="0.2">
      <c r="A306" s="106">
        <v>344</v>
      </c>
      <c r="B306" s="107" t="s">
        <v>715</v>
      </c>
      <c r="C306" s="106">
        <v>0.413156154</v>
      </c>
      <c r="D306" s="106">
        <v>0.28699051199999998</v>
      </c>
      <c r="E306" s="106">
        <v>0.280953279</v>
      </c>
      <c r="F306" s="106">
        <v>54.073850309999997</v>
      </c>
      <c r="G306" s="106">
        <v>17.29425809</v>
      </c>
      <c r="H306" s="106">
        <v>2.86523737</v>
      </c>
      <c r="I306" s="106">
        <v>18.97233202</v>
      </c>
      <c r="J306" s="106">
        <v>2.587465565</v>
      </c>
      <c r="K306" s="106">
        <v>21.559797580000001</v>
      </c>
      <c r="L306" s="106">
        <v>70.215727209999997</v>
      </c>
      <c r="M306" s="106">
        <v>40.8885668</v>
      </c>
      <c r="N306" s="106">
        <v>29.327160410000001</v>
      </c>
      <c r="O306" s="106">
        <v>0.94699999999999995</v>
      </c>
      <c r="P306" s="106">
        <v>18.079999999999998</v>
      </c>
      <c r="Q306" s="106">
        <v>19.04</v>
      </c>
      <c r="R306" s="106">
        <v>390.43</v>
      </c>
      <c r="S306" s="106">
        <v>46.08</v>
      </c>
      <c r="T306" s="106">
        <v>73.38</v>
      </c>
      <c r="U306" s="67"/>
      <c r="V306" s="67"/>
      <c r="W306" s="67"/>
      <c r="X306" s="67"/>
      <c r="Y306" s="67"/>
    </row>
    <row r="307" spans="1:25" x14ac:dyDescent="0.2">
      <c r="A307" s="106">
        <v>346</v>
      </c>
      <c r="B307" s="107" t="s">
        <v>716</v>
      </c>
      <c r="C307" s="106">
        <v>0.47750088800000001</v>
      </c>
      <c r="D307" s="106">
        <v>0.36151712600000002</v>
      </c>
      <c r="E307" s="106">
        <v>0.117929851</v>
      </c>
      <c r="F307" s="106">
        <v>50.013919950000002</v>
      </c>
      <c r="G307" s="106">
        <v>20.081352970000001</v>
      </c>
      <c r="H307" s="106">
        <v>3.1146967019999998</v>
      </c>
      <c r="I307" s="106">
        <v>15.962732920000001</v>
      </c>
      <c r="J307" s="106">
        <v>2.6668831169999998</v>
      </c>
      <c r="K307" s="106">
        <v>18.629616039999998</v>
      </c>
      <c r="L307" s="106">
        <v>68.104667610000007</v>
      </c>
      <c r="M307" s="106">
        <v>38.644809909999999</v>
      </c>
      <c r="N307" s="106">
        <v>29.459857700000001</v>
      </c>
      <c r="O307" s="106">
        <v>0.94899999999999995</v>
      </c>
      <c r="P307" s="106">
        <v>18.440000000000001</v>
      </c>
      <c r="Q307" s="106">
        <v>18.079999999999998</v>
      </c>
      <c r="R307" s="106">
        <v>394.33</v>
      </c>
      <c r="S307" s="106">
        <v>47.17</v>
      </c>
      <c r="T307" s="106">
        <v>70.86</v>
      </c>
      <c r="U307" s="67"/>
      <c r="V307" s="67"/>
      <c r="W307" s="67"/>
      <c r="X307" s="67"/>
      <c r="Y307" s="67"/>
    </row>
    <row r="308" spans="1:25" x14ac:dyDescent="0.2">
      <c r="A308" s="106">
        <v>347</v>
      </c>
      <c r="B308" s="107" t="s">
        <v>718</v>
      </c>
      <c r="C308" s="106">
        <v>0.60405148099999995</v>
      </c>
      <c r="D308" s="106">
        <v>0.39512192000000002</v>
      </c>
      <c r="E308" s="106">
        <v>0.33057756300000002</v>
      </c>
      <c r="F308" s="106">
        <v>53.860386230000003</v>
      </c>
      <c r="G308" s="106">
        <v>19.458327090000001</v>
      </c>
      <c r="H308" s="106">
        <v>3.1337607460000001</v>
      </c>
      <c r="I308" s="106">
        <v>19.62102689</v>
      </c>
      <c r="J308" s="106">
        <v>2.6053289620000002</v>
      </c>
      <c r="K308" s="106">
        <v>22.226355860000002</v>
      </c>
      <c r="L308" s="106">
        <v>67.695338149999998</v>
      </c>
      <c r="M308" s="106">
        <v>39.794378819999999</v>
      </c>
      <c r="N308" s="106">
        <v>27.900959329999999</v>
      </c>
      <c r="O308" s="106">
        <v>0.95</v>
      </c>
      <c r="P308" s="106">
        <v>16.29</v>
      </c>
      <c r="Q308" s="106">
        <v>19.760000000000002</v>
      </c>
      <c r="R308" s="106">
        <v>382.98</v>
      </c>
      <c r="S308" s="106">
        <v>48.31</v>
      </c>
      <c r="T308" s="106">
        <v>71.95</v>
      </c>
      <c r="U308" s="67"/>
      <c r="V308" s="67"/>
      <c r="W308" s="67"/>
      <c r="X308" s="67"/>
      <c r="Y308" s="67"/>
    </row>
    <row r="309" spans="1:25" x14ac:dyDescent="0.2">
      <c r="A309" s="106">
        <v>348</v>
      </c>
      <c r="B309" s="107" t="s">
        <v>719</v>
      </c>
      <c r="C309" s="106">
        <v>0.58223757600000003</v>
      </c>
      <c r="D309" s="106">
        <v>0.404708817</v>
      </c>
      <c r="E309" s="106">
        <v>0.69001699400000005</v>
      </c>
      <c r="F309" s="106">
        <v>61.660873770000002</v>
      </c>
      <c r="G309" s="106">
        <v>18.475809420000001</v>
      </c>
      <c r="H309" s="106">
        <v>2.4714395960000002</v>
      </c>
      <c r="I309" s="106">
        <v>17.388575020000001</v>
      </c>
      <c r="J309" s="106">
        <v>2.0508759919999999</v>
      </c>
      <c r="K309" s="106">
        <v>19.439451009999999</v>
      </c>
      <c r="L309" s="106">
        <v>70.81306463</v>
      </c>
      <c r="M309" s="106">
        <v>40.209221429999999</v>
      </c>
      <c r="N309" s="106">
        <v>30.6038432</v>
      </c>
      <c r="O309" s="106">
        <v>1.0309999999999999</v>
      </c>
      <c r="P309" s="106">
        <v>12.69</v>
      </c>
      <c r="Q309" s="106">
        <v>20.48</v>
      </c>
      <c r="R309" s="106">
        <v>406.18</v>
      </c>
      <c r="S309" s="106">
        <v>50.51</v>
      </c>
      <c r="T309" s="106">
        <v>67.69</v>
      </c>
      <c r="U309" s="67"/>
      <c r="V309" s="67"/>
      <c r="W309" s="67"/>
      <c r="X309" s="67"/>
      <c r="Y309" s="67"/>
    </row>
    <row r="310" spans="1:25" x14ac:dyDescent="0.2">
      <c r="A310" s="106">
        <v>349</v>
      </c>
      <c r="B310" s="107" t="s">
        <v>720</v>
      </c>
      <c r="C310" s="106">
        <v>0.45579565300000002</v>
      </c>
      <c r="D310" s="106">
        <v>0.40543098300000002</v>
      </c>
      <c r="E310" s="106">
        <v>0.26339218599999997</v>
      </c>
      <c r="F310" s="106">
        <v>53.641352019999999</v>
      </c>
      <c r="G310" s="106">
        <v>18.83221709</v>
      </c>
      <c r="H310" s="106">
        <v>2.7275851389999999</v>
      </c>
      <c r="I310" s="106">
        <v>18.992248060000001</v>
      </c>
      <c r="J310" s="106">
        <v>2.8074641769999999</v>
      </c>
      <c r="K310" s="106">
        <v>21.799712240000002</v>
      </c>
      <c r="L310" s="106">
        <v>66.464339910000007</v>
      </c>
      <c r="M310" s="106">
        <v>40.607118849999999</v>
      </c>
      <c r="N310" s="106">
        <v>25.857221060000001</v>
      </c>
      <c r="O310" s="106">
        <v>0.99</v>
      </c>
      <c r="P310" s="106">
        <v>17.13</v>
      </c>
      <c r="Q310" s="106">
        <v>20.48</v>
      </c>
      <c r="R310" s="106">
        <v>360.3</v>
      </c>
      <c r="S310" s="106">
        <v>53.19</v>
      </c>
      <c r="T310" s="106">
        <v>71.98</v>
      </c>
      <c r="U310" s="67"/>
      <c r="V310" s="67"/>
      <c r="W310" s="67"/>
      <c r="X310" s="67"/>
      <c r="Y310" s="67"/>
    </row>
    <row r="311" spans="1:25" x14ac:dyDescent="0.2">
      <c r="A311" s="106">
        <v>350</v>
      </c>
      <c r="B311" s="107" t="s">
        <v>721</v>
      </c>
      <c r="C311" s="106">
        <v>0.36911810499999997</v>
      </c>
      <c r="D311" s="106">
        <v>0.30993549999999997</v>
      </c>
      <c r="E311" s="106">
        <v>0.18074716800000001</v>
      </c>
      <c r="F311" s="106">
        <v>44.446065879999999</v>
      </c>
      <c r="G311" s="106">
        <v>15.76925258</v>
      </c>
      <c r="H311" s="106">
        <v>2.6055018250000002</v>
      </c>
      <c r="I311" s="106">
        <v>20.4787234</v>
      </c>
      <c r="J311" s="106">
        <v>1.9268617020000001</v>
      </c>
      <c r="K311" s="106">
        <v>22.405585110000001</v>
      </c>
      <c r="L311" s="106">
        <v>67.938420350000001</v>
      </c>
      <c r="M311" s="106">
        <v>40.603385979999999</v>
      </c>
      <c r="N311" s="106">
        <v>27.335034369999999</v>
      </c>
      <c r="O311" s="106">
        <v>0.92200000000000004</v>
      </c>
      <c r="P311" s="106">
        <v>18.440000000000001</v>
      </c>
      <c r="Q311" s="106">
        <v>18.559999999999999</v>
      </c>
      <c r="R311" s="106">
        <v>377.81</v>
      </c>
      <c r="S311" s="106">
        <v>50</v>
      </c>
      <c r="T311" s="106">
        <v>68.66</v>
      </c>
      <c r="U311" s="67"/>
      <c r="V311" s="67"/>
      <c r="W311" s="67"/>
      <c r="X311" s="67"/>
      <c r="Y311" s="67"/>
    </row>
    <row r="312" spans="1:25" x14ac:dyDescent="0.2">
      <c r="A312" s="106">
        <v>351</v>
      </c>
      <c r="B312" s="107" t="s">
        <v>723</v>
      </c>
      <c r="C312" s="106">
        <v>0.470860475</v>
      </c>
      <c r="D312" s="106">
        <v>0.36468573900000001</v>
      </c>
      <c r="E312" s="106">
        <v>0.293145932</v>
      </c>
      <c r="F312" s="106">
        <v>46.461666569999998</v>
      </c>
      <c r="G312" s="106">
        <v>16.856249529999999</v>
      </c>
      <c r="H312" s="106">
        <v>2.2867491040000001</v>
      </c>
      <c r="I312" s="106">
        <v>19.013157889999999</v>
      </c>
      <c r="J312" s="106">
        <v>2.0764653110000002</v>
      </c>
      <c r="K312" s="106">
        <v>21.089623209999999</v>
      </c>
      <c r="L312" s="106">
        <v>66.853233829999994</v>
      </c>
      <c r="M312" s="106">
        <v>40.120065889999999</v>
      </c>
      <c r="N312" s="106">
        <v>26.733167940000001</v>
      </c>
      <c r="O312" s="106">
        <v>0.85599999999999998</v>
      </c>
      <c r="P312" s="106">
        <v>23.24</v>
      </c>
      <c r="Q312" s="106">
        <v>23.48</v>
      </c>
      <c r="R312" s="106">
        <v>432.35</v>
      </c>
      <c r="S312" s="106">
        <v>49.5</v>
      </c>
      <c r="T312" s="106">
        <v>68.66</v>
      </c>
      <c r="U312" s="67"/>
      <c r="V312" s="67"/>
      <c r="W312" s="67"/>
      <c r="X312" s="67"/>
      <c r="Y312" s="67"/>
    </row>
    <row r="313" spans="1:25" x14ac:dyDescent="0.2">
      <c r="A313" s="106">
        <v>353</v>
      </c>
      <c r="B313" s="107" t="s">
        <v>725</v>
      </c>
      <c r="C313" s="106">
        <v>0.67701252000000001</v>
      </c>
      <c r="D313" s="106">
        <v>0.48622630500000003</v>
      </c>
      <c r="E313" s="106">
        <v>0.29084444500000001</v>
      </c>
      <c r="F313" s="106">
        <v>55.996188799999999</v>
      </c>
      <c r="G313" s="106">
        <v>20.21601098</v>
      </c>
      <c r="H313" s="106">
        <v>2.6703944750000002</v>
      </c>
      <c r="I313" s="106">
        <v>20.526315790000002</v>
      </c>
      <c r="J313" s="106">
        <v>2.291058612</v>
      </c>
      <c r="K313" s="106">
        <v>22.817374399999999</v>
      </c>
      <c r="L313" s="106">
        <v>68.051575929999998</v>
      </c>
      <c r="M313" s="106">
        <v>37.603332010000003</v>
      </c>
      <c r="N313" s="106">
        <v>30.448243919999999</v>
      </c>
      <c r="O313" s="106">
        <v>0.80500000000000005</v>
      </c>
      <c r="P313" s="106">
        <v>20.239999999999998</v>
      </c>
      <c r="Q313" s="106">
        <v>21.32</v>
      </c>
      <c r="R313" s="106">
        <v>389.71</v>
      </c>
      <c r="S313" s="106">
        <v>49.75</v>
      </c>
      <c r="T313" s="106">
        <v>70.290000000000006</v>
      </c>
      <c r="U313" s="67"/>
      <c r="V313" s="67"/>
      <c r="W313" s="67"/>
      <c r="X313" s="67"/>
      <c r="Y313" s="67"/>
    </row>
    <row r="314" spans="1:25" x14ac:dyDescent="0.2">
      <c r="A314" s="106">
        <v>354</v>
      </c>
      <c r="B314" s="107" t="s">
        <v>726</v>
      </c>
      <c r="C314" s="106">
        <v>0.42649038900000003</v>
      </c>
      <c r="D314" s="106">
        <v>0.36947627599999999</v>
      </c>
      <c r="E314" s="106">
        <v>0.43305675100000002</v>
      </c>
      <c r="F314" s="106">
        <v>54.319903740000001</v>
      </c>
      <c r="G314" s="106">
        <v>17.65112057</v>
      </c>
      <c r="H314" s="106">
        <v>2.1621411820000001</v>
      </c>
      <c r="I314" s="106">
        <v>17.83887468</v>
      </c>
      <c r="J314" s="106">
        <v>2.424465241</v>
      </c>
      <c r="K314" s="106">
        <v>20.26333992</v>
      </c>
      <c r="L314" s="106">
        <v>69.412662089999998</v>
      </c>
      <c r="M314" s="106">
        <v>38.827252229999999</v>
      </c>
      <c r="N314" s="106">
        <v>30.585409859999999</v>
      </c>
      <c r="O314" s="106">
        <v>0.82899999999999996</v>
      </c>
      <c r="P314" s="106">
        <v>14.73</v>
      </c>
      <c r="Q314" s="106">
        <v>17.61</v>
      </c>
      <c r="R314" s="106">
        <v>425.56</v>
      </c>
      <c r="S314" s="106">
        <v>51.28</v>
      </c>
      <c r="T314" s="106">
        <v>75.08</v>
      </c>
      <c r="U314" s="67"/>
      <c r="V314" s="67"/>
      <c r="W314" s="67"/>
      <c r="X314" s="67"/>
      <c r="Y314" s="67"/>
    </row>
    <row r="315" spans="1:25" x14ac:dyDescent="0.2">
      <c r="A315" s="106">
        <v>356</v>
      </c>
      <c r="B315" s="107" t="s">
        <v>727</v>
      </c>
      <c r="C315" s="106">
        <v>0.49593486199999998</v>
      </c>
      <c r="D315" s="106">
        <v>0.39173337899999999</v>
      </c>
      <c r="E315" s="106">
        <v>0.42412761900000001</v>
      </c>
      <c r="F315" s="106">
        <v>52.086161859999997</v>
      </c>
      <c r="G315" s="106">
        <v>18.708171440000001</v>
      </c>
      <c r="H315" s="106">
        <v>3.1624066119999998</v>
      </c>
      <c r="I315" s="106">
        <v>17.5210902</v>
      </c>
      <c r="J315" s="106">
        <v>3.0244233380000001</v>
      </c>
      <c r="K315" s="106">
        <v>20.545513540000002</v>
      </c>
      <c r="L315" s="106">
        <v>69.377990429999997</v>
      </c>
      <c r="M315" s="106">
        <v>39.533617540000002</v>
      </c>
      <c r="N315" s="106">
        <v>29.844372889999999</v>
      </c>
      <c r="O315" s="106">
        <v>1</v>
      </c>
      <c r="P315" s="106">
        <v>15.33</v>
      </c>
      <c r="Q315" s="106">
        <v>20.96</v>
      </c>
      <c r="R315" s="106">
        <v>408.05</v>
      </c>
      <c r="S315" s="106">
        <v>45.05</v>
      </c>
      <c r="T315" s="106">
        <v>72.02</v>
      </c>
      <c r="U315" s="67"/>
      <c r="V315" s="67"/>
      <c r="W315" s="67"/>
      <c r="X315" s="67"/>
      <c r="Y315" s="67"/>
    </row>
    <row r="316" spans="1:25" x14ac:dyDescent="0.2">
      <c r="A316" s="106">
        <v>357</v>
      </c>
      <c r="B316" s="107" t="s">
        <v>728</v>
      </c>
      <c r="C316" s="106">
        <v>0.49273049000000002</v>
      </c>
      <c r="D316" s="106">
        <v>0.46603920599999998</v>
      </c>
      <c r="E316" s="106">
        <v>0.33091119299999999</v>
      </c>
      <c r="F316" s="106">
        <v>49.471110930000002</v>
      </c>
      <c r="G316" s="106">
        <v>18.605273910000001</v>
      </c>
      <c r="H316" s="106">
        <v>3.4232085959999998</v>
      </c>
      <c r="I316" s="106">
        <v>18.24494949</v>
      </c>
      <c r="J316" s="106">
        <v>2.8076790630000001</v>
      </c>
      <c r="K316" s="106">
        <v>21.052628559999999</v>
      </c>
      <c r="L316" s="106">
        <v>66.591591589999993</v>
      </c>
      <c r="M316" s="106">
        <v>37.512860310000001</v>
      </c>
      <c r="N316" s="106">
        <v>29.07873128</v>
      </c>
      <c r="O316" s="106">
        <v>1.093</v>
      </c>
      <c r="P316" s="106">
        <v>18.8</v>
      </c>
      <c r="Q316" s="106">
        <v>19.88</v>
      </c>
      <c r="R316" s="106">
        <v>342.37</v>
      </c>
      <c r="S316" s="106">
        <v>44.64</v>
      </c>
      <c r="T316" s="106">
        <v>74.72</v>
      </c>
      <c r="U316" s="67"/>
      <c r="V316" s="67"/>
      <c r="W316" s="67"/>
      <c r="X316" s="67"/>
      <c r="Y316" s="67"/>
    </row>
    <row r="317" spans="1:25" x14ac:dyDescent="0.2">
      <c r="A317" s="106">
        <v>358</v>
      </c>
      <c r="B317" s="107" t="s">
        <v>729</v>
      </c>
      <c r="C317" s="106">
        <v>0.47699340299999998</v>
      </c>
      <c r="D317" s="106">
        <v>0.42648794099999998</v>
      </c>
      <c r="E317" s="106">
        <v>0.27563699000000003</v>
      </c>
      <c r="F317" s="106">
        <v>47.578992739999997</v>
      </c>
      <c r="G317" s="106">
        <v>18.5965098</v>
      </c>
      <c r="H317" s="106">
        <v>4.1624835190000002</v>
      </c>
      <c r="I317" s="106">
        <v>20.33898305</v>
      </c>
      <c r="J317" s="106">
        <v>2.5154972149999999</v>
      </c>
      <c r="K317" s="106">
        <v>22.85448027</v>
      </c>
      <c r="L317" s="106">
        <v>65.802781289999999</v>
      </c>
      <c r="M317" s="106">
        <v>37.387965190000003</v>
      </c>
      <c r="N317" s="106">
        <v>28.414816089999999</v>
      </c>
      <c r="O317" s="106">
        <v>0.94</v>
      </c>
      <c r="P317" s="106">
        <v>18.079999999999998</v>
      </c>
      <c r="Q317" s="106">
        <v>20.48</v>
      </c>
      <c r="R317" s="106">
        <v>381.32</v>
      </c>
      <c r="S317" s="106">
        <v>42.02</v>
      </c>
      <c r="T317" s="106">
        <v>71.8</v>
      </c>
      <c r="U317" s="67"/>
      <c r="V317" s="67"/>
      <c r="W317" s="67"/>
      <c r="X317" s="67"/>
      <c r="Y317" s="67"/>
    </row>
    <row r="318" spans="1:25" x14ac:dyDescent="0.2">
      <c r="A318" s="106">
        <v>359</v>
      </c>
      <c r="B318" s="107" t="s">
        <v>730</v>
      </c>
      <c r="C318" s="106">
        <v>0.53925410799999995</v>
      </c>
      <c r="D318" s="106">
        <v>0.36577669800000001</v>
      </c>
      <c r="E318" s="106">
        <v>8.0717282000000001E-2</v>
      </c>
      <c r="F318" s="106">
        <v>45.935377639999999</v>
      </c>
      <c r="G318" s="106">
        <v>16.942811679999998</v>
      </c>
      <c r="H318" s="106">
        <v>3.1633186850000001</v>
      </c>
      <c r="I318" s="106">
        <v>19.936507939999998</v>
      </c>
      <c r="J318" s="106">
        <v>2.62989899</v>
      </c>
      <c r="K318" s="106">
        <v>22.566406929999999</v>
      </c>
      <c r="L318" s="106">
        <v>70.125786160000004</v>
      </c>
      <c r="M318" s="106">
        <v>42.110991800000001</v>
      </c>
      <c r="N318" s="106">
        <v>28.01479436</v>
      </c>
      <c r="O318" s="106">
        <v>0.99</v>
      </c>
      <c r="P318" s="106">
        <v>18.440000000000001</v>
      </c>
      <c r="Q318" s="106">
        <v>20</v>
      </c>
      <c r="R318" s="106">
        <v>389.82</v>
      </c>
      <c r="S318" s="106">
        <v>48.54</v>
      </c>
      <c r="T318" s="106">
        <v>73.64</v>
      </c>
      <c r="U318" s="67"/>
      <c r="V318" s="67"/>
      <c r="W318" s="67"/>
      <c r="X318" s="67"/>
      <c r="Y318" s="67"/>
    </row>
    <row r="319" spans="1:25" x14ac:dyDescent="0.2">
      <c r="A319" s="106">
        <v>360</v>
      </c>
      <c r="B319" s="107" t="s">
        <v>732</v>
      </c>
      <c r="C319" s="106">
        <v>0.48660093999999998</v>
      </c>
      <c r="D319" s="106">
        <v>0.349307478</v>
      </c>
      <c r="E319" s="106">
        <v>0.31035456900000002</v>
      </c>
      <c r="F319" s="106">
        <v>51.061036739999999</v>
      </c>
      <c r="G319" s="106">
        <v>18.478427379999999</v>
      </c>
      <c r="H319" s="106">
        <v>3.0950616759999998</v>
      </c>
      <c r="I319" s="106">
        <v>18.537859009999998</v>
      </c>
      <c r="J319" s="106">
        <v>2.4682826960000002</v>
      </c>
      <c r="K319" s="106">
        <v>21.006141700000001</v>
      </c>
      <c r="L319" s="106">
        <v>70.738255030000005</v>
      </c>
      <c r="M319" s="106">
        <v>40.323268390000003</v>
      </c>
      <c r="N319" s="106">
        <v>30.414986639999999</v>
      </c>
      <c r="O319" s="106">
        <v>1.0940000000000001</v>
      </c>
      <c r="P319" s="106">
        <v>18.079999999999998</v>
      </c>
      <c r="Q319" s="106">
        <v>21.92</v>
      </c>
      <c r="R319" s="106">
        <v>422.89</v>
      </c>
      <c r="S319" s="106">
        <v>49.02</v>
      </c>
      <c r="T319" s="106">
        <v>70.52</v>
      </c>
      <c r="U319" s="67"/>
      <c r="V319" s="67"/>
      <c r="W319" s="67"/>
      <c r="X319" s="67"/>
      <c r="Y319" s="67"/>
    </row>
    <row r="320" spans="1:25" x14ac:dyDescent="0.2">
      <c r="A320" s="106">
        <v>361</v>
      </c>
      <c r="B320" s="107" t="s">
        <v>733</v>
      </c>
      <c r="C320" s="106">
        <v>0.50138368600000005</v>
      </c>
      <c r="D320" s="67"/>
      <c r="E320" s="106">
        <v>0.49299414499999999</v>
      </c>
      <c r="F320" s="106">
        <v>46.995644560000002</v>
      </c>
      <c r="G320" s="106">
        <v>17.482235670000001</v>
      </c>
      <c r="H320" s="106">
        <v>3.6864706049999998</v>
      </c>
      <c r="I320" s="106">
        <v>20.050600889999998</v>
      </c>
      <c r="J320" s="106">
        <v>1.9983324710000001</v>
      </c>
      <c r="K320" s="106">
        <v>22.048933359999999</v>
      </c>
      <c r="L320" s="106">
        <v>66.690140850000006</v>
      </c>
      <c r="M320" s="106">
        <v>36.497460940000003</v>
      </c>
      <c r="N320" s="106">
        <v>30.192679909999999</v>
      </c>
      <c r="O320" s="106">
        <v>0.90900000000000003</v>
      </c>
      <c r="P320" s="106">
        <v>20.48</v>
      </c>
      <c r="Q320" s="106">
        <v>20.96</v>
      </c>
      <c r="R320" s="106">
        <v>396.93</v>
      </c>
      <c r="S320" s="106">
        <v>49.5</v>
      </c>
      <c r="T320" s="106">
        <v>70.12</v>
      </c>
      <c r="U320" s="67"/>
      <c r="V320" s="67"/>
      <c r="W320" s="67"/>
      <c r="X320" s="67"/>
      <c r="Y320" s="67"/>
    </row>
    <row r="321" spans="1:25" x14ac:dyDescent="0.2">
      <c r="A321" s="106">
        <v>362</v>
      </c>
      <c r="B321" s="107" t="s">
        <v>734</v>
      </c>
      <c r="C321" s="106">
        <v>0.56288857599999997</v>
      </c>
      <c r="D321" s="106">
        <v>0.38698597200000001</v>
      </c>
      <c r="E321" s="106">
        <v>0.31519997500000002</v>
      </c>
      <c r="F321" s="106">
        <v>51.244457769999997</v>
      </c>
      <c r="G321" s="106">
        <v>19.462451890000001</v>
      </c>
      <c r="H321" s="106">
        <v>3.5139615690000001</v>
      </c>
      <c r="I321" s="106">
        <v>18.523401450000001</v>
      </c>
      <c r="J321" s="106">
        <v>2.1660274469999998</v>
      </c>
      <c r="K321" s="106">
        <v>20.689428899999999</v>
      </c>
      <c r="L321" s="106">
        <v>73.586161009999998</v>
      </c>
      <c r="M321" s="106">
        <v>41.431056490000003</v>
      </c>
      <c r="N321" s="106">
        <v>32.155104520000002</v>
      </c>
      <c r="O321" s="106">
        <v>0.98599999999999999</v>
      </c>
      <c r="P321" s="106">
        <v>18.2</v>
      </c>
      <c r="Q321" s="106">
        <v>22.76</v>
      </c>
      <c r="R321" s="106">
        <v>428.46</v>
      </c>
      <c r="S321" s="106">
        <v>49.75</v>
      </c>
      <c r="T321" s="106">
        <v>67.47</v>
      </c>
      <c r="U321" s="67"/>
      <c r="V321" s="67"/>
      <c r="W321" s="67"/>
      <c r="X321" s="67"/>
      <c r="Y321" s="67"/>
    </row>
    <row r="322" spans="1:25" x14ac:dyDescent="0.2">
      <c r="A322" s="106">
        <v>363</v>
      </c>
      <c r="B322" s="107" t="s">
        <v>735</v>
      </c>
      <c r="C322" s="106">
        <v>0.52734680300000003</v>
      </c>
      <c r="D322" s="106">
        <v>0.40297824599999998</v>
      </c>
      <c r="E322" s="106">
        <v>0.44680287800000001</v>
      </c>
      <c r="F322" s="106">
        <v>57.133414780000003</v>
      </c>
      <c r="G322" s="106">
        <v>17.58051008</v>
      </c>
      <c r="H322" s="106">
        <v>2.870847054</v>
      </c>
      <c r="I322" s="106">
        <v>19.14473684</v>
      </c>
      <c r="J322" s="106">
        <v>1.9677930619999999</v>
      </c>
      <c r="K322" s="106">
        <v>21.112529899999998</v>
      </c>
      <c r="L322" s="106">
        <v>70.661427639999999</v>
      </c>
      <c r="M322" s="106">
        <v>38.82162726</v>
      </c>
      <c r="N322" s="106">
        <v>31.83980038</v>
      </c>
      <c r="O322" s="106">
        <v>0.96499999999999997</v>
      </c>
      <c r="P322" s="106">
        <v>15.33</v>
      </c>
      <c r="Q322" s="106">
        <v>19.16</v>
      </c>
      <c r="R322" s="106">
        <v>429.6</v>
      </c>
      <c r="S322" s="106">
        <v>50.51</v>
      </c>
      <c r="T322" s="106">
        <v>65.959999999999994</v>
      </c>
      <c r="U322" s="67"/>
      <c r="V322" s="67"/>
      <c r="W322" s="67"/>
      <c r="X322" s="67"/>
      <c r="Y322" s="67"/>
    </row>
    <row r="323" spans="1:25" x14ac:dyDescent="0.2">
      <c r="A323" s="106">
        <v>364</v>
      </c>
      <c r="B323" s="107" t="s">
        <v>736</v>
      </c>
      <c r="C323" s="106">
        <v>0.55773233499999997</v>
      </c>
      <c r="D323" s="106">
        <v>0.38423489700000002</v>
      </c>
      <c r="E323" s="106">
        <v>0.33820376600000002</v>
      </c>
      <c r="F323" s="106">
        <v>48.282683169999999</v>
      </c>
      <c r="G323" s="106">
        <v>17.439644090000002</v>
      </c>
      <c r="H323" s="106">
        <v>3.4351666270000001</v>
      </c>
      <c r="I323" s="106">
        <v>19.710906699999999</v>
      </c>
      <c r="J323" s="106">
        <v>2.123880062</v>
      </c>
      <c r="K323" s="106">
        <v>21.83478676</v>
      </c>
      <c r="L323" s="106">
        <v>68.002544529999994</v>
      </c>
      <c r="M323" s="106">
        <v>39.04006605</v>
      </c>
      <c r="N323" s="106">
        <v>28.962478480000001</v>
      </c>
      <c r="O323" s="106">
        <v>0.91300000000000003</v>
      </c>
      <c r="P323" s="106">
        <v>15.69</v>
      </c>
      <c r="Q323" s="106">
        <v>20.6</v>
      </c>
      <c r="R323" s="106">
        <v>440.47</v>
      </c>
      <c r="S323" s="106">
        <v>51.28</v>
      </c>
      <c r="T323" s="106">
        <v>69.41</v>
      </c>
      <c r="U323" s="67"/>
      <c r="V323" s="67"/>
      <c r="W323" s="67"/>
      <c r="X323" s="67"/>
      <c r="Y323" s="67"/>
    </row>
    <row r="324" spans="1:25" x14ac:dyDescent="0.2">
      <c r="A324" s="106">
        <v>365</v>
      </c>
      <c r="B324" s="107" t="s">
        <v>738</v>
      </c>
      <c r="C324" s="106">
        <v>0.504152657</v>
      </c>
      <c r="D324" s="106">
        <v>0.42513128700000002</v>
      </c>
      <c r="E324" s="106">
        <v>0.50786489400000001</v>
      </c>
      <c r="F324" s="106">
        <v>53.634948950000002</v>
      </c>
      <c r="G324" s="106">
        <v>18.042068369999999</v>
      </c>
      <c r="H324" s="106">
        <v>3.3010421129999998</v>
      </c>
      <c r="I324" s="106">
        <v>18.305504020000001</v>
      </c>
      <c r="J324" s="106">
        <v>2.5137459940000002</v>
      </c>
      <c r="K324" s="106">
        <v>20.819250010000001</v>
      </c>
      <c r="L324" s="106">
        <v>71.538956859999999</v>
      </c>
      <c r="M324" s="106">
        <v>41.471664050000001</v>
      </c>
      <c r="N324" s="106">
        <v>30.067292810000001</v>
      </c>
      <c r="O324" s="106">
        <v>0.77700000000000002</v>
      </c>
      <c r="P324" s="106">
        <v>17.850000000000001</v>
      </c>
      <c r="Q324" s="106">
        <v>16.77</v>
      </c>
      <c r="R324" s="106">
        <v>450.67</v>
      </c>
      <c r="S324" s="106">
        <v>48.31</v>
      </c>
      <c r="T324" s="106">
        <v>73.069999999999993</v>
      </c>
      <c r="U324" s="67"/>
      <c r="V324" s="67"/>
      <c r="W324" s="67"/>
      <c r="X324" s="67"/>
      <c r="Y324" s="67"/>
    </row>
    <row r="325" spans="1:25" x14ac:dyDescent="0.2">
      <c r="A325" s="106">
        <v>366</v>
      </c>
      <c r="B325" s="107" t="s">
        <v>185</v>
      </c>
      <c r="C325" s="106">
        <v>0.50937483400000005</v>
      </c>
      <c r="D325" s="106">
        <v>0.38095268100000002</v>
      </c>
      <c r="E325" s="106">
        <v>0.457724621</v>
      </c>
      <c r="F325" s="106">
        <v>52.649919099999998</v>
      </c>
      <c r="G325" s="106">
        <v>20.104121760000002</v>
      </c>
      <c r="H325" s="106">
        <v>3.0513133080000001</v>
      </c>
      <c r="I325" s="106">
        <v>19.266055049999999</v>
      </c>
      <c r="J325" s="106">
        <v>2.3580960320000002</v>
      </c>
      <c r="K325" s="106">
        <v>21.624151080000001</v>
      </c>
      <c r="L325" s="106">
        <v>70.680272110000004</v>
      </c>
      <c r="M325" s="106">
        <v>42.13332209</v>
      </c>
      <c r="N325" s="106">
        <v>28.546950020000001</v>
      </c>
      <c r="O325" s="106">
        <v>0.82099999999999995</v>
      </c>
      <c r="P325" s="106">
        <v>18.68</v>
      </c>
      <c r="Q325" s="106">
        <v>22.04</v>
      </c>
      <c r="R325" s="106">
        <v>430.9</v>
      </c>
      <c r="S325" s="106">
        <v>47.62</v>
      </c>
      <c r="T325" s="106">
        <v>70.36</v>
      </c>
      <c r="U325" s="67"/>
      <c r="V325" s="67"/>
      <c r="W325" s="67"/>
      <c r="X325" s="67"/>
      <c r="Y325" s="67"/>
    </row>
    <row r="326" spans="1:25" x14ac:dyDescent="0.2">
      <c r="A326" s="106">
        <v>367</v>
      </c>
      <c r="B326" s="107" t="s">
        <v>135</v>
      </c>
      <c r="C326" s="106">
        <v>0.51213003499999998</v>
      </c>
      <c r="D326" s="106">
        <v>0.35528691400000001</v>
      </c>
      <c r="E326" s="106">
        <v>1.0438027160000001</v>
      </c>
      <c r="F326" s="106">
        <v>54.707374919999999</v>
      </c>
      <c r="G326" s="106">
        <v>19.793376240000001</v>
      </c>
      <c r="H326" s="106">
        <v>3.415776073</v>
      </c>
      <c r="I326" s="106">
        <v>18.221941990000001</v>
      </c>
      <c r="J326" s="106">
        <v>2.7685429319999999</v>
      </c>
      <c r="K326" s="106">
        <v>20.99048492</v>
      </c>
      <c r="L326" s="106">
        <v>72.168508290000005</v>
      </c>
      <c r="M326" s="106">
        <v>41.293233899999997</v>
      </c>
      <c r="N326" s="106">
        <v>30.875274390000001</v>
      </c>
      <c r="O326" s="106">
        <v>0.86699999999999999</v>
      </c>
      <c r="P326" s="106">
        <v>19.04</v>
      </c>
      <c r="Q326" s="106">
        <v>18.2</v>
      </c>
      <c r="R326" s="106">
        <v>411.71</v>
      </c>
      <c r="S326" s="106">
        <v>47.85</v>
      </c>
      <c r="T326" s="106">
        <v>70.2</v>
      </c>
      <c r="U326" s="67"/>
      <c r="V326" s="67"/>
      <c r="W326" s="67"/>
      <c r="X326" s="67"/>
      <c r="Y326" s="67"/>
    </row>
    <row r="327" spans="1:25" x14ac:dyDescent="0.2">
      <c r="A327" s="106">
        <v>368</v>
      </c>
      <c r="B327" s="107" t="s">
        <v>739</v>
      </c>
      <c r="C327" s="106">
        <v>0.49590830899999999</v>
      </c>
      <c r="D327" s="106">
        <v>0.35718120599999997</v>
      </c>
      <c r="E327" s="106">
        <v>0.48105755300000003</v>
      </c>
      <c r="F327" s="106">
        <v>48.382166609999999</v>
      </c>
      <c r="G327" s="106">
        <v>17.231257889999998</v>
      </c>
      <c r="H327" s="106">
        <v>2.7833306320000002</v>
      </c>
      <c r="I327" s="106">
        <v>18.152454779999999</v>
      </c>
      <c r="J327" s="106">
        <v>2.671041813</v>
      </c>
      <c r="K327" s="106">
        <v>20.823496590000001</v>
      </c>
      <c r="L327" s="106">
        <v>69.736842109999998</v>
      </c>
      <c r="M327" s="106">
        <v>42.518187820000001</v>
      </c>
      <c r="N327" s="106">
        <v>27.218654279999999</v>
      </c>
      <c r="O327" s="106">
        <v>0.87</v>
      </c>
      <c r="P327" s="106">
        <v>17.25</v>
      </c>
      <c r="Q327" s="106">
        <v>19.52</v>
      </c>
      <c r="R327" s="106">
        <v>426.38</v>
      </c>
      <c r="S327" s="106">
        <v>49.5</v>
      </c>
      <c r="T327" s="106">
        <v>69.88</v>
      </c>
      <c r="U327" s="67"/>
      <c r="V327" s="67"/>
      <c r="W327" s="67"/>
      <c r="X327" s="67"/>
      <c r="Y327" s="67"/>
    </row>
    <row r="328" spans="1:25" x14ac:dyDescent="0.2">
      <c r="A328" s="106">
        <v>369</v>
      </c>
      <c r="B328" s="107" t="s">
        <v>740</v>
      </c>
      <c r="C328" s="106">
        <v>0.51361801900000004</v>
      </c>
      <c r="D328" s="106">
        <v>0.332644308</v>
      </c>
      <c r="E328" s="106">
        <v>0.208905227</v>
      </c>
      <c r="F328" s="106">
        <v>50.077543239999997</v>
      </c>
      <c r="G328" s="106">
        <v>18.214632170000002</v>
      </c>
      <c r="H328" s="106">
        <v>3.0534006489999999</v>
      </c>
      <c r="I328" s="106">
        <v>18.41415465</v>
      </c>
      <c r="J328" s="106">
        <v>2.435511736</v>
      </c>
      <c r="K328" s="106">
        <v>20.849666389999999</v>
      </c>
      <c r="L328" s="106">
        <v>69.079409699999999</v>
      </c>
      <c r="M328" s="106">
        <v>40.152451739999997</v>
      </c>
      <c r="N328" s="106">
        <v>28.926957949999998</v>
      </c>
      <c r="O328" s="106">
        <v>1.1679999999999999</v>
      </c>
      <c r="P328" s="106">
        <v>17.96</v>
      </c>
      <c r="Q328" s="106">
        <v>17.96</v>
      </c>
      <c r="R328" s="106">
        <v>433.47</v>
      </c>
      <c r="S328" s="106">
        <v>44.64</v>
      </c>
      <c r="T328" s="106">
        <v>69.930000000000007</v>
      </c>
      <c r="U328" s="67"/>
      <c r="V328" s="67"/>
      <c r="W328" s="67"/>
      <c r="X328" s="67"/>
      <c r="Y328" s="67"/>
    </row>
    <row r="329" spans="1:25" x14ac:dyDescent="0.2">
      <c r="A329" s="106">
        <v>370</v>
      </c>
      <c r="B329" s="107" t="s">
        <v>231</v>
      </c>
      <c r="C329" s="106">
        <v>0.54919877100000003</v>
      </c>
      <c r="D329" s="106">
        <v>0.434572605</v>
      </c>
      <c r="E329" s="106">
        <v>0.38990273199999997</v>
      </c>
      <c r="F329" s="106">
        <v>50.95570266</v>
      </c>
      <c r="G329" s="106">
        <v>18.30864794</v>
      </c>
      <c r="H329" s="106">
        <v>3.609338943</v>
      </c>
      <c r="I329" s="106">
        <v>20.026178009999999</v>
      </c>
      <c r="J329" s="106">
        <v>2.5972156119999998</v>
      </c>
      <c r="K329" s="106">
        <v>22.623393620000002</v>
      </c>
      <c r="L329" s="106">
        <v>67.849686849999998</v>
      </c>
      <c r="M329" s="106">
        <v>37.613237570000003</v>
      </c>
      <c r="N329" s="106">
        <v>30.236449279999999</v>
      </c>
      <c r="O329" s="106">
        <v>0.747</v>
      </c>
      <c r="P329" s="106">
        <v>17.25</v>
      </c>
      <c r="Q329" s="106">
        <v>19.52</v>
      </c>
      <c r="R329" s="106">
        <v>381.93</v>
      </c>
      <c r="S329" s="106">
        <v>47.17</v>
      </c>
      <c r="T329" s="106">
        <v>73.11</v>
      </c>
      <c r="U329" s="67"/>
      <c r="V329" s="67"/>
      <c r="W329" s="67"/>
      <c r="X329" s="67"/>
      <c r="Y329" s="67"/>
    </row>
    <row r="330" spans="1:25" x14ac:dyDescent="0.2">
      <c r="A330" s="106">
        <v>372</v>
      </c>
      <c r="B330" s="107" t="s">
        <v>122</v>
      </c>
      <c r="C330" s="106">
        <v>0.55624258299999996</v>
      </c>
      <c r="D330" s="106">
        <v>0.38118579600000002</v>
      </c>
      <c r="E330" s="106">
        <v>0.37466106700000001</v>
      </c>
      <c r="F330" s="106">
        <v>46.553301060000003</v>
      </c>
      <c r="G330" s="106">
        <v>18.213875030000001</v>
      </c>
      <c r="H330" s="106">
        <v>2.8553019540000002</v>
      </c>
      <c r="I330" s="106">
        <v>18.76653868</v>
      </c>
      <c r="J330" s="106">
        <v>2.5940234449999999</v>
      </c>
      <c r="K330" s="106">
        <v>21.360562120000001</v>
      </c>
      <c r="L330" s="106">
        <v>67.64436603</v>
      </c>
      <c r="M330" s="106">
        <v>37.132453609999999</v>
      </c>
      <c r="N330" s="106">
        <v>30.511912420000002</v>
      </c>
      <c r="O330" s="106">
        <v>0.83</v>
      </c>
      <c r="P330" s="106">
        <v>17.964925000000001</v>
      </c>
      <c r="Q330" s="106">
        <v>21.0794</v>
      </c>
      <c r="R330" s="106">
        <v>386.07</v>
      </c>
      <c r="S330" s="106">
        <v>48.310306199999999</v>
      </c>
      <c r="T330" s="106">
        <v>74.226468960000005</v>
      </c>
      <c r="U330" s="67"/>
      <c r="V330" s="67"/>
      <c r="W330" s="67"/>
      <c r="X330" s="67"/>
      <c r="Y330" s="67"/>
    </row>
    <row r="331" spans="1:25" x14ac:dyDescent="0.2">
      <c r="A331" s="106">
        <v>373</v>
      </c>
      <c r="B331" s="107" t="s">
        <v>741</v>
      </c>
      <c r="C331" s="106">
        <v>0.55889349899999996</v>
      </c>
      <c r="D331" s="106">
        <v>0.40953351700000001</v>
      </c>
      <c r="E331" s="106">
        <v>0.141762478</v>
      </c>
      <c r="F331" s="106">
        <v>45.80818257</v>
      </c>
      <c r="G331" s="106">
        <v>19.245802579999999</v>
      </c>
      <c r="H331" s="106">
        <v>2.8346711610000002</v>
      </c>
      <c r="I331" s="106">
        <v>20.038289729999999</v>
      </c>
      <c r="J331" s="106">
        <v>2.8354702089999999</v>
      </c>
      <c r="K331" s="106">
        <v>22.873759939999999</v>
      </c>
      <c r="L331" s="106">
        <v>70.242914979999995</v>
      </c>
      <c r="M331" s="106">
        <v>38.60274038</v>
      </c>
      <c r="N331" s="106">
        <v>31.640174600000002</v>
      </c>
      <c r="O331" s="106">
        <v>0.90300000000000002</v>
      </c>
      <c r="P331" s="106">
        <v>22.64</v>
      </c>
      <c r="Q331" s="106">
        <v>24.91</v>
      </c>
      <c r="R331" s="106">
        <v>415.88</v>
      </c>
      <c r="S331" s="106">
        <v>46.08</v>
      </c>
      <c r="T331" s="106">
        <v>72.3</v>
      </c>
      <c r="U331" s="67"/>
      <c r="V331" s="67"/>
      <c r="W331" s="67"/>
      <c r="X331" s="67"/>
      <c r="Y331" s="67"/>
    </row>
    <row r="332" spans="1:25" x14ac:dyDescent="0.2">
      <c r="A332" s="106">
        <v>374</v>
      </c>
      <c r="B332" s="107" t="s">
        <v>742</v>
      </c>
      <c r="C332" s="106">
        <v>0.48260505500000001</v>
      </c>
      <c r="D332" s="106">
        <v>0.40800157300000001</v>
      </c>
      <c r="E332" s="106">
        <v>0.33862637299999998</v>
      </c>
      <c r="F332" s="106">
        <v>56.777405739999999</v>
      </c>
      <c r="G332" s="106">
        <v>19.522471020000001</v>
      </c>
      <c r="H332" s="106">
        <v>3.532431082</v>
      </c>
      <c r="I332" s="106">
        <v>19.256148769999999</v>
      </c>
      <c r="J332" s="106">
        <v>2.2790532799999998</v>
      </c>
      <c r="K332" s="106">
        <v>21.535202049999999</v>
      </c>
      <c r="L332" s="106">
        <v>70.18469657</v>
      </c>
      <c r="M332" s="106">
        <v>41.030308550000001</v>
      </c>
      <c r="N332" s="106">
        <v>29.154388019999999</v>
      </c>
      <c r="O332" s="106">
        <v>0.97399999999999998</v>
      </c>
      <c r="P332" s="106">
        <v>18.440000000000001</v>
      </c>
      <c r="Q332" s="106">
        <v>21.32</v>
      </c>
      <c r="R332" s="106">
        <v>395.63</v>
      </c>
      <c r="S332" s="106">
        <v>48.08</v>
      </c>
      <c r="T332" s="106">
        <v>69.64</v>
      </c>
      <c r="U332" s="67"/>
      <c r="V332" s="67"/>
      <c r="W332" s="67"/>
      <c r="X332" s="67"/>
      <c r="Y332" s="67"/>
    </row>
    <row r="333" spans="1:25" x14ac:dyDescent="0.2">
      <c r="A333" s="106">
        <v>375</v>
      </c>
      <c r="B333" s="107" t="s">
        <v>743</v>
      </c>
      <c r="C333" s="106">
        <v>0.57166850000000002</v>
      </c>
      <c r="D333" s="106">
        <v>0.301914185</v>
      </c>
      <c r="E333" s="67"/>
      <c r="F333" s="106">
        <v>49.969107659999999</v>
      </c>
      <c r="G333" s="106">
        <v>17.918262970000001</v>
      </c>
      <c r="H333" s="106">
        <v>3.3020470930000001</v>
      </c>
      <c r="I333" s="106">
        <v>17.663817659999999</v>
      </c>
      <c r="J333" s="106">
        <v>2.7968142970000001</v>
      </c>
      <c r="K333" s="106">
        <v>20.460631960000001</v>
      </c>
      <c r="L333" s="106">
        <v>69.353717860000003</v>
      </c>
      <c r="M333" s="106">
        <v>40.705098229999997</v>
      </c>
      <c r="N333" s="106">
        <v>28.648619629999999</v>
      </c>
      <c r="O333" s="67"/>
      <c r="P333" s="106">
        <v>17.13</v>
      </c>
      <c r="Q333" s="106">
        <v>18.440000000000001</v>
      </c>
      <c r="R333" s="106">
        <v>482.29</v>
      </c>
      <c r="S333" s="67"/>
      <c r="T333" s="106">
        <v>69.27</v>
      </c>
      <c r="U333" s="67"/>
      <c r="V333" s="67"/>
      <c r="W333" s="67"/>
      <c r="X333" s="67"/>
      <c r="Y333" s="67"/>
    </row>
    <row r="334" spans="1:25" x14ac:dyDescent="0.2">
      <c r="A334" s="106">
        <v>376</v>
      </c>
      <c r="B334" s="107" t="s">
        <v>745</v>
      </c>
      <c r="C334" s="106">
        <v>0.63815034000000004</v>
      </c>
      <c r="D334" s="106">
        <v>0.44100530300000002</v>
      </c>
      <c r="E334" s="106">
        <v>0.50221331899999999</v>
      </c>
      <c r="F334" s="106">
        <v>52.558232070000003</v>
      </c>
      <c r="G334" s="106">
        <v>18.742601959999998</v>
      </c>
      <c r="H334" s="106">
        <v>2.7664425509999999</v>
      </c>
      <c r="I334" s="106">
        <v>17.81170483</v>
      </c>
      <c r="J334" s="106">
        <v>2.398826047</v>
      </c>
      <c r="K334" s="106">
        <v>20.21053088</v>
      </c>
      <c r="L334" s="106">
        <v>70.107238609999996</v>
      </c>
      <c r="M334" s="106">
        <v>41.437953319999998</v>
      </c>
      <c r="N334" s="106">
        <v>28.669285290000001</v>
      </c>
      <c r="O334" s="106">
        <v>0.82</v>
      </c>
      <c r="P334" s="106">
        <v>16.53</v>
      </c>
      <c r="Q334" s="106">
        <v>19.28</v>
      </c>
      <c r="R334" s="106">
        <v>441.12</v>
      </c>
      <c r="S334" s="106">
        <v>59.17</v>
      </c>
      <c r="T334" s="106">
        <v>70.349999999999994</v>
      </c>
      <c r="U334" s="67"/>
      <c r="V334" s="67"/>
      <c r="W334" s="67"/>
      <c r="X334" s="67"/>
      <c r="Y334" s="67"/>
    </row>
    <row r="335" spans="1:25" x14ac:dyDescent="0.2">
      <c r="A335" s="106">
        <v>378</v>
      </c>
      <c r="B335" s="107" t="s">
        <v>746</v>
      </c>
      <c r="C335" s="106">
        <v>0.48552189400000001</v>
      </c>
      <c r="D335" s="106">
        <v>0.40862263100000001</v>
      </c>
      <c r="E335" s="106">
        <v>0.58872483499999995</v>
      </c>
      <c r="F335" s="106">
        <v>51.72685568</v>
      </c>
      <c r="G335" s="106">
        <v>18.14871802</v>
      </c>
      <c r="H335" s="106">
        <v>3.211051098</v>
      </c>
      <c r="I335" s="106">
        <v>18.610747050000001</v>
      </c>
      <c r="J335" s="106">
        <v>2.9027463359999999</v>
      </c>
      <c r="K335" s="106">
        <v>21.513493390000001</v>
      </c>
      <c r="L335" s="106">
        <v>67.946127950000005</v>
      </c>
      <c r="M335" s="106">
        <v>40.277033850000002</v>
      </c>
      <c r="N335" s="106">
        <v>27.669094090000002</v>
      </c>
      <c r="O335" s="106">
        <v>0.83099999999999996</v>
      </c>
      <c r="P335" s="106">
        <v>18.8</v>
      </c>
      <c r="Q335" s="106">
        <v>18.920000000000002</v>
      </c>
      <c r="R335" s="106">
        <v>392.24</v>
      </c>
      <c r="S335" s="106">
        <v>45.25</v>
      </c>
      <c r="T335" s="106">
        <v>74.91</v>
      </c>
      <c r="U335" s="67"/>
      <c r="V335" s="67"/>
      <c r="W335" s="67"/>
      <c r="X335" s="67"/>
      <c r="Y335" s="67"/>
    </row>
    <row r="336" spans="1:25" x14ac:dyDescent="0.2">
      <c r="A336" s="106">
        <v>379</v>
      </c>
      <c r="B336" s="107" t="s">
        <v>747</v>
      </c>
      <c r="C336" s="106">
        <v>0.55032807100000003</v>
      </c>
      <c r="D336" s="106">
        <v>0.40429351499999999</v>
      </c>
      <c r="E336" s="106">
        <v>0.47202206800000002</v>
      </c>
      <c r="F336" s="106">
        <v>48.649739859999997</v>
      </c>
      <c r="G336" s="106">
        <v>18.919081810000002</v>
      </c>
      <c r="H336" s="106">
        <v>3.525774975</v>
      </c>
      <c r="I336" s="106">
        <v>20.64724919</v>
      </c>
      <c r="J336" s="106">
        <v>2.9989997060000002</v>
      </c>
      <c r="K336" s="106">
        <v>23.6462489</v>
      </c>
      <c r="L336" s="106">
        <v>73.617914630000001</v>
      </c>
      <c r="M336" s="106">
        <v>41.22842902</v>
      </c>
      <c r="N336" s="106">
        <v>32.3894856</v>
      </c>
      <c r="O336" s="106">
        <v>0.88800000000000001</v>
      </c>
      <c r="P336" s="106">
        <v>17.96</v>
      </c>
      <c r="Q336" s="106">
        <v>18.2</v>
      </c>
      <c r="R336" s="106">
        <v>377.46</v>
      </c>
      <c r="S336" s="106">
        <v>44.25</v>
      </c>
      <c r="T336" s="106">
        <v>72.61</v>
      </c>
      <c r="U336" s="67"/>
      <c r="V336" s="67"/>
      <c r="W336" s="67"/>
      <c r="X336" s="67"/>
      <c r="Y336" s="67"/>
    </row>
    <row r="337" spans="1:25" x14ac:dyDescent="0.2">
      <c r="A337" s="106">
        <v>380</v>
      </c>
      <c r="B337" s="107" t="s">
        <v>748</v>
      </c>
      <c r="C337" s="106">
        <v>0.50788153300000005</v>
      </c>
      <c r="D337" s="106">
        <v>0.432640256</v>
      </c>
      <c r="E337" s="106">
        <v>0.25895962300000003</v>
      </c>
      <c r="F337" s="106">
        <v>46.284608239999997</v>
      </c>
      <c r="G337" s="106">
        <v>17.787638489999999</v>
      </c>
      <c r="H337" s="106">
        <v>3.7490859219999999</v>
      </c>
      <c r="I337" s="106">
        <v>20.168612190000001</v>
      </c>
      <c r="J337" s="106">
        <v>2.5410918520000001</v>
      </c>
      <c r="K337" s="106">
        <v>22.709704039999998</v>
      </c>
      <c r="L337" s="106">
        <v>66.295264619999998</v>
      </c>
      <c r="M337" s="106">
        <v>37.568949369999999</v>
      </c>
      <c r="N337" s="106">
        <v>28.72631526</v>
      </c>
      <c r="O337" s="106">
        <v>0.86599999999999999</v>
      </c>
      <c r="P337" s="106">
        <v>18.079999999999998</v>
      </c>
      <c r="Q337" s="106">
        <v>19.88</v>
      </c>
      <c r="R337" s="106">
        <v>358.41</v>
      </c>
      <c r="S337" s="106">
        <v>43.86</v>
      </c>
      <c r="T337" s="106">
        <v>68.349999999999994</v>
      </c>
      <c r="U337" s="67"/>
      <c r="V337" s="67"/>
      <c r="W337" s="67"/>
      <c r="X337" s="67"/>
      <c r="Y337" s="67"/>
    </row>
    <row r="338" spans="1:25" x14ac:dyDescent="0.2">
      <c r="A338" s="106">
        <v>381</v>
      </c>
      <c r="B338" s="107" t="s">
        <v>749</v>
      </c>
      <c r="C338" s="106">
        <v>0.63162917699999999</v>
      </c>
      <c r="D338" s="67"/>
      <c r="E338" s="106">
        <v>1.0115587770000001</v>
      </c>
      <c r="F338" s="106">
        <v>54.28091603</v>
      </c>
      <c r="G338" s="106">
        <v>15.559114790000001</v>
      </c>
      <c r="H338" s="106">
        <v>2.8322909209999998</v>
      </c>
      <c r="I338" s="106">
        <v>16.590463750000001</v>
      </c>
      <c r="J338" s="106">
        <v>1.9365833379999999</v>
      </c>
      <c r="K338" s="106">
        <v>18.52704709</v>
      </c>
      <c r="L338" s="106">
        <v>71.343726799999999</v>
      </c>
      <c r="M338" s="106">
        <v>45.135569619999998</v>
      </c>
      <c r="N338" s="106">
        <v>26.208157180000001</v>
      </c>
      <c r="O338" s="106">
        <v>0.99399999999999999</v>
      </c>
      <c r="P338" s="106">
        <v>16.29</v>
      </c>
      <c r="Q338" s="106">
        <v>18.68</v>
      </c>
      <c r="R338" s="67"/>
      <c r="S338" s="106">
        <v>52.08</v>
      </c>
      <c r="T338" s="106">
        <v>68.14</v>
      </c>
      <c r="U338" s="67"/>
      <c r="V338" s="67"/>
      <c r="W338" s="67"/>
      <c r="X338" s="67"/>
      <c r="Y338" s="67"/>
    </row>
    <row r="339" spans="1:25" x14ac:dyDescent="0.2">
      <c r="A339" s="106">
        <v>378</v>
      </c>
      <c r="B339" s="107" t="s">
        <v>750</v>
      </c>
      <c r="C339" s="106">
        <v>0.51745332499999996</v>
      </c>
      <c r="D339" s="106">
        <v>0.36635422499999998</v>
      </c>
      <c r="E339" s="106">
        <v>0.33749287900000002</v>
      </c>
      <c r="F339" s="106">
        <v>53.170156720000001</v>
      </c>
      <c r="G339" s="106">
        <v>17.557199409999999</v>
      </c>
      <c r="H339" s="106">
        <v>2.809826669</v>
      </c>
      <c r="I339" s="106">
        <v>19.974213519999999</v>
      </c>
      <c r="J339" s="106">
        <v>2.5307930239999998</v>
      </c>
      <c r="K339" s="106">
        <v>22.505006550000001</v>
      </c>
      <c r="L339" s="106">
        <v>69.155187609999999</v>
      </c>
      <c r="M339" s="106">
        <v>40.42377132</v>
      </c>
      <c r="N339" s="106">
        <v>28.731416289999999</v>
      </c>
      <c r="O339" s="106">
        <v>1.0625</v>
      </c>
      <c r="P339" s="106">
        <v>17.06651875</v>
      </c>
      <c r="Q339" s="106">
        <v>18.983118749999999</v>
      </c>
      <c r="R339" s="106">
        <v>449.3</v>
      </c>
      <c r="S339" s="106">
        <v>50.648817770000001</v>
      </c>
      <c r="T339" s="106">
        <v>69.749425419999994</v>
      </c>
      <c r="U339" s="67"/>
      <c r="V339" s="67"/>
      <c r="W339" s="67"/>
      <c r="X339" s="67"/>
      <c r="Y339" s="67"/>
    </row>
    <row r="340" spans="1:25" x14ac:dyDescent="0.2">
      <c r="A340" s="106">
        <v>384</v>
      </c>
      <c r="B340" s="107" t="s">
        <v>751</v>
      </c>
      <c r="C340" s="106">
        <v>0.60054477900000003</v>
      </c>
      <c r="D340" s="67"/>
      <c r="E340" s="106">
        <v>0.52160748599999995</v>
      </c>
      <c r="F340" s="106">
        <v>52.337761870000001</v>
      </c>
      <c r="G340" s="106">
        <v>17.204284090000002</v>
      </c>
      <c r="H340" s="106">
        <v>3.05720751</v>
      </c>
      <c r="I340" s="106">
        <v>19.57605985</v>
      </c>
      <c r="J340" s="106">
        <v>1.771537066</v>
      </c>
      <c r="K340" s="106">
        <v>21.347596920000001</v>
      </c>
      <c r="L340" s="106">
        <v>66.819072500000004</v>
      </c>
      <c r="M340" s="106">
        <v>36.135064040000003</v>
      </c>
      <c r="N340" s="106">
        <v>30.684008460000001</v>
      </c>
      <c r="O340" s="106">
        <v>0.92700000000000005</v>
      </c>
      <c r="P340" s="106">
        <v>19.88</v>
      </c>
      <c r="Q340" s="106">
        <v>20.12</v>
      </c>
      <c r="R340" s="106">
        <v>452.08</v>
      </c>
      <c r="S340" s="106">
        <v>45.66</v>
      </c>
      <c r="T340" s="106">
        <v>67.42</v>
      </c>
      <c r="U340" s="67"/>
      <c r="V340" s="67"/>
      <c r="W340" s="67"/>
      <c r="X340" s="67"/>
      <c r="Y340" s="67"/>
    </row>
    <row r="341" spans="1:25" x14ac:dyDescent="0.2">
      <c r="A341" s="106">
        <v>385</v>
      </c>
      <c r="B341" s="107" t="s">
        <v>753</v>
      </c>
      <c r="C341" s="106">
        <v>0.53760783599999995</v>
      </c>
      <c r="D341" s="106">
        <v>0.39163678699999999</v>
      </c>
      <c r="E341" s="106">
        <v>5.1783891999999998E-2</v>
      </c>
      <c r="F341" s="106">
        <v>48.450848780000001</v>
      </c>
      <c r="G341" s="106">
        <v>18.960265939999999</v>
      </c>
      <c r="H341" s="106">
        <v>2.822187671</v>
      </c>
      <c r="I341" s="106">
        <v>19.032047089999999</v>
      </c>
      <c r="J341" s="106">
        <v>2.3849218149999998</v>
      </c>
      <c r="K341" s="106">
        <v>21.416968900000001</v>
      </c>
      <c r="L341" s="106">
        <v>68.158473950000001</v>
      </c>
      <c r="M341" s="106">
        <v>38.894448769999997</v>
      </c>
      <c r="N341" s="106">
        <v>29.264025190000002</v>
      </c>
      <c r="O341" s="106">
        <v>0.91600000000000004</v>
      </c>
      <c r="P341" s="106">
        <v>19.52</v>
      </c>
      <c r="Q341" s="106">
        <v>20.239999999999998</v>
      </c>
      <c r="R341" s="106">
        <v>420.73</v>
      </c>
      <c r="S341" s="106">
        <v>50</v>
      </c>
      <c r="T341" s="106">
        <v>67.87</v>
      </c>
      <c r="U341" s="67"/>
      <c r="V341" s="67"/>
      <c r="W341" s="67"/>
      <c r="X341" s="67"/>
      <c r="Y341" s="67"/>
    </row>
    <row r="342" spans="1:25" x14ac:dyDescent="0.2">
      <c r="A342" s="67"/>
      <c r="B342" s="67"/>
      <c r="C342" s="67"/>
      <c r="D342" s="67"/>
      <c r="E342" s="67"/>
      <c r="F342" s="67"/>
      <c r="G342" s="67"/>
      <c r="H342" s="67"/>
      <c r="I342" s="67"/>
      <c r="J342" s="67"/>
      <c r="K342" s="67"/>
      <c r="L342" s="67"/>
      <c r="M342" s="67"/>
      <c r="N342" s="67"/>
      <c r="O342" s="67"/>
      <c r="P342" s="67"/>
      <c r="Q342" s="67"/>
      <c r="R342" s="67"/>
      <c r="S342" s="67"/>
      <c r="T342" s="67"/>
      <c r="U342" s="67"/>
      <c r="V342" s="67"/>
      <c r="W342" s="67"/>
      <c r="X342" s="67"/>
      <c r="Y342" s="67"/>
    </row>
    <row r="343" spans="1:25" x14ac:dyDescent="0.2">
      <c r="A343" s="67"/>
      <c r="B343" s="67"/>
      <c r="C343" s="67"/>
      <c r="D343" s="67"/>
      <c r="E343" s="67"/>
      <c r="F343" s="67"/>
      <c r="G343" s="67"/>
      <c r="H343" s="67"/>
      <c r="I343" s="67"/>
      <c r="J343" s="67"/>
      <c r="K343" s="67"/>
      <c r="L343" s="67"/>
      <c r="M343" s="67"/>
      <c r="N343" s="67"/>
      <c r="O343" s="67"/>
      <c r="P343" s="67"/>
      <c r="Q343" s="67"/>
      <c r="R343" s="67"/>
      <c r="S343" s="67"/>
      <c r="T343" s="67"/>
      <c r="U343" s="67"/>
      <c r="V343" s="67"/>
      <c r="W343" s="67"/>
      <c r="X343" s="67"/>
      <c r="Y343" s="67"/>
    </row>
    <row r="344" spans="1:25" x14ac:dyDescent="0.2">
      <c r="A344" s="67"/>
      <c r="B344" s="67"/>
      <c r="C344" s="67"/>
      <c r="D344" s="67"/>
      <c r="E344" s="67"/>
      <c r="F344" s="67"/>
      <c r="G344" s="67"/>
      <c r="H344" s="67"/>
      <c r="I344" s="67"/>
      <c r="J344" s="67"/>
      <c r="K344" s="67"/>
      <c r="L344" s="67"/>
      <c r="M344" s="67"/>
      <c r="N344" s="67"/>
      <c r="O344" s="67"/>
      <c r="P344" s="67"/>
      <c r="Q344" s="67"/>
      <c r="R344" s="67"/>
      <c r="S344" s="67"/>
      <c r="T344" s="67"/>
      <c r="U344" s="67"/>
      <c r="V344" s="67"/>
      <c r="W344" s="67"/>
      <c r="X344" s="67"/>
      <c r="Y344" s="67"/>
    </row>
    <row r="345" spans="1:25" x14ac:dyDescent="0.2">
      <c r="A345" s="67"/>
      <c r="B345" s="67"/>
      <c r="C345" s="67"/>
      <c r="D345" s="67"/>
      <c r="E345" s="67"/>
      <c r="F345" s="67"/>
      <c r="G345" s="67"/>
      <c r="H345" s="67"/>
      <c r="I345" s="67"/>
      <c r="J345" s="67"/>
      <c r="K345" s="67"/>
      <c r="L345" s="67"/>
      <c r="M345" s="67"/>
      <c r="N345" s="67"/>
      <c r="O345" s="67"/>
      <c r="P345" s="67"/>
      <c r="Q345" s="67"/>
      <c r="R345" s="67"/>
      <c r="S345" s="67"/>
      <c r="T345" s="67"/>
      <c r="U345" s="67"/>
      <c r="V345" s="67"/>
      <c r="W345" s="67"/>
      <c r="X345" s="67"/>
      <c r="Y345" s="67"/>
    </row>
    <row r="346" spans="1:25" x14ac:dyDescent="0.2">
      <c r="A346" s="67"/>
      <c r="B346" s="67"/>
      <c r="C346" s="67"/>
      <c r="D346" s="67"/>
      <c r="E346" s="67"/>
      <c r="F346" s="67"/>
      <c r="G346" s="67"/>
      <c r="H346" s="67"/>
      <c r="I346" s="67"/>
      <c r="J346" s="67"/>
      <c r="K346" s="67"/>
      <c r="L346" s="67"/>
      <c r="M346" s="67"/>
      <c r="N346" s="67"/>
      <c r="O346" s="67"/>
      <c r="P346" s="67"/>
      <c r="Q346" s="67"/>
      <c r="R346" s="67"/>
      <c r="S346" s="67"/>
      <c r="T346" s="67"/>
      <c r="U346" s="67"/>
      <c r="V346" s="67"/>
      <c r="W346" s="67"/>
      <c r="X346" s="67"/>
      <c r="Y346" s="67"/>
    </row>
    <row r="347" spans="1:25" x14ac:dyDescent="0.2">
      <c r="A347" s="67"/>
      <c r="B347" s="67"/>
      <c r="C347" s="67"/>
      <c r="D347" s="67"/>
      <c r="E347" s="67"/>
      <c r="F347" s="67"/>
      <c r="G347" s="67"/>
      <c r="H347" s="67"/>
      <c r="I347" s="67"/>
      <c r="J347" s="67"/>
      <c r="K347" s="67"/>
      <c r="L347" s="67"/>
      <c r="M347" s="67"/>
      <c r="N347" s="67"/>
      <c r="O347" s="67"/>
      <c r="P347" s="67"/>
      <c r="Q347" s="67"/>
      <c r="R347" s="67"/>
      <c r="S347" s="67"/>
      <c r="T347" s="67"/>
      <c r="U347" s="67"/>
      <c r="V347" s="67"/>
      <c r="W347" s="67"/>
      <c r="X347" s="67"/>
      <c r="Y347" s="67"/>
    </row>
    <row r="348" spans="1:25" x14ac:dyDescent="0.2">
      <c r="A348" s="67"/>
      <c r="B348" s="67"/>
      <c r="C348" s="67"/>
      <c r="D348" s="67"/>
      <c r="E348" s="67"/>
      <c r="F348" s="67"/>
      <c r="G348" s="67"/>
      <c r="H348" s="67"/>
      <c r="I348" s="67"/>
      <c r="J348" s="67"/>
      <c r="K348" s="67"/>
      <c r="L348" s="67"/>
      <c r="M348" s="67"/>
      <c r="N348" s="67"/>
      <c r="O348" s="67"/>
      <c r="P348" s="67"/>
      <c r="Q348" s="67"/>
      <c r="R348" s="67"/>
      <c r="S348" s="67"/>
      <c r="T348" s="67"/>
      <c r="U348" s="67"/>
      <c r="V348" s="67"/>
      <c r="W348" s="67"/>
      <c r="X348" s="67"/>
      <c r="Y348" s="67"/>
    </row>
    <row r="349" spans="1:25" x14ac:dyDescent="0.2">
      <c r="A349" s="67"/>
      <c r="B349" s="67"/>
      <c r="C349" s="67"/>
      <c r="D349" s="67"/>
      <c r="E349" s="67"/>
      <c r="F349" s="67"/>
      <c r="G349" s="67"/>
      <c r="H349" s="67"/>
      <c r="I349" s="67"/>
      <c r="J349" s="67"/>
      <c r="K349" s="67"/>
      <c r="L349" s="67"/>
      <c r="M349" s="67"/>
      <c r="N349" s="67"/>
      <c r="O349" s="67"/>
      <c r="P349" s="67"/>
      <c r="Q349" s="67"/>
      <c r="R349" s="67"/>
      <c r="S349" s="67"/>
      <c r="T349" s="67"/>
      <c r="U349" s="67"/>
      <c r="V349" s="67"/>
      <c r="W349" s="67"/>
      <c r="X349" s="67"/>
      <c r="Y349" s="67"/>
    </row>
    <row r="350" spans="1:25" x14ac:dyDescent="0.2">
      <c r="A350" s="67"/>
      <c r="B350" s="67"/>
      <c r="C350" s="67"/>
      <c r="D350" s="67"/>
      <c r="E350" s="67"/>
      <c r="F350" s="67"/>
      <c r="G350" s="67"/>
      <c r="H350" s="67"/>
      <c r="I350" s="67"/>
      <c r="J350" s="67"/>
      <c r="K350" s="67"/>
      <c r="L350" s="67"/>
      <c r="M350" s="67"/>
      <c r="N350" s="67"/>
      <c r="O350" s="67"/>
      <c r="P350" s="67"/>
      <c r="Q350" s="67"/>
      <c r="R350" s="67"/>
      <c r="S350" s="67"/>
      <c r="T350" s="67"/>
      <c r="U350" s="67"/>
      <c r="V350" s="67"/>
      <c r="W350" s="67"/>
      <c r="X350" s="67"/>
      <c r="Y350" s="67"/>
    </row>
    <row r="351" spans="1:25" x14ac:dyDescent="0.2">
      <c r="A351" s="67"/>
      <c r="B351" s="67"/>
      <c r="C351" s="67"/>
      <c r="D351" s="67"/>
      <c r="E351" s="67"/>
      <c r="F351" s="67"/>
      <c r="G351" s="67"/>
      <c r="H351" s="67"/>
      <c r="I351" s="67"/>
      <c r="J351" s="67"/>
      <c r="K351" s="67"/>
      <c r="L351" s="67"/>
      <c r="M351" s="67"/>
      <c r="N351" s="67"/>
      <c r="O351" s="67"/>
      <c r="P351" s="67"/>
      <c r="Q351" s="67"/>
      <c r="R351" s="67"/>
      <c r="S351" s="67"/>
      <c r="T351" s="67"/>
      <c r="U351" s="67"/>
      <c r="V351" s="67"/>
      <c r="W351" s="67"/>
      <c r="X351" s="67"/>
      <c r="Y351" s="67"/>
    </row>
    <row r="352" spans="1:25" x14ac:dyDescent="0.2">
      <c r="A352" s="67"/>
      <c r="B352" s="67"/>
      <c r="C352" s="67"/>
      <c r="D352" s="67"/>
      <c r="E352" s="67"/>
      <c r="F352" s="67"/>
      <c r="G352" s="67"/>
      <c r="H352" s="67"/>
      <c r="I352" s="67"/>
      <c r="J352" s="67"/>
      <c r="K352" s="67"/>
      <c r="L352" s="67"/>
      <c r="M352" s="67"/>
      <c r="N352" s="67"/>
      <c r="O352" s="67"/>
      <c r="P352" s="67"/>
      <c r="Q352" s="67"/>
      <c r="R352" s="67"/>
      <c r="S352" s="67"/>
      <c r="T352" s="67"/>
      <c r="U352" s="67"/>
      <c r="V352" s="67"/>
      <c r="W352" s="67"/>
      <c r="X352" s="67"/>
      <c r="Y352" s="67"/>
    </row>
    <row r="353" spans="1:25" x14ac:dyDescent="0.2">
      <c r="A353" s="67"/>
      <c r="B353" s="67"/>
      <c r="C353" s="67"/>
      <c r="D353" s="67"/>
      <c r="E353" s="67"/>
      <c r="F353" s="67"/>
      <c r="G353" s="67"/>
      <c r="H353" s="67"/>
      <c r="I353" s="67"/>
      <c r="J353" s="67"/>
      <c r="K353" s="67"/>
      <c r="L353" s="67"/>
      <c r="M353" s="67"/>
      <c r="N353" s="67"/>
      <c r="O353" s="67"/>
      <c r="P353" s="67"/>
      <c r="Q353" s="67"/>
      <c r="R353" s="67"/>
      <c r="S353" s="67"/>
      <c r="T353" s="67"/>
      <c r="U353" s="67"/>
      <c r="V353" s="67"/>
      <c r="W353" s="67"/>
      <c r="X353" s="67"/>
      <c r="Y353" s="67"/>
    </row>
    <row r="354" spans="1:25" x14ac:dyDescent="0.2">
      <c r="A354" s="67"/>
      <c r="B354" s="67"/>
      <c r="C354" s="67"/>
      <c r="D354" s="67"/>
      <c r="E354" s="67"/>
      <c r="F354" s="67"/>
      <c r="G354" s="67"/>
      <c r="H354" s="67"/>
      <c r="I354" s="67"/>
      <c r="J354" s="67"/>
      <c r="K354" s="67"/>
      <c r="L354" s="67"/>
      <c r="M354" s="67"/>
      <c r="N354" s="67"/>
      <c r="O354" s="67"/>
      <c r="P354" s="67"/>
      <c r="Q354" s="67"/>
      <c r="R354" s="67"/>
      <c r="S354" s="67"/>
      <c r="T354" s="67"/>
      <c r="U354" s="67"/>
      <c r="V354" s="67"/>
      <c r="W354" s="67"/>
      <c r="X354" s="67"/>
      <c r="Y354" s="67"/>
    </row>
    <row r="355" spans="1:25" x14ac:dyDescent="0.2">
      <c r="A355" s="67"/>
      <c r="B355" s="67"/>
      <c r="C355" s="67"/>
      <c r="D355" s="67"/>
      <c r="E355" s="67"/>
      <c r="F355" s="67"/>
      <c r="G355" s="67"/>
      <c r="H355" s="67"/>
      <c r="I355" s="67"/>
      <c r="J355" s="67"/>
      <c r="K355" s="67"/>
      <c r="L355" s="67"/>
      <c r="M355" s="67"/>
      <c r="N355" s="67"/>
      <c r="O355" s="67"/>
      <c r="P355" s="67"/>
      <c r="Q355" s="67"/>
      <c r="R355" s="67"/>
      <c r="S355" s="67"/>
      <c r="T355" s="67"/>
      <c r="U355" s="67"/>
      <c r="V355" s="67"/>
      <c r="W355" s="67"/>
      <c r="X355" s="67"/>
      <c r="Y355" s="67"/>
    </row>
    <row r="356" spans="1:25" x14ac:dyDescent="0.2">
      <c r="A356" s="67"/>
      <c r="B356" s="67"/>
      <c r="C356" s="67"/>
      <c r="D356" s="67"/>
      <c r="E356" s="67"/>
      <c r="F356" s="67"/>
      <c r="G356" s="67"/>
      <c r="H356" s="67"/>
      <c r="I356" s="67"/>
      <c r="J356" s="67"/>
      <c r="K356" s="67"/>
      <c r="L356" s="67"/>
      <c r="M356" s="67"/>
      <c r="N356" s="67"/>
      <c r="O356" s="67"/>
      <c r="P356" s="67"/>
      <c r="Q356" s="67"/>
      <c r="R356" s="67"/>
      <c r="S356" s="67"/>
      <c r="T356" s="67"/>
      <c r="U356" s="67"/>
      <c r="V356" s="67"/>
      <c r="W356" s="67"/>
      <c r="X356" s="67"/>
      <c r="Y356" s="67"/>
    </row>
    <row r="357" spans="1:25" x14ac:dyDescent="0.2">
      <c r="A357" s="67"/>
      <c r="B357" s="67"/>
      <c r="C357" s="67"/>
      <c r="D357" s="67"/>
      <c r="E357" s="67"/>
      <c r="F357" s="67"/>
      <c r="G357" s="67"/>
      <c r="H357" s="67"/>
      <c r="I357" s="67"/>
      <c r="J357" s="67"/>
      <c r="K357" s="67"/>
      <c r="L357" s="67"/>
      <c r="M357" s="67"/>
      <c r="N357" s="67"/>
      <c r="O357" s="67"/>
      <c r="P357" s="67"/>
      <c r="Q357" s="67"/>
      <c r="R357" s="67"/>
      <c r="S357" s="67"/>
      <c r="T357" s="67"/>
      <c r="U357" s="67"/>
      <c r="V357" s="67"/>
      <c r="W357" s="67"/>
      <c r="X357" s="67"/>
      <c r="Y357" s="67"/>
    </row>
    <row r="358" spans="1:25" x14ac:dyDescent="0.2">
      <c r="A358" s="67"/>
      <c r="B358" s="67"/>
      <c r="C358" s="67"/>
      <c r="D358" s="67"/>
      <c r="E358" s="67"/>
      <c r="F358" s="67"/>
      <c r="G358" s="67"/>
      <c r="H358" s="67"/>
      <c r="I358" s="67"/>
      <c r="J358" s="67"/>
      <c r="K358" s="67"/>
      <c r="L358" s="67"/>
      <c r="M358" s="67"/>
      <c r="N358" s="67"/>
      <c r="O358" s="67"/>
      <c r="P358" s="67"/>
      <c r="Q358" s="67"/>
      <c r="R358" s="67"/>
      <c r="S358" s="67"/>
      <c r="T358" s="67"/>
      <c r="U358" s="67"/>
      <c r="V358" s="67"/>
      <c r="W358" s="67"/>
      <c r="X358" s="67"/>
      <c r="Y358" s="67"/>
    </row>
    <row r="359" spans="1:25" x14ac:dyDescent="0.2">
      <c r="A359" s="67"/>
      <c r="B359" s="67"/>
      <c r="C359" s="67"/>
      <c r="D359" s="67"/>
      <c r="E359" s="67"/>
      <c r="F359" s="67"/>
      <c r="G359" s="67"/>
      <c r="H359" s="67"/>
      <c r="I359" s="67"/>
      <c r="J359" s="67"/>
      <c r="K359" s="67"/>
      <c r="L359" s="67"/>
      <c r="M359" s="67"/>
      <c r="N359" s="67"/>
      <c r="O359" s="67"/>
      <c r="P359" s="67"/>
      <c r="Q359" s="67"/>
      <c r="R359" s="67"/>
      <c r="S359" s="67"/>
      <c r="T359" s="67"/>
      <c r="U359" s="67"/>
      <c r="V359" s="67"/>
      <c r="W359" s="67"/>
      <c r="X359" s="67"/>
      <c r="Y359" s="67"/>
    </row>
    <row r="360" spans="1:25" x14ac:dyDescent="0.2">
      <c r="A360" s="67"/>
      <c r="B360" s="67"/>
      <c r="C360" s="67"/>
      <c r="D360" s="67"/>
      <c r="E360" s="67"/>
      <c r="F360" s="67"/>
      <c r="G360" s="67"/>
      <c r="H360" s="67"/>
      <c r="I360" s="67"/>
      <c r="J360" s="67"/>
      <c r="K360" s="67"/>
      <c r="L360" s="67"/>
      <c r="M360" s="67"/>
      <c r="N360" s="67"/>
      <c r="O360" s="67"/>
      <c r="P360" s="67"/>
      <c r="Q360" s="67"/>
      <c r="R360" s="67"/>
      <c r="S360" s="67"/>
      <c r="T360" s="67"/>
      <c r="U360" s="67"/>
      <c r="V360" s="67"/>
      <c r="W360" s="67"/>
      <c r="X360" s="67"/>
      <c r="Y360" s="67"/>
    </row>
    <row r="361" spans="1:25" x14ac:dyDescent="0.2">
      <c r="A361" s="67"/>
      <c r="B361" s="67"/>
      <c r="C361" s="67"/>
      <c r="D361" s="67"/>
      <c r="E361" s="67"/>
      <c r="F361" s="67"/>
      <c r="G361" s="67"/>
      <c r="H361" s="67"/>
      <c r="I361" s="67"/>
      <c r="J361" s="67"/>
      <c r="K361" s="67"/>
      <c r="L361" s="67"/>
      <c r="M361" s="67"/>
      <c r="N361" s="67"/>
      <c r="O361" s="67"/>
      <c r="P361" s="67"/>
      <c r="Q361" s="67"/>
      <c r="R361" s="67"/>
      <c r="S361" s="67"/>
      <c r="T361" s="67"/>
      <c r="U361" s="67"/>
      <c r="V361" s="67"/>
      <c r="W361" s="67"/>
      <c r="X361" s="67"/>
      <c r="Y361" s="67"/>
    </row>
    <row r="362" spans="1:25" x14ac:dyDescent="0.2">
      <c r="A362" s="67"/>
      <c r="B362" s="67"/>
      <c r="C362" s="67"/>
      <c r="D362" s="67"/>
      <c r="E362" s="67"/>
      <c r="F362" s="67"/>
      <c r="G362" s="67"/>
      <c r="H362" s="67"/>
      <c r="I362" s="67"/>
      <c r="J362" s="67"/>
      <c r="K362" s="67"/>
      <c r="L362" s="67"/>
      <c r="M362" s="67"/>
      <c r="N362" s="67"/>
      <c r="O362" s="67"/>
      <c r="P362" s="67"/>
      <c r="Q362" s="67"/>
      <c r="R362" s="67"/>
      <c r="S362" s="67"/>
      <c r="T362" s="67"/>
      <c r="U362" s="67"/>
      <c r="V362" s="67"/>
      <c r="W362" s="67"/>
      <c r="X362" s="67"/>
      <c r="Y362" s="67"/>
    </row>
    <row r="363" spans="1:25" x14ac:dyDescent="0.2">
      <c r="A363" s="67"/>
      <c r="B363" s="67"/>
      <c r="C363" s="67"/>
      <c r="D363" s="67"/>
      <c r="E363" s="67"/>
      <c r="F363" s="67"/>
      <c r="G363" s="67"/>
      <c r="H363" s="67"/>
      <c r="I363" s="67"/>
      <c r="J363" s="67"/>
      <c r="K363" s="67"/>
      <c r="L363" s="67"/>
      <c r="M363" s="67"/>
      <c r="N363" s="67"/>
      <c r="O363" s="67"/>
      <c r="P363" s="67"/>
      <c r="Q363" s="67"/>
      <c r="R363" s="67"/>
      <c r="S363" s="67"/>
      <c r="T363" s="67"/>
      <c r="U363" s="67"/>
      <c r="V363" s="67"/>
      <c r="W363" s="67"/>
      <c r="X363" s="67"/>
      <c r="Y363" s="67"/>
    </row>
    <row r="364" spans="1:25" x14ac:dyDescent="0.2">
      <c r="A364" s="67"/>
      <c r="B364" s="67"/>
      <c r="C364" s="67"/>
      <c r="D364" s="67"/>
      <c r="E364" s="67"/>
      <c r="F364" s="67"/>
      <c r="G364" s="67"/>
      <c r="H364" s="67"/>
      <c r="I364" s="67"/>
      <c r="J364" s="67"/>
      <c r="K364" s="67"/>
      <c r="L364" s="67"/>
      <c r="M364" s="67"/>
      <c r="N364" s="67"/>
      <c r="O364" s="67"/>
      <c r="P364" s="67"/>
      <c r="Q364" s="67"/>
      <c r="R364" s="67"/>
      <c r="S364" s="67"/>
      <c r="T364" s="67"/>
      <c r="U364" s="67"/>
      <c r="V364" s="67"/>
      <c r="W364" s="67"/>
      <c r="X364" s="67"/>
      <c r="Y364" s="67"/>
    </row>
    <row r="365" spans="1:25" x14ac:dyDescent="0.2">
      <c r="A365" s="67"/>
      <c r="B365" s="67"/>
      <c r="C365" s="67"/>
      <c r="D365" s="67"/>
      <c r="E365" s="67"/>
      <c r="F365" s="67"/>
      <c r="G365" s="67"/>
      <c r="H365" s="67"/>
      <c r="I365" s="67"/>
      <c r="J365" s="67"/>
      <c r="K365" s="67"/>
      <c r="L365" s="67"/>
      <c r="M365" s="67"/>
      <c r="N365" s="67"/>
      <c r="O365" s="67"/>
      <c r="P365" s="67"/>
      <c r="Q365" s="67"/>
      <c r="R365" s="67"/>
      <c r="S365" s="67"/>
      <c r="T365" s="67"/>
      <c r="U365" s="67"/>
      <c r="V365" s="67"/>
      <c r="W365" s="67"/>
      <c r="X365" s="67"/>
      <c r="Y365" s="67"/>
    </row>
    <row r="366" spans="1:25" x14ac:dyDescent="0.2">
      <c r="A366" s="67"/>
      <c r="B366" s="67"/>
      <c r="C366" s="67"/>
      <c r="D366" s="67"/>
      <c r="E366" s="67"/>
      <c r="F366" s="67"/>
      <c r="G366" s="67"/>
      <c r="H366" s="67"/>
      <c r="I366" s="67"/>
      <c r="J366" s="67"/>
      <c r="K366" s="67"/>
      <c r="L366" s="67"/>
      <c r="M366" s="67"/>
      <c r="N366" s="67"/>
      <c r="O366" s="67"/>
      <c r="P366" s="67"/>
      <c r="Q366" s="67"/>
      <c r="R366" s="67"/>
      <c r="S366" s="67"/>
      <c r="T366" s="67"/>
      <c r="U366" s="67"/>
      <c r="V366" s="67"/>
      <c r="W366" s="67"/>
      <c r="X366" s="67"/>
      <c r="Y366" s="67"/>
    </row>
    <row r="367" spans="1:25" x14ac:dyDescent="0.2">
      <c r="A367" s="67"/>
      <c r="B367" s="67"/>
      <c r="C367" s="67"/>
      <c r="D367" s="67"/>
      <c r="E367" s="67"/>
      <c r="F367" s="67"/>
      <c r="G367" s="67"/>
      <c r="H367" s="67"/>
      <c r="I367" s="67"/>
      <c r="J367" s="67"/>
      <c r="K367" s="67"/>
      <c r="L367" s="67"/>
      <c r="M367" s="67"/>
      <c r="N367" s="67"/>
      <c r="O367" s="67"/>
      <c r="P367" s="67"/>
      <c r="Q367" s="67"/>
      <c r="R367" s="67"/>
      <c r="S367" s="67"/>
      <c r="T367" s="67"/>
      <c r="U367" s="67"/>
      <c r="V367" s="67"/>
      <c r="W367" s="67"/>
      <c r="X367" s="67"/>
      <c r="Y367" s="67"/>
    </row>
    <row r="368" spans="1:25" x14ac:dyDescent="0.2">
      <c r="A368" s="67"/>
      <c r="B368" s="67"/>
      <c r="C368" s="67"/>
      <c r="D368" s="67"/>
      <c r="E368" s="67"/>
      <c r="F368" s="67"/>
      <c r="G368" s="67"/>
      <c r="H368" s="67"/>
      <c r="I368" s="67"/>
      <c r="J368" s="67"/>
      <c r="K368" s="67"/>
      <c r="L368" s="67"/>
      <c r="M368" s="67"/>
      <c r="N368" s="67"/>
      <c r="O368" s="67"/>
      <c r="P368" s="67"/>
      <c r="Q368" s="67"/>
      <c r="R368" s="67"/>
      <c r="S368" s="67"/>
      <c r="T368" s="67"/>
      <c r="U368" s="67"/>
      <c r="V368" s="67"/>
      <c r="W368" s="67"/>
      <c r="X368" s="67"/>
      <c r="Y368" s="67"/>
    </row>
    <row r="369" spans="1:25" x14ac:dyDescent="0.2">
      <c r="A369" s="67"/>
      <c r="B369" s="67"/>
      <c r="C369" s="67"/>
      <c r="D369" s="67"/>
      <c r="E369" s="67"/>
      <c r="F369" s="67"/>
      <c r="G369" s="67"/>
      <c r="H369" s="67"/>
      <c r="I369" s="67"/>
      <c r="J369" s="67"/>
      <c r="K369" s="67"/>
      <c r="L369" s="67"/>
      <c r="M369" s="67"/>
      <c r="N369" s="67"/>
      <c r="O369" s="67"/>
      <c r="P369" s="67"/>
      <c r="Q369" s="67"/>
      <c r="R369" s="67"/>
      <c r="S369" s="67"/>
      <c r="T369" s="67"/>
      <c r="U369" s="67"/>
      <c r="V369" s="67"/>
      <c r="W369" s="67"/>
      <c r="X369" s="67"/>
      <c r="Y369" s="67"/>
    </row>
    <row r="370" spans="1:25" x14ac:dyDescent="0.2">
      <c r="A370" s="67"/>
      <c r="B370" s="67"/>
      <c r="C370" s="67"/>
      <c r="D370" s="67"/>
      <c r="E370" s="67"/>
      <c r="F370" s="67"/>
      <c r="G370" s="67"/>
      <c r="H370" s="67"/>
      <c r="I370" s="67"/>
      <c r="J370" s="67"/>
      <c r="K370" s="67"/>
      <c r="L370" s="67"/>
      <c r="M370" s="67"/>
      <c r="N370" s="67"/>
      <c r="O370" s="67"/>
      <c r="P370" s="67"/>
      <c r="Q370" s="67"/>
      <c r="R370" s="67"/>
      <c r="S370" s="67"/>
      <c r="T370" s="67"/>
      <c r="U370" s="67"/>
      <c r="V370" s="67"/>
      <c r="W370" s="67"/>
      <c r="X370" s="67"/>
      <c r="Y370" s="67"/>
    </row>
    <row r="371" spans="1:25" x14ac:dyDescent="0.2">
      <c r="A371" s="67"/>
      <c r="B371" s="67"/>
      <c r="C371" s="67"/>
      <c r="D371" s="67"/>
      <c r="E371" s="67"/>
      <c r="F371" s="67"/>
      <c r="G371" s="67"/>
      <c r="H371" s="67"/>
      <c r="I371" s="67"/>
      <c r="J371" s="67"/>
      <c r="K371" s="67"/>
      <c r="L371" s="67"/>
      <c r="M371" s="67"/>
      <c r="N371" s="67"/>
      <c r="O371" s="67"/>
      <c r="P371" s="67"/>
      <c r="Q371" s="67"/>
      <c r="R371" s="67"/>
      <c r="S371" s="67"/>
      <c r="T371" s="67"/>
      <c r="U371" s="67"/>
      <c r="V371" s="67"/>
      <c r="W371" s="67"/>
      <c r="X371" s="67"/>
      <c r="Y371" s="67"/>
    </row>
    <row r="372" spans="1:25" x14ac:dyDescent="0.2">
      <c r="A372" s="67"/>
      <c r="B372" s="67"/>
      <c r="C372" s="67"/>
      <c r="D372" s="67"/>
      <c r="E372" s="67"/>
      <c r="F372" s="67"/>
      <c r="G372" s="67"/>
      <c r="H372" s="67"/>
      <c r="I372" s="67"/>
      <c r="J372" s="67"/>
      <c r="K372" s="67"/>
      <c r="L372" s="67"/>
      <c r="M372" s="67"/>
      <c r="N372" s="67"/>
      <c r="O372" s="67"/>
      <c r="P372" s="67"/>
      <c r="Q372" s="67"/>
      <c r="R372" s="67"/>
      <c r="S372" s="67"/>
      <c r="T372" s="67"/>
      <c r="U372" s="67"/>
      <c r="V372" s="67"/>
      <c r="W372" s="67"/>
      <c r="X372" s="67"/>
      <c r="Y372" s="67"/>
    </row>
    <row r="373" spans="1:25" x14ac:dyDescent="0.2">
      <c r="A373" s="67"/>
      <c r="B373" s="67"/>
      <c r="C373" s="67"/>
      <c r="D373" s="67"/>
      <c r="E373" s="67"/>
      <c r="F373" s="67"/>
      <c r="G373" s="67"/>
      <c r="H373" s="67"/>
      <c r="I373" s="67"/>
      <c r="J373" s="67"/>
      <c r="K373" s="67"/>
      <c r="L373" s="67"/>
      <c r="M373" s="67"/>
      <c r="N373" s="67"/>
      <c r="O373" s="67"/>
      <c r="P373" s="67"/>
      <c r="Q373" s="67"/>
      <c r="R373" s="67"/>
      <c r="S373" s="67"/>
      <c r="T373" s="67"/>
      <c r="U373" s="67"/>
      <c r="V373" s="67"/>
      <c r="W373" s="67"/>
      <c r="X373" s="67"/>
      <c r="Y373" s="67"/>
    </row>
    <row r="374" spans="1:25" x14ac:dyDescent="0.2">
      <c r="A374" s="67"/>
      <c r="B374" s="67"/>
      <c r="C374" s="67"/>
      <c r="D374" s="67"/>
      <c r="E374" s="67"/>
      <c r="F374" s="67"/>
      <c r="G374" s="67"/>
      <c r="H374" s="67"/>
      <c r="I374" s="67"/>
      <c r="J374" s="67"/>
      <c r="K374" s="67"/>
      <c r="L374" s="67"/>
      <c r="M374" s="67"/>
      <c r="N374" s="67"/>
      <c r="O374" s="67"/>
      <c r="P374" s="67"/>
      <c r="Q374" s="67"/>
      <c r="R374" s="67"/>
      <c r="S374" s="67"/>
      <c r="T374" s="67"/>
      <c r="U374" s="67"/>
      <c r="V374" s="67"/>
      <c r="W374" s="67"/>
      <c r="X374" s="67"/>
      <c r="Y374" s="67"/>
    </row>
    <row r="375" spans="1:25" x14ac:dyDescent="0.2">
      <c r="A375" s="67"/>
      <c r="B375" s="67"/>
      <c r="C375" s="67"/>
      <c r="D375" s="67"/>
      <c r="E375" s="67"/>
      <c r="F375" s="67"/>
      <c r="G375" s="67"/>
      <c r="H375" s="67"/>
      <c r="I375" s="67"/>
      <c r="J375" s="67"/>
      <c r="K375" s="67"/>
      <c r="L375" s="67"/>
      <c r="M375" s="67"/>
      <c r="N375" s="67"/>
      <c r="O375" s="67"/>
      <c r="P375" s="67"/>
      <c r="Q375" s="67"/>
      <c r="R375" s="67"/>
      <c r="S375" s="67"/>
      <c r="T375" s="67"/>
      <c r="U375" s="67"/>
      <c r="V375" s="67"/>
      <c r="W375" s="67"/>
      <c r="X375" s="67"/>
      <c r="Y375" s="67"/>
    </row>
    <row r="376" spans="1:25" x14ac:dyDescent="0.2">
      <c r="A376" s="67"/>
      <c r="B376" s="67"/>
      <c r="C376" s="67"/>
      <c r="D376" s="67"/>
      <c r="E376" s="67"/>
      <c r="F376" s="67"/>
      <c r="G376" s="67"/>
      <c r="H376" s="67"/>
      <c r="I376" s="67"/>
      <c r="J376" s="67"/>
      <c r="K376" s="67"/>
      <c r="L376" s="67"/>
      <c r="M376" s="67"/>
      <c r="N376" s="67"/>
      <c r="O376" s="67"/>
      <c r="P376" s="67"/>
      <c r="Q376" s="67"/>
      <c r="R376" s="67"/>
      <c r="S376" s="67"/>
      <c r="T376" s="67"/>
      <c r="U376" s="67"/>
      <c r="V376" s="67"/>
      <c r="W376" s="67"/>
      <c r="X376" s="67"/>
      <c r="Y376" s="67"/>
    </row>
    <row r="377" spans="1:25" x14ac:dyDescent="0.2">
      <c r="A377" s="67"/>
      <c r="B377" s="67"/>
      <c r="C377" s="67"/>
      <c r="D377" s="67"/>
      <c r="E377" s="67"/>
      <c r="F377" s="67"/>
      <c r="G377" s="67"/>
      <c r="H377" s="67"/>
      <c r="I377" s="67"/>
      <c r="J377" s="67"/>
      <c r="K377" s="67"/>
      <c r="L377" s="67"/>
      <c r="M377" s="67"/>
      <c r="N377" s="67"/>
      <c r="O377" s="67"/>
      <c r="P377" s="67"/>
      <c r="Q377" s="67"/>
      <c r="R377" s="67"/>
      <c r="S377" s="67"/>
      <c r="T377" s="67"/>
      <c r="U377" s="67"/>
      <c r="V377" s="67"/>
      <c r="W377" s="67"/>
      <c r="X377" s="67"/>
      <c r="Y377" s="67"/>
    </row>
    <row r="378" spans="1:25" x14ac:dyDescent="0.2">
      <c r="A378" s="67"/>
      <c r="B378" s="67"/>
      <c r="C378" s="67"/>
      <c r="D378" s="67"/>
      <c r="E378" s="67"/>
      <c r="F378" s="67"/>
      <c r="G378" s="67"/>
      <c r="H378" s="67"/>
      <c r="I378" s="67"/>
      <c r="J378" s="67"/>
      <c r="K378" s="67"/>
      <c r="L378" s="67"/>
      <c r="M378" s="67"/>
      <c r="N378" s="67"/>
      <c r="O378" s="67"/>
      <c r="P378" s="67"/>
      <c r="Q378" s="67"/>
      <c r="R378" s="67"/>
      <c r="S378" s="67"/>
      <c r="T378" s="67"/>
      <c r="U378" s="67"/>
      <c r="V378" s="67"/>
      <c r="W378" s="67"/>
      <c r="X378" s="67"/>
      <c r="Y378" s="67"/>
    </row>
    <row r="379" spans="1:25" x14ac:dyDescent="0.2">
      <c r="A379" s="67"/>
      <c r="B379" s="67"/>
      <c r="C379" s="67"/>
      <c r="D379" s="67"/>
      <c r="E379" s="67"/>
      <c r="F379" s="67"/>
      <c r="G379" s="67"/>
      <c r="H379" s="67"/>
      <c r="I379" s="67"/>
      <c r="J379" s="67"/>
      <c r="K379" s="67"/>
      <c r="L379" s="67"/>
      <c r="M379" s="67"/>
      <c r="N379" s="67"/>
      <c r="O379" s="67"/>
      <c r="P379" s="67"/>
      <c r="Q379" s="67"/>
      <c r="R379" s="67"/>
      <c r="S379" s="67"/>
      <c r="T379" s="67"/>
      <c r="U379" s="67"/>
      <c r="V379" s="67"/>
      <c r="W379" s="67"/>
      <c r="X379" s="67"/>
      <c r="Y379" s="67"/>
    </row>
    <row r="380" spans="1:25" x14ac:dyDescent="0.2">
      <c r="A380" s="67"/>
      <c r="B380" s="67"/>
      <c r="C380" s="67"/>
      <c r="D380" s="67"/>
      <c r="E380" s="67"/>
      <c r="F380" s="67"/>
      <c r="G380" s="67"/>
      <c r="H380" s="67"/>
      <c r="I380" s="67"/>
      <c r="J380" s="67"/>
      <c r="K380" s="67"/>
      <c r="L380" s="67"/>
      <c r="M380" s="67"/>
      <c r="N380" s="67"/>
      <c r="O380" s="67"/>
      <c r="P380" s="67"/>
      <c r="Q380" s="67"/>
      <c r="R380" s="67"/>
      <c r="S380" s="67"/>
      <c r="T380" s="67"/>
      <c r="U380" s="67"/>
      <c r="V380" s="67"/>
      <c r="W380" s="67"/>
      <c r="X380" s="67"/>
      <c r="Y380" s="67"/>
    </row>
    <row r="381" spans="1:25" x14ac:dyDescent="0.2">
      <c r="A381" s="67"/>
      <c r="B381" s="67"/>
      <c r="C381" s="67"/>
      <c r="D381" s="67"/>
      <c r="E381" s="67"/>
      <c r="F381" s="67"/>
      <c r="G381" s="67"/>
      <c r="H381" s="67"/>
      <c r="I381" s="67"/>
      <c r="J381" s="67"/>
      <c r="K381" s="67"/>
      <c r="L381" s="67"/>
      <c r="M381" s="67"/>
      <c r="N381" s="67"/>
      <c r="O381" s="67"/>
      <c r="P381" s="67"/>
      <c r="Q381" s="67"/>
      <c r="R381" s="67"/>
      <c r="S381" s="67"/>
      <c r="T381" s="67"/>
      <c r="U381" s="67"/>
      <c r="V381" s="67"/>
      <c r="W381" s="67"/>
      <c r="X381" s="67"/>
      <c r="Y381" s="67"/>
    </row>
    <row r="382" spans="1:25" x14ac:dyDescent="0.2">
      <c r="A382" s="67"/>
      <c r="B382" s="67"/>
      <c r="C382" s="67"/>
      <c r="D382" s="67"/>
      <c r="E382" s="67"/>
      <c r="F382" s="67"/>
      <c r="G382" s="67"/>
      <c r="H382" s="67"/>
      <c r="I382" s="67"/>
      <c r="J382" s="67"/>
      <c r="K382" s="67"/>
      <c r="L382" s="67"/>
      <c r="M382" s="67"/>
      <c r="N382" s="67"/>
      <c r="O382" s="67"/>
      <c r="P382" s="67"/>
      <c r="Q382" s="67"/>
      <c r="R382" s="67"/>
      <c r="S382" s="67"/>
      <c r="T382" s="67"/>
      <c r="U382" s="67"/>
      <c r="V382" s="67"/>
      <c r="W382" s="67"/>
      <c r="X382" s="67"/>
      <c r="Y382" s="67"/>
    </row>
    <row r="383" spans="1:25" x14ac:dyDescent="0.2">
      <c r="A383" s="67"/>
      <c r="B383" s="67"/>
      <c r="C383" s="67"/>
      <c r="D383" s="67"/>
      <c r="E383" s="67"/>
      <c r="F383" s="67"/>
      <c r="G383" s="67"/>
      <c r="H383" s="67"/>
      <c r="I383" s="67"/>
      <c r="J383" s="67"/>
      <c r="K383" s="67"/>
      <c r="L383" s="67"/>
      <c r="M383" s="67"/>
      <c r="N383" s="67"/>
      <c r="O383" s="67"/>
      <c r="P383" s="67"/>
      <c r="Q383" s="67"/>
      <c r="R383" s="67"/>
      <c r="S383" s="67"/>
      <c r="T383" s="67"/>
      <c r="U383" s="67"/>
      <c r="V383" s="67"/>
      <c r="W383" s="67"/>
      <c r="X383" s="67"/>
      <c r="Y383" s="67"/>
    </row>
    <row r="384" spans="1:25" x14ac:dyDescent="0.2">
      <c r="A384" s="67"/>
      <c r="B384" s="67"/>
      <c r="C384" s="67"/>
      <c r="D384" s="67"/>
      <c r="E384" s="67"/>
      <c r="F384" s="67"/>
      <c r="G384" s="67"/>
      <c r="H384" s="67"/>
      <c r="I384" s="67"/>
      <c r="J384" s="67"/>
      <c r="K384" s="67"/>
      <c r="L384" s="67"/>
      <c r="M384" s="67"/>
      <c r="N384" s="67"/>
      <c r="O384" s="67"/>
      <c r="P384" s="67"/>
      <c r="Q384" s="67"/>
      <c r="R384" s="67"/>
      <c r="S384" s="67"/>
      <c r="T384" s="67"/>
      <c r="U384" s="67"/>
      <c r="V384" s="67"/>
      <c r="W384" s="67"/>
      <c r="X384" s="67"/>
      <c r="Y384" s="67"/>
    </row>
    <row r="385" spans="1:25" x14ac:dyDescent="0.2">
      <c r="A385" s="67"/>
      <c r="B385" s="67"/>
      <c r="C385" s="67"/>
      <c r="D385" s="67"/>
      <c r="E385" s="67"/>
      <c r="F385" s="67"/>
      <c r="G385" s="67"/>
      <c r="H385" s="67"/>
      <c r="I385" s="67"/>
      <c r="J385" s="67"/>
      <c r="K385" s="67"/>
      <c r="L385" s="67"/>
      <c r="M385" s="67"/>
      <c r="N385" s="67"/>
      <c r="O385" s="67"/>
      <c r="P385" s="67"/>
      <c r="Q385" s="67"/>
      <c r="R385" s="67"/>
      <c r="S385" s="67"/>
      <c r="T385" s="67"/>
      <c r="U385" s="67"/>
      <c r="V385" s="67"/>
      <c r="W385" s="67"/>
      <c r="X385" s="67"/>
      <c r="Y385" s="67"/>
    </row>
    <row r="386" spans="1:25" x14ac:dyDescent="0.2">
      <c r="A386" s="67"/>
      <c r="B386" s="67"/>
      <c r="C386" s="67"/>
      <c r="D386" s="67"/>
      <c r="E386" s="67"/>
      <c r="F386" s="67"/>
      <c r="G386" s="67"/>
      <c r="H386" s="67"/>
      <c r="I386" s="67"/>
      <c r="J386" s="67"/>
      <c r="K386" s="67"/>
      <c r="L386" s="67"/>
      <c r="M386" s="67"/>
      <c r="N386" s="67"/>
      <c r="O386" s="67"/>
      <c r="P386" s="67"/>
      <c r="Q386" s="67"/>
      <c r="R386" s="67"/>
      <c r="S386" s="67"/>
      <c r="T386" s="67"/>
      <c r="U386" s="67"/>
      <c r="V386" s="67"/>
      <c r="W386" s="67"/>
      <c r="X386" s="67"/>
      <c r="Y386" s="67"/>
    </row>
    <row r="387" spans="1:25" x14ac:dyDescent="0.2">
      <c r="A387" s="67"/>
      <c r="B387" s="67"/>
      <c r="C387" s="67"/>
      <c r="D387" s="67"/>
      <c r="E387" s="67"/>
      <c r="F387" s="67"/>
      <c r="G387" s="67"/>
      <c r="H387" s="67"/>
      <c r="I387" s="67"/>
      <c r="J387" s="67"/>
      <c r="K387" s="67"/>
      <c r="L387" s="67"/>
      <c r="M387" s="67"/>
      <c r="N387" s="67"/>
      <c r="O387" s="67"/>
      <c r="P387" s="67"/>
      <c r="Q387" s="67"/>
      <c r="R387" s="67"/>
      <c r="S387" s="67"/>
      <c r="T387" s="67"/>
      <c r="U387" s="67"/>
      <c r="V387" s="67"/>
      <c r="W387" s="67"/>
      <c r="X387" s="67"/>
      <c r="Y387" s="67"/>
    </row>
    <row r="388" spans="1:25" x14ac:dyDescent="0.2">
      <c r="A388" s="67"/>
      <c r="B388" s="67"/>
      <c r="C388" s="67"/>
      <c r="D388" s="67"/>
      <c r="E388" s="67"/>
      <c r="F388" s="67"/>
      <c r="G388" s="67"/>
      <c r="H388" s="67"/>
      <c r="I388" s="67"/>
      <c r="J388" s="67"/>
      <c r="K388" s="67"/>
      <c r="L388" s="67"/>
      <c r="M388" s="67"/>
      <c r="N388" s="67"/>
      <c r="O388" s="67"/>
      <c r="P388" s="67"/>
      <c r="Q388" s="67"/>
      <c r="R388" s="67"/>
      <c r="S388" s="67"/>
      <c r="T388" s="67"/>
      <c r="U388" s="67"/>
      <c r="V388" s="67"/>
      <c r="W388" s="67"/>
      <c r="X388" s="67"/>
      <c r="Y388" s="67"/>
    </row>
    <row r="389" spans="1:25" x14ac:dyDescent="0.2">
      <c r="A389" s="67"/>
      <c r="B389" s="67"/>
      <c r="C389" s="67"/>
      <c r="D389" s="67"/>
      <c r="E389" s="67"/>
      <c r="F389" s="67"/>
      <c r="G389" s="67"/>
      <c r="H389" s="67"/>
      <c r="I389" s="67"/>
      <c r="J389" s="67"/>
      <c r="K389" s="67"/>
      <c r="L389" s="67"/>
      <c r="M389" s="67"/>
      <c r="N389" s="67"/>
      <c r="O389" s="67"/>
      <c r="P389" s="67"/>
      <c r="Q389" s="67"/>
      <c r="R389" s="67"/>
      <c r="S389" s="67"/>
      <c r="T389" s="67"/>
      <c r="U389" s="67"/>
      <c r="V389" s="67"/>
      <c r="W389" s="67"/>
      <c r="X389" s="67"/>
      <c r="Y389" s="67"/>
    </row>
    <row r="390" spans="1:25" x14ac:dyDescent="0.2">
      <c r="A390" s="67"/>
      <c r="B390" s="67"/>
      <c r="C390" s="67"/>
      <c r="D390" s="67"/>
      <c r="E390" s="67"/>
      <c r="F390" s="67"/>
      <c r="G390" s="67"/>
      <c r="H390" s="67"/>
      <c r="I390" s="67"/>
      <c r="J390" s="67"/>
      <c r="K390" s="67"/>
      <c r="L390" s="67"/>
      <c r="M390" s="67"/>
      <c r="N390" s="67"/>
      <c r="O390" s="67"/>
      <c r="P390" s="67"/>
      <c r="Q390" s="67"/>
      <c r="R390" s="67"/>
      <c r="S390" s="67"/>
      <c r="T390" s="67"/>
      <c r="U390" s="67"/>
      <c r="V390" s="67"/>
      <c r="W390" s="67"/>
      <c r="X390" s="67"/>
      <c r="Y390" s="67"/>
    </row>
    <row r="391" spans="1:25" x14ac:dyDescent="0.2">
      <c r="A391" s="67"/>
      <c r="B391" s="67"/>
      <c r="C391" s="67"/>
      <c r="D391" s="67"/>
      <c r="E391" s="67"/>
      <c r="F391" s="67"/>
      <c r="G391" s="67"/>
      <c r="H391" s="67"/>
      <c r="I391" s="67"/>
      <c r="J391" s="67"/>
      <c r="K391" s="67"/>
      <c r="L391" s="67"/>
      <c r="M391" s="67"/>
      <c r="N391" s="67"/>
      <c r="O391" s="67"/>
      <c r="P391" s="67"/>
      <c r="Q391" s="67"/>
      <c r="R391" s="67"/>
      <c r="S391" s="67"/>
      <c r="T391" s="67"/>
      <c r="U391" s="67"/>
      <c r="V391" s="67"/>
      <c r="W391" s="67"/>
      <c r="X391" s="67"/>
      <c r="Y391" s="67"/>
    </row>
    <row r="392" spans="1:25" x14ac:dyDescent="0.2">
      <c r="A392" s="67"/>
      <c r="B392" s="67"/>
      <c r="C392" s="67"/>
      <c r="D392" s="67"/>
      <c r="E392" s="67"/>
      <c r="F392" s="67"/>
      <c r="G392" s="67"/>
      <c r="H392" s="67"/>
      <c r="I392" s="67"/>
      <c r="J392" s="67"/>
      <c r="K392" s="67"/>
      <c r="L392" s="67"/>
      <c r="M392" s="67"/>
      <c r="N392" s="67"/>
      <c r="O392" s="67"/>
      <c r="P392" s="67"/>
      <c r="Q392" s="67"/>
      <c r="R392" s="67"/>
      <c r="S392" s="67"/>
      <c r="T392" s="67"/>
      <c r="U392" s="67"/>
      <c r="V392" s="67"/>
      <c r="W392" s="67"/>
      <c r="X392" s="67"/>
      <c r="Y392" s="67"/>
    </row>
    <row r="393" spans="1:25" x14ac:dyDescent="0.2">
      <c r="A393" s="67"/>
      <c r="B393" s="67"/>
      <c r="C393" s="67"/>
      <c r="D393" s="67"/>
      <c r="E393" s="67"/>
      <c r="F393" s="67"/>
      <c r="G393" s="67"/>
      <c r="H393" s="67"/>
      <c r="I393" s="67"/>
      <c r="J393" s="67"/>
      <c r="K393" s="67"/>
      <c r="L393" s="67"/>
      <c r="M393" s="67"/>
      <c r="N393" s="67"/>
      <c r="O393" s="67"/>
      <c r="P393" s="67"/>
      <c r="Q393" s="67"/>
      <c r="R393" s="67"/>
      <c r="S393" s="67"/>
      <c r="T393" s="67"/>
      <c r="U393" s="67"/>
      <c r="V393" s="67"/>
      <c r="W393" s="67"/>
      <c r="X393" s="67"/>
      <c r="Y393" s="67"/>
    </row>
    <row r="394" spans="1:25" x14ac:dyDescent="0.2">
      <c r="A394" s="67"/>
      <c r="B394" s="67"/>
      <c r="C394" s="67"/>
      <c r="D394" s="67"/>
      <c r="E394" s="67"/>
      <c r="F394" s="67"/>
      <c r="G394" s="67"/>
      <c r="H394" s="67"/>
      <c r="I394" s="67"/>
      <c r="J394" s="67"/>
      <c r="K394" s="67"/>
      <c r="L394" s="67"/>
      <c r="M394" s="67"/>
      <c r="N394" s="67"/>
      <c r="O394" s="67"/>
      <c r="P394" s="67"/>
      <c r="Q394" s="67"/>
      <c r="R394" s="67"/>
      <c r="S394" s="67"/>
      <c r="T394" s="67"/>
      <c r="U394" s="67"/>
      <c r="V394" s="67"/>
      <c r="W394" s="67"/>
      <c r="X394" s="67"/>
      <c r="Y394" s="67"/>
    </row>
    <row r="395" spans="1:25" x14ac:dyDescent="0.2">
      <c r="A395" s="67"/>
      <c r="B395" s="67"/>
      <c r="C395" s="67"/>
      <c r="D395" s="67"/>
      <c r="E395" s="67"/>
      <c r="F395" s="67"/>
      <c r="G395" s="67"/>
      <c r="H395" s="67"/>
      <c r="I395" s="67"/>
      <c r="J395" s="67"/>
      <c r="K395" s="67"/>
      <c r="L395" s="67"/>
      <c r="M395" s="67"/>
      <c r="N395" s="67"/>
      <c r="O395" s="67"/>
      <c r="P395" s="67"/>
      <c r="Q395" s="67"/>
      <c r="R395" s="67"/>
      <c r="S395" s="67"/>
      <c r="T395" s="67"/>
      <c r="U395" s="67"/>
      <c r="V395" s="67"/>
      <c r="W395" s="67"/>
      <c r="X395" s="67"/>
      <c r="Y395" s="67"/>
    </row>
    <row r="396" spans="1:25" x14ac:dyDescent="0.2">
      <c r="A396" s="67"/>
      <c r="B396" s="67"/>
      <c r="C396" s="67"/>
      <c r="D396" s="67"/>
      <c r="E396" s="67"/>
      <c r="F396" s="67"/>
      <c r="G396" s="67"/>
      <c r="H396" s="67"/>
      <c r="I396" s="67"/>
      <c r="J396" s="67"/>
      <c r="K396" s="67"/>
      <c r="L396" s="67"/>
      <c r="M396" s="67"/>
      <c r="N396" s="67"/>
      <c r="O396" s="67"/>
      <c r="P396" s="67"/>
      <c r="Q396" s="67"/>
      <c r="R396" s="67"/>
      <c r="S396" s="67"/>
      <c r="T396" s="67"/>
      <c r="U396" s="67"/>
      <c r="V396" s="67"/>
      <c r="W396" s="67"/>
      <c r="X396" s="67"/>
      <c r="Y396" s="67"/>
    </row>
    <row r="397" spans="1:25" x14ac:dyDescent="0.2">
      <c r="A397" s="67"/>
      <c r="B397" s="67"/>
      <c r="C397" s="67"/>
      <c r="D397" s="67"/>
      <c r="E397" s="67"/>
      <c r="F397" s="67"/>
      <c r="G397" s="67"/>
      <c r="H397" s="67"/>
      <c r="I397" s="67"/>
      <c r="J397" s="67"/>
      <c r="K397" s="67"/>
      <c r="L397" s="67"/>
      <c r="M397" s="67"/>
      <c r="N397" s="67"/>
      <c r="O397" s="67"/>
      <c r="P397" s="67"/>
      <c r="Q397" s="67"/>
      <c r="R397" s="67"/>
      <c r="S397" s="67"/>
      <c r="T397" s="67"/>
      <c r="U397" s="67"/>
      <c r="V397" s="67"/>
      <c r="W397" s="67"/>
      <c r="X397" s="67"/>
      <c r="Y397" s="67"/>
    </row>
    <row r="398" spans="1:25" x14ac:dyDescent="0.2">
      <c r="A398" s="67"/>
      <c r="B398" s="67"/>
      <c r="C398" s="67"/>
      <c r="D398" s="67"/>
      <c r="E398" s="67"/>
      <c r="F398" s="67"/>
      <c r="G398" s="67"/>
      <c r="H398" s="67"/>
      <c r="I398" s="67"/>
      <c r="J398" s="67"/>
      <c r="K398" s="67"/>
      <c r="L398" s="67"/>
      <c r="M398" s="67"/>
      <c r="N398" s="67"/>
      <c r="O398" s="67"/>
      <c r="P398" s="67"/>
      <c r="Q398" s="67"/>
      <c r="R398" s="67"/>
      <c r="S398" s="67"/>
      <c r="T398" s="67"/>
      <c r="U398" s="67"/>
      <c r="V398" s="67"/>
      <c r="W398" s="67"/>
      <c r="X398" s="67"/>
      <c r="Y398" s="67"/>
    </row>
    <row r="399" spans="1:25" x14ac:dyDescent="0.2">
      <c r="A399" s="67"/>
      <c r="B399" s="67"/>
      <c r="C399" s="67"/>
      <c r="D399" s="67"/>
      <c r="E399" s="67"/>
      <c r="F399" s="67"/>
      <c r="G399" s="67"/>
      <c r="H399" s="67"/>
      <c r="I399" s="67"/>
      <c r="J399" s="67"/>
      <c r="K399" s="67"/>
      <c r="L399" s="67"/>
      <c r="M399" s="67"/>
      <c r="N399" s="67"/>
      <c r="O399" s="67"/>
      <c r="P399" s="67"/>
      <c r="Q399" s="67"/>
      <c r="R399" s="67"/>
      <c r="S399" s="67"/>
      <c r="T399" s="67"/>
      <c r="U399" s="67"/>
      <c r="V399" s="67"/>
      <c r="W399" s="67"/>
      <c r="X399" s="67"/>
      <c r="Y399" s="67"/>
    </row>
    <row r="400" spans="1:25" x14ac:dyDescent="0.2">
      <c r="A400" s="67"/>
      <c r="B400" s="67"/>
      <c r="C400" s="67"/>
      <c r="D400" s="67"/>
      <c r="E400" s="67"/>
      <c r="F400" s="67"/>
      <c r="G400" s="67"/>
      <c r="H400" s="67"/>
      <c r="I400" s="67"/>
      <c r="J400" s="67"/>
      <c r="K400" s="67"/>
      <c r="L400" s="67"/>
      <c r="M400" s="67"/>
      <c r="N400" s="67"/>
      <c r="O400" s="67"/>
      <c r="P400" s="67"/>
      <c r="Q400" s="67"/>
      <c r="R400" s="67"/>
      <c r="S400" s="67"/>
      <c r="T400" s="67"/>
      <c r="U400" s="67"/>
      <c r="V400" s="67"/>
      <c r="W400" s="67"/>
      <c r="X400" s="67"/>
      <c r="Y400" s="67"/>
    </row>
    <row r="401" spans="1:25" x14ac:dyDescent="0.2">
      <c r="A401" s="67"/>
      <c r="B401" s="67"/>
      <c r="C401" s="67"/>
      <c r="D401" s="67"/>
      <c r="E401" s="67"/>
      <c r="F401" s="67"/>
      <c r="G401" s="67"/>
      <c r="H401" s="67"/>
      <c r="I401" s="67"/>
      <c r="J401" s="67"/>
      <c r="K401" s="67"/>
      <c r="L401" s="67"/>
      <c r="M401" s="67"/>
      <c r="N401" s="67"/>
      <c r="O401" s="67"/>
      <c r="P401" s="67"/>
      <c r="Q401" s="67"/>
      <c r="R401" s="67"/>
      <c r="S401" s="67"/>
      <c r="T401" s="67"/>
      <c r="U401" s="67"/>
      <c r="V401" s="67"/>
      <c r="W401" s="67"/>
      <c r="X401" s="67"/>
      <c r="Y401" s="67"/>
    </row>
    <row r="402" spans="1:25" x14ac:dyDescent="0.2">
      <c r="A402" s="67"/>
      <c r="B402" s="67"/>
      <c r="C402" s="67"/>
      <c r="D402" s="67"/>
      <c r="E402" s="67"/>
      <c r="F402" s="67"/>
      <c r="G402" s="67"/>
      <c r="H402" s="67"/>
      <c r="I402" s="67"/>
      <c r="J402" s="67"/>
      <c r="K402" s="67"/>
      <c r="L402" s="67"/>
      <c r="M402" s="67"/>
      <c r="N402" s="67"/>
      <c r="O402" s="67"/>
      <c r="P402" s="67"/>
      <c r="Q402" s="67"/>
      <c r="R402" s="67"/>
      <c r="S402" s="67"/>
      <c r="T402" s="67"/>
      <c r="U402" s="67"/>
      <c r="V402" s="67"/>
      <c r="W402" s="67"/>
      <c r="X402" s="67"/>
      <c r="Y402" s="67"/>
    </row>
    <row r="403" spans="1:25" x14ac:dyDescent="0.2">
      <c r="A403" s="67"/>
      <c r="B403" s="67"/>
      <c r="C403" s="67"/>
      <c r="D403" s="67"/>
      <c r="E403" s="67"/>
      <c r="F403" s="67"/>
      <c r="G403" s="67"/>
      <c r="H403" s="67"/>
      <c r="I403" s="67"/>
      <c r="J403" s="67"/>
      <c r="K403" s="67"/>
      <c r="L403" s="67"/>
      <c r="M403" s="67"/>
      <c r="N403" s="67"/>
      <c r="O403" s="67"/>
      <c r="P403" s="67"/>
      <c r="Q403" s="67"/>
      <c r="R403" s="67"/>
      <c r="S403" s="67"/>
      <c r="T403" s="67"/>
      <c r="U403" s="67"/>
      <c r="V403" s="67"/>
      <c r="W403" s="67"/>
      <c r="X403" s="67"/>
      <c r="Y403" s="67"/>
    </row>
    <row r="404" spans="1:25" x14ac:dyDescent="0.2">
      <c r="A404" s="67"/>
      <c r="B404" s="67"/>
      <c r="C404" s="67"/>
      <c r="D404" s="67"/>
      <c r="E404" s="67"/>
      <c r="F404" s="67"/>
      <c r="G404" s="67"/>
      <c r="H404" s="67"/>
      <c r="I404" s="67"/>
      <c r="J404" s="67"/>
      <c r="K404" s="67"/>
      <c r="L404" s="67"/>
      <c r="M404" s="67"/>
      <c r="N404" s="67"/>
      <c r="O404" s="67"/>
      <c r="P404" s="67"/>
      <c r="Q404" s="67"/>
      <c r="R404" s="67"/>
      <c r="S404" s="67"/>
      <c r="T404" s="67"/>
      <c r="U404" s="67"/>
      <c r="V404" s="67"/>
      <c r="W404" s="67"/>
      <c r="X404" s="67"/>
      <c r="Y404" s="67"/>
    </row>
    <row r="405" spans="1:25" x14ac:dyDescent="0.2">
      <c r="A405" s="67"/>
      <c r="B405" s="67"/>
      <c r="C405" s="67"/>
      <c r="D405" s="67"/>
      <c r="E405" s="67"/>
      <c r="F405" s="67"/>
      <c r="G405" s="67"/>
      <c r="H405" s="67"/>
      <c r="I405" s="67"/>
      <c r="J405" s="67"/>
      <c r="K405" s="67"/>
      <c r="L405" s="67"/>
      <c r="M405" s="67"/>
      <c r="N405" s="67"/>
      <c r="O405" s="67"/>
      <c r="P405" s="67"/>
      <c r="Q405" s="67"/>
      <c r="R405" s="67"/>
      <c r="S405" s="67"/>
      <c r="T405" s="67"/>
      <c r="U405" s="67"/>
      <c r="V405" s="67"/>
      <c r="W405" s="67"/>
      <c r="X405" s="67"/>
      <c r="Y405" s="67"/>
    </row>
    <row r="406" spans="1:25" x14ac:dyDescent="0.2">
      <c r="A406" s="67"/>
      <c r="B406" s="67"/>
      <c r="C406" s="67"/>
      <c r="D406" s="67"/>
      <c r="E406" s="67"/>
      <c r="F406" s="67"/>
      <c r="G406" s="67"/>
      <c r="H406" s="67"/>
      <c r="I406" s="67"/>
      <c r="J406" s="67"/>
      <c r="K406" s="67"/>
      <c r="L406" s="67"/>
      <c r="M406" s="67"/>
      <c r="N406" s="67"/>
      <c r="O406" s="67"/>
      <c r="P406" s="67"/>
      <c r="Q406" s="67"/>
      <c r="R406" s="67"/>
      <c r="S406" s="67"/>
      <c r="T406" s="67"/>
      <c r="U406" s="67"/>
      <c r="V406" s="67"/>
      <c r="W406" s="67"/>
      <c r="X406" s="67"/>
      <c r="Y406" s="67"/>
    </row>
    <row r="407" spans="1:25" x14ac:dyDescent="0.2">
      <c r="A407" s="67"/>
      <c r="B407" s="67"/>
      <c r="C407" s="67"/>
      <c r="D407" s="67"/>
      <c r="E407" s="67"/>
      <c r="F407" s="67"/>
      <c r="G407" s="67"/>
      <c r="H407" s="67"/>
      <c r="I407" s="67"/>
      <c r="J407" s="67"/>
      <c r="K407" s="67"/>
      <c r="L407" s="67"/>
      <c r="M407" s="67"/>
      <c r="N407" s="67"/>
      <c r="O407" s="67"/>
      <c r="P407" s="67"/>
      <c r="Q407" s="67"/>
      <c r="R407" s="67"/>
      <c r="S407" s="67"/>
      <c r="T407" s="67"/>
      <c r="U407" s="67"/>
      <c r="V407" s="67"/>
      <c r="W407" s="67"/>
      <c r="X407" s="67"/>
      <c r="Y407" s="67"/>
    </row>
    <row r="408" spans="1:25" x14ac:dyDescent="0.2">
      <c r="A408" s="67"/>
      <c r="B408" s="67"/>
      <c r="C408" s="67"/>
      <c r="D408" s="67"/>
      <c r="E408" s="67"/>
      <c r="F408" s="67"/>
      <c r="G408" s="67"/>
      <c r="H408" s="67"/>
      <c r="I408" s="67"/>
      <c r="J408" s="67"/>
      <c r="K408" s="67"/>
      <c r="L408" s="67"/>
      <c r="M408" s="67"/>
      <c r="N408" s="67"/>
      <c r="O408" s="67"/>
      <c r="P408" s="67"/>
      <c r="Q408" s="67"/>
      <c r="R408" s="67"/>
      <c r="S408" s="67"/>
      <c r="T408" s="67"/>
      <c r="U408" s="67"/>
      <c r="V408" s="67"/>
      <c r="W408" s="67"/>
      <c r="X408" s="67"/>
      <c r="Y408" s="67"/>
    </row>
    <row r="409" spans="1:25" x14ac:dyDescent="0.2">
      <c r="A409" s="67"/>
      <c r="B409" s="67"/>
      <c r="C409" s="67"/>
      <c r="D409" s="67"/>
      <c r="E409" s="67"/>
      <c r="F409" s="67"/>
      <c r="G409" s="67"/>
      <c r="H409" s="67"/>
      <c r="I409" s="67"/>
      <c r="J409" s="67"/>
      <c r="K409" s="67"/>
      <c r="L409" s="67"/>
      <c r="M409" s="67"/>
      <c r="N409" s="67"/>
      <c r="O409" s="67"/>
      <c r="P409" s="67"/>
      <c r="Q409" s="67"/>
      <c r="R409" s="67"/>
      <c r="S409" s="67"/>
      <c r="T409" s="67"/>
      <c r="U409" s="67"/>
      <c r="V409" s="67"/>
      <c r="W409" s="67"/>
      <c r="X409" s="67"/>
      <c r="Y409" s="67"/>
    </row>
    <row r="410" spans="1:25" x14ac:dyDescent="0.2">
      <c r="A410" s="67"/>
      <c r="B410" s="67"/>
      <c r="C410" s="67"/>
      <c r="D410" s="67"/>
      <c r="E410" s="67"/>
      <c r="F410" s="67"/>
      <c r="G410" s="67"/>
      <c r="H410" s="67"/>
      <c r="I410" s="67"/>
      <c r="J410" s="67"/>
      <c r="K410" s="67"/>
      <c r="L410" s="67"/>
      <c r="M410" s="67"/>
      <c r="N410" s="67"/>
      <c r="O410" s="67"/>
      <c r="P410" s="67"/>
      <c r="Q410" s="67"/>
      <c r="R410" s="67"/>
      <c r="S410" s="67"/>
      <c r="T410" s="67"/>
      <c r="U410" s="67"/>
      <c r="V410" s="67"/>
      <c r="W410" s="67"/>
      <c r="X410" s="67"/>
      <c r="Y410" s="67"/>
    </row>
    <row r="411" spans="1:25" x14ac:dyDescent="0.2">
      <c r="A411" s="67"/>
      <c r="B411" s="67"/>
      <c r="C411" s="67"/>
      <c r="D411" s="67"/>
      <c r="E411" s="67"/>
      <c r="F411" s="67"/>
      <c r="G411" s="67"/>
      <c r="H411" s="67"/>
      <c r="I411" s="67"/>
      <c r="J411" s="67"/>
      <c r="K411" s="67"/>
      <c r="L411" s="67"/>
      <c r="M411" s="67"/>
      <c r="N411" s="67"/>
      <c r="O411" s="67"/>
      <c r="P411" s="67"/>
      <c r="Q411" s="67"/>
      <c r="R411" s="67"/>
      <c r="S411" s="67"/>
      <c r="T411" s="67"/>
      <c r="U411" s="67"/>
      <c r="V411" s="67"/>
      <c r="W411" s="67"/>
      <c r="X411" s="67"/>
      <c r="Y411" s="67"/>
    </row>
    <row r="412" spans="1:25" x14ac:dyDescent="0.2">
      <c r="A412" s="67"/>
      <c r="B412" s="67"/>
      <c r="C412" s="67"/>
      <c r="D412" s="67"/>
      <c r="E412" s="67"/>
      <c r="F412" s="67"/>
      <c r="G412" s="67"/>
      <c r="H412" s="67"/>
      <c r="I412" s="67"/>
      <c r="J412" s="67"/>
      <c r="K412" s="67"/>
      <c r="L412" s="67"/>
      <c r="M412" s="67"/>
      <c r="N412" s="67"/>
      <c r="O412" s="67"/>
      <c r="P412" s="67"/>
      <c r="Q412" s="67"/>
      <c r="R412" s="67"/>
      <c r="S412" s="67"/>
      <c r="T412" s="67"/>
      <c r="U412" s="67"/>
      <c r="V412" s="67"/>
      <c r="W412" s="67"/>
      <c r="X412" s="67"/>
      <c r="Y412" s="67"/>
    </row>
    <row r="413" spans="1:25" x14ac:dyDescent="0.2">
      <c r="A413" s="67"/>
      <c r="B413" s="67"/>
      <c r="C413" s="67"/>
      <c r="D413" s="67"/>
      <c r="E413" s="67"/>
      <c r="F413" s="67"/>
      <c r="G413" s="67"/>
      <c r="H413" s="67"/>
      <c r="I413" s="67"/>
      <c r="J413" s="67"/>
      <c r="K413" s="67"/>
      <c r="L413" s="67"/>
      <c r="M413" s="67"/>
      <c r="N413" s="67"/>
      <c r="O413" s="67"/>
      <c r="P413" s="67"/>
      <c r="Q413" s="67"/>
      <c r="R413" s="67"/>
      <c r="S413" s="67"/>
      <c r="T413" s="67"/>
      <c r="U413" s="67"/>
      <c r="V413" s="67"/>
      <c r="W413" s="67"/>
      <c r="X413" s="67"/>
      <c r="Y413" s="67"/>
    </row>
    <row r="414" spans="1:25" x14ac:dyDescent="0.2">
      <c r="A414" s="67"/>
      <c r="B414" s="67"/>
      <c r="C414" s="67"/>
      <c r="D414" s="67"/>
      <c r="E414" s="67"/>
      <c r="F414" s="67"/>
      <c r="G414" s="67"/>
      <c r="H414" s="67"/>
      <c r="I414" s="67"/>
      <c r="J414" s="67"/>
      <c r="K414" s="67"/>
      <c r="L414" s="67"/>
      <c r="M414" s="67"/>
      <c r="N414" s="67"/>
      <c r="O414" s="67"/>
      <c r="P414" s="67"/>
      <c r="Q414" s="67"/>
      <c r="R414" s="67"/>
      <c r="S414" s="67"/>
      <c r="T414" s="67"/>
      <c r="U414" s="67"/>
      <c r="V414" s="67"/>
      <c r="W414" s="67"/>
      <c r="X414" s="67"/>
      <c r="Y414" s="67"/>
    </row>
    <row r="415" spans="1:25" x14ac:dyDescent="0.2">
      <c r="A415" s="67"/>
      <c r="B415" s="67"/>
      <c r="C415" s="67"/>
      <c r="D415" s="67"/>
      <c r="E415" s="67"/>
      <c r="F415" s="67"/>
      <c r="G415" s="67"/>
      <c r="H415" s="67"/>
      <c r="I415" s="67"/>
      <c r="J415" s="67"/>
      <c r="K415" s="67"/>
      <c r="L415" s="67"/>
      <c r="M415" s="67"/>
      <c r="N415" s="67"/>
      <c r="O415" s="67"/>
      <c r="P415" s="67"/>
      <c r="Q415" s="67"/>
      <c r="R415" s="67"/>
      <c r="S415" s="67"/>
      <c r="T415" s="67"/>
      <c r="U415" s="67"/>
      <c r="V415" s="67"/>
      <c r="W415" s="67"/>
      <c r="X415" s="67"/>
      <c r="Y415" s="67"/>
    </row>
    <row r="416" spans="1:25" x14ac:dyDescent="0.2">
      <c r="A416" s="67"/>
      <c r="B416" s="67"/>
      <c r="C416" s="67"/>
      <c r="D416" s="67"/>
      <c r="E416" s="67"/>
      <c r="F416" s="67"/>
      <c r="G416" s="67"/>
      <c r="H416" s="67"/>
      <c r="I416" s="67"/>
      <c r="J416" s="67"/>
      <c r="K416" s="67"/>
      <c r="L416" s="67"/>
      <c r="M416" s="67"/>
      <c r="N416" s="67"/>
      <c r="O416" s="67"/>
      <c r="P416" s="67"/>
      <c r="Q416" s="67"/>
      <c r="R416" s="67"/>
      <c r="S416" s="67"/>
      <c r="T416" s="67"/>
      <c r="U416" s="67"/>
      <c r="V416" s="67"/>
      <c r="W416" s="67"/>
      <c r="X416" s="67"/>
      <c r="Y416" s="67"/>
    </row>
    <row r="417" spans="1:25" x14ac:dyDescent="0.2">
      <c r="A417" s="67"/>
      <c r="B417" s="67"/>
      <c r="C417" s="67"/>
      <c r="D417" s="67"/>
      <c r="E417" s="67"/>
      <c r="F417" s="67"/>
      <c r="G417" s="67"/>
      <c r="H417" s="67"/>
      <c r="I417" s="67"/>
      <c r="J417" s="67"/>
      <c r="K417" s="67"/>
      <c r="L417" s="67"/>
      <c r="M417" s="67"/>
      <c r="N417" s="67"/>
      <c r="O417" s="67"/>
      <c r="P417" s="67"/>
      <c r="Q417" s="67"/>
      <c r="R417" s="67"/>
      <c r="S417" s="67"/>
      <c r="T417" s="67"/>
      <c r="U417" s="67"/>
      <c r="V417" s="67"/>
      <c r="W417" s="67"/>
      <c r="X417" s="67"/>
      <c r="Y417" s="67"/>
    </row>
    <row r="418" spans="1:25" x14ac:dyDescent="0.2">
      <c r="A418" s="67"/>
      <c r="B418" s="67"/>
      <c r="C418" s="67"/>
      <c r="D418" s="67"/>
      <c r="E418" s="67"/>
      <c r="F418" s="67"/>
      <c r="G418" s="67"/>
      <c r="H418" s="67"/>
      <c r="I418" s="67"/>
      <c r="J418" s="67"/>
      <c r="K418" s="67"/>
      <c r="L418" s="67"/>
      <c r="M418" s="67"/>
      <c r="N418" s="67"/>
      <c r="O418" s="67"/>
      <c r="P418" s="67"/>
      <c r="Q418" s="67"/>
      <c r="R418" s="67"/>
      <c r="S418" s="67"/>
      <c r="T418" s="67"/>
      <c r="U418" s="67"/>
      <c r="V418" s="67"/>
      <c r="W418" s="67"/>
      <c r="X418" s="67"/>
      <c r="Y418" s="67"/>
    </row>
    <row r="419" spans="1:25" x14ac:dyDescent="0.2">
      <c r="A419" s="67"/>
      <c r="B419" s="67"/>
      <c r="C419" s="67"/>
      <c r="D419" s="67"/>
      <c r="E419" s="67"/>
      <c r="F419" s="67"/>
      <c r="G419" s="67"/>
      <c r="H419" s="67"/>
      <c r="I419" s="67"/>
      <c r="J419" s="67"/>
      <c r="K419" s="67"/>
      <c r="L419" s="67"/>
      <c r="M419" s="67"/>
      <c r="N419" s="67"/>
      <c r="O419" s="67"/>
      <c r="P419" s="67"/>
      <c r="Q419" s="67"/>
      <c r="R419" s="67"/>
      <c r="S419" s="67"/>
      <c r="T419" s="67"/>
      <c r="U419" s="67"/>
      <c r="V419" s="67"/>
      <c r="W419" s="67"/>
      <c r="X419" s="67"/>
      <c r="Y419" s="67"/>
    </row>
    <row r="420" spans="1:25" x14ac:dyDescent="0.2">
      <c r="A420" s="67"/>
      <c r="B420" s="67"/>
      <c r="C420" s="67"/>
      <c r="D420" s="67"/>
      <c r="E420" s="67"/>
      <c r="F420" s="67"/>
      <c r="G420" s="67"/>
      <c r="H420" s="67"/>
      <c r="I420" s="67"/>
      <c r="J420" s="67"/>
      <c r="K420" s="67"/>
      <c r="L420" s="67"/>
      <c r="M420" s="67"/>
      <c r="N420" s="67"/>
      <c r="O420" s="67"/>
      <c r="P420" s="67"/>
      <c r="Q420" s="67"/>
      <c r="R420" s="67"/>
      <c r="S420" s="67"/>
      <c r="T420" s="67"/>
      <c r="U420" s="67"/>
      <c r="V420" s="67"/>
      <c r="W420" s="67"/>
      <c r="X420" s="67"/>
      <c r="Y420" s="67"/>
    </row>
    <row r="421" spans="1:25" x14ac:dyDescent="0.2">
      <c r="A421" s="67"/>
      <c r="B421" s="67"/>
      <c r="C421" s="67"/>
      <c r="D421" s="67"/>
      <c r="E421" s="67"/>
      <c r="F421" s="67"/>
      <c r="G421" s="67"/>
      <c r="H421" s="67"/>
      <c r="I421" s="67"/>
      <c r="J421" s="67"/>
      <c r="K421" s="67"/>
      <c r="L421" s="67"/>
      <c r="M421" s="67"/>
      <c r="N421" s="67"/>
      <c r="O421" s="67"/>
      <c r="P421" s="67"/>
      <c r="Q421" s="67"/>
      <c r="R421" s="67"/>
      <c r="S421" s="67"/>
      <c r="T421" s="67"/>
      <c r="U421" s="67"/>
      <c r="V421" s="67"/>
      <c r="W421" s="67"/>
      <c r="X421" s="67"/>
      <c r="Y421" s="67"/>
    </row>
    <row r="422" spans="1:25" x14ac:dyDescent="0.2">
      <c r="A422" s="67"/>
      <c r="B422" s="67"/>
      <c r="C422" s="67"/>
      <c r="D422" s="67"/>
      <c r="E422" s="67"/>
      <c r="F422" s="67"/>
      <c r="G422" s="67"/>
      <c r="H422" s="67"/>
      <c r="I422" s="67"/>
      <c r="J422" s="67"/>
      <c r="K422" s="67"/>
      <c r="L422" s="67"/>
      <c r="M422" s="67"/>
      <c r="N422" s="67"/>
      <c r="O422" s="67"/>
      <c r="P422" s="67"/>
      <c r="Q422" s="67"/>
      <c r="R422" s="67"/>
      <c r="S422" s="67"/>
      <c r="T422" s="67"/>
      <c r="U422" s="67"/>
      <c r="V422" s="67"/>
      <c r="W422" s="67"/>
      <c r="X422" s="67"/>
      <c r="Y422" s="67"/>
    </row>
    <row r="423" spans="1:25" x14ac:dyDescent="0.2">
      <c r="A423" s="67"/>
      <c r="B423" s="67"/>
      <c r="C423" s="67"/>
      <c r="D423" s="67"/>
      <c r="E423" s="67"/>
      <c r="F423" s="67"/>
      <c r="G423" s="67"/>
      <c r="H423" s="67"/>
      <c r="I423" s="67"/>
      <c r="J423" s="67"/>
      <c r="K423" s="67"/>
      <c r="L423" s="67"/>
      <c r="M423" s="67"/>
      <c r="N423" s="67"/>
      <c r="O423" s="67"/>
      <c r="P423" s="67"/>
      <c r="Q423" s="67"/>
      <c r="R423" s="67"/>
      <c r="S423" s="67"/>
      <c r="T423" s="67"/>
      <c r="U423" s="67"/>
      <c r="V423" s="67"/>
      <c r="W423" s="67"/>
      <c r="X423" s="67"/>
      <c r="Y423" s="67"/>
    </row>
    <row r="424" spans="1:25" x14ac:dyDescent="0.2">
      <c r="A424" s="67"/>
      <c r="B424" s="67"/>
      <c r="C424" s="67"/>
      <c r="D424" s="67"/>
      <c r="E424" s="67"/>
      <c r="F424" s="67"/>
      <c r="G424" s="67"/>
      <c r="H424" s="67"/>
      <c r="I424" s="67"/>
      <c r="J424" s="67"/>
      <c r="K424" s="67"/>
      <c r="L424" s="67"/>
      <c r="M424" s="67"/>
      <c r="N424" s="67"/>
      <c r="O424" s="67"/>
      <c r="P424" s="67"/>
      <c r="Q424" s="67"/>
      <c r="R424" s="67"/>
      <c r="S424" s="67"/>
      <c r="T424" s="67"/>
      <c r="U424" s="67"/>
      <c r="V424" s="67"/>
      <c r="W424" s="67"/>
      <c r="X424" s="67"/>
      <c r="Y424" s="67"/>
    </row>
    <row r="425" spans="1:25" x14ac:dyDescent="0.2">
      <c r="A425" s="67"/>
      <c r="B425" s="67"/>
      <c r="C425" s="67"/>
      <c r="D425" s="67"/>
      <c r="E425" s="67"/>
      <c r="F425" s="67"/>
      <c r="G425" s="67"/>
      <c r="H425" s="67"/>
      <c r="I425" s="67"/>
      <c r="J425" s="67"/>
      <c r="K425" s="67"/>
      <c r="L425" s="67"/>
      <c r="M425" s="67"/>
      <c r="N425" s="67"/>
      <c r="O425" s="67"/>
      <c r="P425" s="67"/>
      <c r="Q425" s="67"/>
      <c r="R425" s="67"/>
      <c r="S425" s="67"/>
      <c r="T425" s="67"/>
      <c r="U425" s="67"/>
      <c r="V425" s="67"/>
      <c r="W425" s="67"/>
      <c r="X425" s="67"/>
      <c r="Y425" s="67"/>
    </row>
    <row r="426" spans="1:25" x14ac:dyDescent="0.2">
      <c r="A426" s="67"/>
      <c r="B426" s="67"/>
      <c r="C426" s="67"/>
      <c r="D426" s="67"/>
      <c r="E426" s="67"/>
      <c r="F426" s="67"/>
      <c r="G426" s="67"/>
      <c r="H426" s="67"/>
      <c r="I426" s="67"/>
      <c r="J426" s="67"/>
      <c r="K426" s="67"/>
      <c r="L426" s="67"/>
      <c r="M426" s="67"/>
      <c r="N426" s="67"/>
      <c r="O426" s="67"/>
      <c r="P426" s="67"/>
      <c r="Q426" s="67"/>
      <c r="R426" s="67"/>
      <c r="S426" s="67"/>
      <c r="T426" s="67"/>
      <c r="U426" s="67"/>
      <c r="V426" s="67"/>
      <c r="W426" s="67"/>
      <c r="X426" s="67"/>
      <c r="Y426" s="67"/>
    </row>
    <row r="427" spans="1:25" x14ac:dyDescent="0.2">
      <c r="A427" s="67"/>
      <c r="B427" s="67"/>
      <c r="C427" s="67"/>
      <c r="D427" s="67"/>
      <c r="E427" s="67"/>
      <c r="F427" s="67"/>
      <c r="G427" s="67"/>
      <c r="H427" s="67"/>
      <c r="I427" s="67"/>
      <c r="J427" s="67"/>
      <c r="K427" s="67"/>
      <c r="L427" s="67"/>
      <c r="M427" s="67"/>
      <c r="N427" s="67"/>
      <c r="O427" s="67"/>
      <c r="P427" s="67"/>
      <c r="Q427" s="67"/>
      <c r="R427" s="67"/>
      <c r="S427" s="67"/>
      <c r="T427" s="67"/>
      <c r="U427" s="67"/>
      <c r="V427" s="67"/>
      <c r="W427" s="67"/>
      <c r="X427" s="67"/>
      <c r="Y427" s="67"/>
    </row>
    <row r="428" spans="1:25" x14ac:dyDescent="0.2">
      <c r="A428" s="67"/>
      <c r="B428" s="67"/>
      <c r="C428" s="67"/>
      <c r="D428" s="67"/>
      <c r="E428" s="67"/>
      <c r="F428" s="67"/>
      <c r="G428" s="67"/>
      <c r="H428" s="67"/>
      <c r="I428" s="67"/>
      <c r="J428" s="67"/>
      <c r="K428" s="67"/>
      <c r="L428" s="67"/>
      <c r="M428" s="67"/>
      <c r="N428" s="67"/>
      <c r="O428" s="67"/>
      <c r="P428" s="67"/>
      <c r="Q428" s="67"/>
      <c r="R428" s="67"/>
      <c r="S428" s="67"/>
      <c r="T428" s="67"/>
      <c r="U428" s="67"/>
      <c r="V428" s="67"/>
      <c r="W428" s="67"/>
      <c r="X428" s="67"/>
      <c r="Y428" s="67"/>
    </row>
    <row r="429" spans="1:25" x14ac:dyDescent="0.2">
      <c r="A429" s="67"/>
      <c r="B429" s="67"/>
      <c r="C429" s="67"/>
      <c r="D429" s="67"/>
      <c r="E429" s="67"/>
      <c r="F429" s="67"/>
      <c r="G429" s="67"/>
      <c r="H429" s="67"/>
      <c r="I429" s="67"/>
      <c r="J429" s="67"/>
      <c r="K429" s="67"/>
      <c r="L429" s="67"/>
      <c r="M429" s="67"/>
      <c r="N429" s="67"/>
      <c r="O429" s="67"/>
      <c r="P429" s="67"/>
      <c r="Q429" s="67"/>
      <c r="R429" s="67"/>
      <c r="S429" s="67"/>
      <c r="T429" s="67"/>
      <c r="U429" s="67"/>
      <c r="V429" s="67"/>
      <c r="W429" s="67"/>
      <c r="X429" s="67"/>
      <c r="Y429" s="67"/>
    </row>
    <row r="430" spans="1:25" x14ac:dyDescent="0.2">
      <c r="A430" s="67"/>
      <c r="B430" s="67"/>
      <c r="C430" s="67"/>
      <c r="D430" s="67"/>
      <c r="E430" s="67"/>
      <c r="F430" s="67"/>
      <c r="G430" s="67"/>
      <c r="H430" s="67"/>
      <c r="I430" s="67"/>
      <c r="J430" s="67"/>
      <c r="K430" s="67"/>
      <c r="L430" s="67"/>
      <c r="M430" s="67"/>
      <c r="N430" s="67"/>
      <c r="O430" s="67"/>
      <c r="P430" s="67"/>
      <c r="Q430" s="67"/>
      <c r="R430" s="67"/>
      <c r="S430" s="67"/>
      <c r="T430" s="67"/>
      <c r="U430" s="67"/>
      <c r="V430" s="67"/>
      <c r="W430" s="67"/>
      <c r="X430" s="67"/>
      <c r="Y430" s="67"/>
    </row>
    <row r="431" spans="1:25" x14ac:dyDescent="0.2">
      <c r="A431" s="67"/>
      <c r="B431" s="67"/>
      <c r="C431" s="67"/>
      <c r="D431" s="67"/>
      <c r="E431" s="67"/>
      <c r="F431" s="67"/>
      <c r="G431" s="67"/>
      <c r="H431" s="67"/>
      <c r="I431" s="67"/>
      <c r="J431" s="67"/>
      <c r="K431" s="67"/>
      <c r="L431" s="67"/>
      <c r="M431" s="67"/>
      <c r="N431" s="67"/>
      <c r="O431" s="67"/>
      <c r="P431" s="67"/>
      <c r="Q431" s="67"/>
      <c r="R431" s="67"/>
      <c r="S431" s="67"/>
      <c r="T431" s="67"/>
      <c r="U431" s="67"/>
      <c r="V431" s="67"/>
      <c r="W431" s="67"/>
      <c r="X431" s="67"/>
      <c r="Y431" s="67"/>
    </row>
    <row r="432" spans="1:25" x14ac:dyDescent="0.2">
      <c r="A432" s="67"/>
      <c r="B432" s="67"/>
      <c r="C432" s="67"/>
      <c r="D432" s="67"/>
      <c r="E432" s="67"/>
      <c r="F432" s="67"/>
      <c r="G432" s="67"/>
      <c r="H432" s="67"/>
      <c r="I432" s="67"/>
      <c r="J432" s="67"/>
      <c r="K432" s="67"/>
      <c r="L432" s="67"/>
      <c r="M432" s="67"/>
      <c r="N432" s="67"/>
      <c r="O432" s="67"/>
      <c r="P432" s="67"/>
      <c r="Q432" s="67"/>
      <c r="R432" s="67"/>
      <c r="S432" s="67"/>
      <c r="T432" s="67"/>
      <c r="U432" s="67"/>
      <c r="V432" s="67"/>
      <c r="W432" s="67"/>
      <c r="X432" s="67"/>
      <c r="Y432" s="67"/>
    </row>
    <row r="433" spans="1:25" x14ac:dyDescent="0.2">
      <c r="A433" s="67"/>
      <c r="B433" s="67"/>
      <c r="C433" s="67"/>
      <c r="D433" s="67"/>
      <c r="E433" s="67"/>
      <c r="F433" s="67"/>
      <c r="G433" s="67"/>
      <c r="H433" s="67"/>
      <c r="I433" s="67"/>
      <c r="J433" s="67"/>
      <c r="K433" s="67"/>
      <c r="L433" s="67"/>
      <c r="M433" s="67"/>
      <c r="N433" s="67"/>
      <c r="O433" s="67"/>
      <c r="P433" s="67"/>
      <c r="Q433" s="67"/>
      <c r="R433" s="67"/>
      <c r="S433" s="67"/>
      <c r="T433" s="67"/>
      <c r="U433" s="67"/>
      <c r="V433" s="67"/>
      <c r="W433" s="67"/>
      <c r="X433" s="67"/>
      <c r="Y433" s="67"/>
    </row>
    <row r="434" spans="1:25" x14ac:dyDescent="0.2">
      <c r="A434" s="67"/>
      <c r="B434" s="67"/>
      <c r="C434" s="67"/>
      <c r="D434" s="67"/>
      <c r="E434" s="67"/>
      <c r="F434" s="67"/>
      <c r="G434" s="67"/>
      <c r="H434" s="67"/>
      <c r="I434" s="67"/>
      <c r="J434" s="67"/>
      <c r="K434" s="67"/>
      <c r="L434" s="67"/>
      <c r="M434" s="67"/>
      <c r="N434" s="67"/>
      <c r="O434" s="67"/>
      <c r="P434" s="67"/>
      <c r="Q434" s="67"/>
      <c r="R434" s="67"/>
      <c r="S434" s="67"/>
      <c r="T434" s="67"/>
      <c r="U434" s="67"/>
      <c r="V434" s="67"/>
      <c r="W434" s="67"/>
      <c r="X434" s="67"/>
      <c r="Y434" s="67"/>
    </row>
    <row r="435" spans="1:25" x14ac:dyDescent="0.2">
      <c r="A435" s="67"/>
      <c r="B435" s="67"/>
      <c r="C435" s="67"/>
      <c r="D435" s="67"/>
      <c r="E435" s="67"/>
      <c r="F435" s="67"/>
      <c r="G435" s="67"/>
      <c r="H435" s="67"/>
      <c r="I435" s="67"/>
      <c r="J435" s="67"/>
      <c r="K435" s="67"/>
      <c r="L435" s="67"/>
      <c r="M435" s="67"/>
      <c r="N435" s="67"/>
      <c r="O435" s="67"/>
      <c r="P435" s="67"/>
      <c r="Q435" s="67"/>
      <c r="R435" s="67"/>
      <c r="S435" s="67"/>
      <c r="T435" s="67"/>
      <c r="U435" s="67"/>
      <c r="V435" s="67"/>
      <c r="W435" s="67"/>
      <c r="X435" s="67"/>
      <c r="Y435" s="67"/>
    </row>
    <row r="436" spans="1:25" x14ac:dyDescent="0.2">
      <c r="A436" s="67"/>
      <c r="B436" s="67"/>
      <c r="C436" s="67"/>
      <c r="D436" s="67"/>
      <c r="E436" s="67"/>
      <c r="F436" s="67"/>
      <c r="G436" s="67"/>
      <c r="H436" s="67"/>
      <c r="I436" s="67"/>
      <c r="J436" s="67"/>
      <c r="K436" s="67"/>
      <c r="L436" s="67"/>
      <c r="M436" s="67"/>
      <c r="N436" s="67"/>
      <c r="O436" s="67"/>
      <c r="P436" s="67"/>
      <c r="Q436" s="67"/>
      <c r="R436" s="67"/>
      <c r="S436" s="67"/>
      <c r="T436" s="67"/>
      <c r="U436" s="67"/>
      <c r="V436" s="67"/>
      <c r="W436" s="67"/>
      <c r="X436" s="67"/>
      <c r="Y436" s="67"/>
    </row>
    <row r="437" spans="1:25" x14ac:dyDescent="0.2">
      <c r="A437" s="67"/>
      <c r="B437" s="67"/>
      <c r="C437" s="67"/>
      <c r="D437" s="67"/>
      <c r="E437" s="67"/>
      <c r="F437" s="67"/>
      <c r="G437" s="67"/>
      <c r="H437" s="67"/>
      <c r="I437" s="67"/>
      <c r="J437" s="67"/>
      <c r="K437" s="67"/>
      <c r="L437" s="67"/>
      <c r="M437" s="67"/>
      <c r="N437" s="67"/>
      <c r="O437" s="67"/>
      <c r="P437" s="67"/>
      <c r="Q437" s="67"/>
      <c r="R437" s="67"/>
      <c r="S437" s="67"/>
      <c r="T437" s="67"/>
      <c r="U437" s="67"/>
      <c r="V437" s="67"/>
      <c r="W437" s="67"/>
      <c r="X437" s="67"/>
      <c r="Y437" s="67"/>
    </row>
    <row r="438" spans="1:25" x14ac:dyDescent="0.2">
      <c r="A438" s="67"/>
      <c r="B438" s="67"/>
      <c r="C438" s="67"/>
      <c r="D438" s="67"/>
      <c r="E438" s="67"/>
      <c r="F438" s="67"/>
      <c r="G438" s="67"/>
      <c r="H438" s="67"/>
      <c r="I438" s="67"/>
      <c r="J438" s="67"/>
      <c r="K438" s="67"/>
      <c r="L438" s="67"/>
      <c r="M438" s="67"/>
      <c r="N438" s="67"/>
      <c r="O438" s="67"/>
      <c r="P438" s="67"/>
      <c r="Q438" s="67"/>
      <c r="R438" s="67"/>
      <c r="S438" s="67"/>
      <c r="T438" s="67"/>
      <c r="U438" s="67"/>
      <c r="V438" s="67"/>
      <c r="W438" s="67"/>
      <c r="X438" s="67"/>
      <c r="Y438" s="67"/>
    </row>
    <row r="439" spans="1:25" x14ac:dyDescent="0.2">
      <c r="A439" s="67"/>
      <c r="B439" s="67"/>
      <c r="C439" s="67"/>
      <c r="D439" s="67"/>
      <c r="E439" s="67"/>
      <c r="F439" s="67"/>
      <c r="G439" s="67"/>
      <c r="H439" s="67"/>
      <c r="I439" s="67"/>
      <c r="J439" s="67"/>
      <c r="K439" s="67"/>
      <c r="L439" s="67"/>
      <c r="M439" s="67"/>
      <c r="N439" s="67"/>
      <c r="O439" s="67"/>
      <c r="P439" s="67"/>
      <c r="Q439" s="67"/>
      <c r="R439" s="67"/>
      <c r="S439" s="67"/>
      <c r="T439" s="67"/>
      <c r="U439" s="67"/>
      <c r="V439" s="67"/>
      <c r="W439" s="67"/>
      <c r="X439" s="67"/>
      <c r="Y439" s="67"/>
    </row>
    <row r="440" spans="1:25" x14ac:dyDescent="0.2">
      <c r="A440" s="67"/>
      <c r="B440" s="67"/>
      <c r="C440" s="67"/>
      <c r="D440" s="67"/>
      <c r="E440" s="67"/>
      <c r="F440" s="67"/>
      <c r="G440" s="67"/>
      <c r="H440" s="67"/>
      <c r="I440" s="67"/>
      <c r="J440" s="67"/>
      <c r="K440" s="67"/>
      <c r="L440" s="67"/>
      <c r="M440" s="67"/>
      <c r="N440" s="67"/>
      <c r="O440" s="67"/>
      <c r="P440" s="67"/>
      <c r="Q440" s="67"/>
      <c r="R440" s="67"/>
      <c r="S440" s="67"/>
      <c r="T440" s="67"/>
      <c r="U440" s="67"/>
      <c r="V440" s="67"/>
      <c r="W440" s="67"/>
      <c r="X440" s="67"/>
      <c r="Y440" s="67"/>
    </row>
    <row r="441" spans="1:25" x14ac:dyDescent="0.2">
      <c r="A441" s="67"/>
      <c r="B441" s="67"/>
      <c r="C441" s="67"/>
      <c r="D441" s="67"/>
      <c r="E441" s="67"/>
      <c r="F441" s="67"/>
      <c r="G441" s="67"/>
      <c r="H441" s="67"/>
      <c r="I441" s="67"/>
      <c r="J441" s="67"/>
      <c r="K441" s="67"/>
      <c r="L441" s="67"/>
      <c r="M441" s="67"/>
      <c r="N441" s="67"/>
      <c r="O441" s="67"/>
      <c r="P441" s="67"/>
      <c r="Q441" s="67"/>
      <c r="R441" s="67"/>
      <c r="S441" s="67"/>
      <c r="T441" s="67"/>
      <c r="U441" s="67"/>
      <c r="V441" s="67"/>
      <c r="W441" s="67"/>
      <c r="X441" s="67"/>
      <c r="Y441" s="67"/>
    </row>
    <row r="442" spans="1:25" x14ac:dyDescent="0.2">
      <c r="A442" s="67"/>
      <c r="B442" s="67"/>
      <c r="C442" s="67"/>
      <c r="D442" s="67"/>
      <c r="E442" s="67"/>
      <c r="F442" s="67"/>
      <c r="G442" s="67"/>
      <c r="H442" s="67"/>
      <c r="I442" s="67"/>
      <c r="J442" s="67"/>
      <c r="K442" s="67"/>
      <c r="L442" s="67"/>
      <c r="M442" s="67"/>
      <c r="N442" s="67"/>
      <c r="O442" s="67"/>
      <c r="P442" s="67"/>
      <c r="Q442" s="67"/>
      <c r="R442" s="67"/>
      <c r="S442" s="67"/>
      <c r="T442" s="67"/>
      <c r="U442" s="67"/>
      <c r="V442" s="67"/>
      <c r="W442" s="67"/>
      <c r="X442" s="67"/>
      <c r="Y442" s="67"/>
    </row>
    <row r="443" spans="1:25" x14ac:dyDescent="0.2">
      <c r="A443" s="67"/>
      <c r="B443" s="67"/>
      <c r="C443" s="67"/>
      <c r="D443" s="67"/>
      <c r="E443" s="67"/>
      <c r="F443" s="67"/>
      <c r="G443" s="67"/>
      <c r="H443" s="67"/>
      <c r="I443" s="67"/>
      <c r="J443" s="67"/>
      <c r="K443" s="67"/>
      <c r="L443" s="67"/>
      <c r="M443" s="67"/>
      <c r="N443" s="67"/>
      <c r="O443" s="67"/>
      <c r="P443" s="67"/>
      <c r="Q443" s="67"/>
      <c r="R443" s="67"/>
      <c r="S443" s="67"/>
      <c r="T443" s="67"/>
      <c r="U443" s="67"/>
      <c r="V443" s="67"/>
      <c r="W443" s="67"/>
      <c r="X443" s="67"/>
      <c r="Y443" s="67"/>
    </row>
    <row r="444" spans="1:25" x14ac:dyDescent="0.2">
      <c r="A444" s="67"/>
      <c r="B444" s="67"/>
      <c r="C444" s="67"/>
      <c r="D444" s="67"/>
      <c r="E444" s="67"/>
      <c r="F444" s="67"/>
      <c r="G444" s="67"/>
      <c r="H444" s="67"/>
      <c r="I444" s="67"/>
      <c r="J444" s="67"/>
      <c r="K444" s="67"/>
      <c r="L444" s="67"/>
      <c r="M444" s="67"/>
      <c r="N444" s="67"/>
      <c r="O444" s="67"/>
      <c r="P444" s="67"/>
      <c r="Q444" s="67"/>
      <c r="R444" s="67"/>
      <c r="S444" s="67"/>
      <c r="T444" s="67"/>
      <c r="U444" s="67"/>
      <c r="V444" s="67"/>
      <c r="W444" s="67"/>
      <c r="X444" s="67"/>
      <c r="Y444" s="67"/>
    </row>
    <row r="445" spans="1:25" x14ac:dyDescent="0.2">
      <c r="A445" s="67"/>
      <c r="B445" s="67"/>
      <c r="C445" s="67"/>
      <c r="D445" s="67"/>
      <c r="E445" s="67"/>
      <c r="F445" s="67"/>
      <c r="G445" s="67"/>
      <c r="H445" s="67"/>
      <c r="I445" s="67"/>
      <c r="J445" s="67"/>
      <c r="K445" s="67"/>
      <c r="L445" s="67"/>
      <c r="M445" s="67"/>
      <c r="N445" s="67"/>
      <c r="O445" s="67"/>
      <c r="P445" s="67"/>
      <c r="Q445" s="67"/>
      <c r="R445" s="67"/>
      <c r="S445" s="67"/>
      <c r="T445" s="67"/>
      <c r="U445" s="67"/>
      <c r="V445" s="67"/>
      <c r="W445" s="67"/>
      <c r="X445" s="67"/>
      <c r="Y445" s="67"/>
    </row>
    <row r="446" spans="1:25" x14ac:dyDescent="0.2">
      <c r="A446" s="67"/>
      <c r="B446" s="67"/>
      <c r="C446" s="67"/>
      <c r="D446" s="67"/>
      <c r="E446" s="67"/>
      <c r="F446" s="67"/>
      <c r="G446" s="67"/>
      <c r="H446" s="67"/>
      <c r="I446" s="67"/>
      <c r="J446" s="67"/>
      <c r="K446" s="67"/>
      <c r="L446" s="67"/>
      <c r="M446" s="67"/>
      <c r="N446" s="67"/>
      <c r="O446" s="67"/>
      <c r="P446" s="67"/>
      <c r="Q446" s="67"/>
      <c r="R446" s="67"/>
      <c r="S446" s="67"/>
      <c r="T446" s="67"/>
      <c r="U446" s="67"/>
      <c r="V446" s="67"/>
      <c r="W446" s="67"/>
      <c r="X446" s="67"/>
      <c r="Y446" s="67"/>
    </row>
    <row r="447" spans="1:25" x14ac:dyDescent="0.2">
      <c r="A447" s="67"/>
      <c r="B447" s="67"/>
      <c r="C447" s="67"/>
      <c r="D447" s="67"/>
      <c r="E447" s="67"/>
      <c r="F447" s="67"/>
      <c r="G447" s="67"/>
      <c r="H447" s="67"/>
      <c r="I447" s="67"/>
      <c r="J447" s="67"/>
      <c r="K447" s="67"/>
      <c r="L447" s="67"/>
      <c r="M447" s="67"/>
      <c r="N447" s="67"/>
      <c r="O447" s="67"/>
      <c r="P447" s="67"/>
      <c r="Q447" s="67"/>
      <c r="R447" s="67"/>
      <c r="S447" s="67"/>
      <c r="T447" s="67"/>
      <c r="U447" s="67"/>
      <c r="V447" s="67"/>
      <c r="W447" s="67"/>
      <c r="X447" s="67"/>
      <c r="Y447" s="67"/>
    </row>
    <row r="448" spans="1:25" x14ac:dyDescent="0.2">
      <c r="A448" s="67"/>
      <c r="B448" s="67"/>
      <c r="C448" s="67"/>
      <c r="D448" s="67"/>
      <c r="E448" s="67"/>
      <c r="F448" s="67"/>
      <c r="G448" s="67"/>
      <c r="H448" s="67"/>
      <c r="I448" s="67"/>
      <c r="J448" s="67"/>
      <c r="K448" s="67"/>
      <c r="L448" s="67"/>
      <c r="M448" s="67"/>
      <c r="N448" s="67"/>
      <c r="O448" s="67"/>
      <c r="P448" s="67"/>
      <c r="Q448" s="67"/>
      <c r="R448" s="67"/>
      <c r="S448" s="67"/>
      <c r="T448" s="67"/>
      <c r="U448" s="67"/>
      <c r="V448" s="67"/>
      <c r="W448" s="67"/>
      <c r="X448" s="67"/>
      <c r="Y448" s="67"/>
    </row>
    <row r="449" spans="1:25" x14ac:dyDescent="0.2">
      <c r="A449" s="67"/>
      <c r="B449" s="67"/>
      <c r="C449" s="67"/>
      <c r="D449" s="67"/>
      <c r="E449" s="67"/>
      <c r="F449" s="67"/>
      <c r="G449" s="67"/>
      <c r="H449" s="67"/>
      <c r="I449" s="67"/>
      <c r="J449" s="67"/>
      <c r="K449" s="67"/>
      <c r="L449" s="67"/>
      <c r="M449" s="67"/>
      <c r="N449" s="67"/>
      <c r="O449" s="67"/>
      <c r="P449" s="67"/>
      <c r="Q449" s="67"/>
      <c r="R449" s="67"/>
      <c r="S449" s="67"/>
      <c r="T449" s="67"/>
      <c r="U449" s="67"/>
      <c r="V449" s="67"/>
      <c r="W449" s="67"/>
      <c r="X449" s="67"/>
      <c r="Y449" s="67"/>
    </row>
    <row r="450" spans="1:25" x14ac:dyDescent="0.2">
      <c r="A450" s="67"/>
      <c r="B450" s="67"/>
      <c r="C450" s="67"/>
      <c r="D450" s="67"/>
      <c r="E450" s="67"/>
      <c r="F450" s="67"/>
      <c r="G450" s="67"/>
      <c r="H450" s="67"/>
      <c r="I450" s="67"/>
      <c r="J450" s="67"/>
      <c r="K450" s="67"/>
      <c r="L450" s="67"/>
      <c r="M450" s="67"/>
      <c r="N450" s="67"/>
      <c r="O450" s="67"/>
      <c r="P450" s="67"/>
      <c r="Q450" s="67"/>
      <c r="R450" s="67"/>
      <c r="S450" s="67"/>
      <c r="T450" s="67"/>
      <c r="U450" s="67"/>
      <c r="V450" s="67"/>
      <c r="W450" s="67"/>
      <c r="X450" s="67"/>
      <c r="Y450" s="67"/>
    </row>
    <row r="451" spans="1:25" x14ac:dyDescent="0.2">
      <c r="A451" s="67"/>
      <c r="B451" s="67"/>
      <c r="C451" s="67"/>
      <c r="D451" s="67"/>
      <c r="E451" s="67"/>
      <c r="F451" s="67"/>
      <c r="G451" s="67"/>
      <c r="H451" s="67"/>
      <c r="I451" s="67"/>
      <c r="J451" s="67"/>
      <c r="K451" s="67"/>
      <c r="L451" s="67"/>
      <c r="M451" s="67"/>
      <c r="N451" s="67"/>
      <c r="O451" s="67"/>
      <c r="P451" s="67"/>
      <c r="Q451" s="67"/>
      <c r="R451" s="67"/>
      <c r="S451" s="67"/>
      <c r="T451" s="67"/>
      <c r="U451" s="67"/>
      <c r="V451" s="67"/>
      <c r="W451" s="67"/>
      <c r="X451" s="67"/>
      <c r="Y451" s="67"/>
    </row>
    <row r="452" spans="1:25" x14ac:dyDescent="0.2">
      <c r="A452" s="67"/>
      <c r="B452" s="67"/>
      <c r="C452" s="67"/>
      <c r="D452" s="67"/>
      <c r="E452" s="67"/>
      <c r="F452" s="67"/>
      <c r="G452" s="67"/>
      <c r="H452" s="67"/>
      <c r="I452" s="67"/>
      <c r="J452" s="67"/>
      <c r="K452" s="67"/>
      <c r="L452" s="67"/>
      <c r="M452" s="67"/>
      <c r="N452" s="67"/>
      <c r="O452" s="67"/>
      <c r="P452" s="67"/>
      <c r="Q452" s="67"/>
      <c r="R452" s="67"/>
      <c r="S452" s="67"/>
      <c r="T452" s="67"/>
      <c r="U452" s="67"/>
      <c r="V452" s="67"/>
      <c r="W452" s="67"/>
      <c r="X452" s="67"/>
      <c r="Y452" s="67"/>
    </row>
    <row r="453" spans="1:25" x14ac:dyDescent="0.2">
      <c r="A453" s="67"/>
      <c r="B453" s="67"/>
      <c r="C453" s="67"/>
      <c r="D453" s="67"/>
      <c r="E453" s="67"/>
      <c r="F453" s="67"/>
      <c r="G453" s="67"/>
      <c r="H453" s="67"/>
      <c r="I453" s="67"/>
      <c r="J453" s="67"/>
      <c r="K453" s="67"/>
      <c r="L453" s="67"/>
      <c r="M453" s="67"/>
      <c r="N453" s="67"/>
      <c r="O453" s="67"/>
      <c r="P453" s="67"/>
      <c r="Q453" s="67"/>
      <c r="R453" s="67"/>
      <c r="S453" s="67"/>
      <c r="T453" s="67"/>
      <c r="U453" s="67"/>
      <c r="V453" s="67"/>
      <c r="W453" s="67"/>
      <c r="X453" s="67"/>
      <c r="Y453" s="67"/>
    </row>
    <row r="454" spans="1:25" x14ac:dyDescent="0.2">
      <c r="A454" s="67"/>
      <c r="B454" s="67"/>
      <c r="C454" s="67"/>
      <c r="D454" s="67"/>
      <c r="E454" s="67"/>
      <c r="F454" s="67"/>
      <c r="G454" s="67"/>
      <c r="H454" s="67"/>
      <c r="I454" s="67"/>
      <c r="J454" s="67"/>
      <c r="K454" s="67"/>
      <c r="L454" s="67"/>
      <c r="M454" s="67"/>
      <c r="N454" s="67"/>
      <c r="O454" s="67"/>
      <c r="P454" s="67"/>
      <c r="Q454" s="67"/>
      <c r="R454" s="67"/>
      <c r="S454" s="67"/>
      <c r="T454" s="67"/>
      <c r="U454" s="67"/>
      <c r="V454" s="67"/>
      <c r="W454" s="67"/>
      <c r="X454" s="67"/>
      <c r="Y454" s="67"/>
    </row>
    <row r="455" spans="1:25" x14ac:dyDescent="0.2">
      <c r="A455" s="67"/>
      <c r="B455" s="67"/>
      <c r="C455" s="67"/>
      <c r="D455" s="67"/>
      <c r="E455" s="67"/>
      <c r="F455" s="67"/>
      <c r="G455" s="67"/>
      <c r="H455" s="67"/>
      <c r="I455" s="67"/>
      <c r="J455" s="67"/>
      <c r="K455" s="67"/>
      <c r="L455" s="67"/>
      <c r="M455" s="67"/>
      <c r="N455" s="67"/>
      <c r="O455" s="67"/>
      <c r="P455" s="67"/>
      <c r="Q455" s="67"/>
      <c r="R455" s="67"/>
      <c r="S455" s="67"/>
      <c r="T455" s="67"/>
      <c r="U455" s="67"/>
      <c r="V455" s="67"/>
      <c r="W455" s="67"/>
      <c r="X455" s="67"/>
      <c r="Y455" s="67"/>
    </row>
    <row r="456" spans="1:25" x14ac:dyDescent="0.2">
      <c r="A456" s="67"/>
      <c r="B456" s="67"/>
      <c r="C456" s="67"/>
      <c r="D456" s="67"/>
      <c r="E456" s="67"/>
      <c r="F456" s="67"/>
      <c r="G456" s="67"/>
      <c r="H456" s="67"/>
      <c r="I456" s="67"/>
      <c r="J456" s="67"/>
      <c r="K456" s="67"/>
      <c r="L456" s="67"/>
      <c r="M456" s="67"/>
      <c r="N456" s="67"/>
      <c r="O456" s="67"/>
      <c r="P456" s="67"/>
      <c r="Q456" s="67"/>
      <c r="R456" s="67"/>
      <c r="S456" s="67"/>
      <c r="T456" s="67"/>
      <c r="U456" s="67"/>
      <c r="V456" s="67"/>
      <c r="W456" s="67"/>
      <c r="X456" s="67"/>
      <c r="Y456" s="67"/>
    </row>
    <row r="457" spans="1:25" x14ac:dyDescent="0.2">
      <c r="A457" s="67"/>
      <c r="B457" s="67"/>
      <c r="C457" s="67"/>
      <c r="D457" s="67"/>
      <c r="E457" s="67"/>
      <c r="F457" s="67"/>
      <c r="G457" s="67"/>
      <c r="H457" s="67"/>
      <c r="I457" s="67"/>
      <c r="J457" s="67"/>
      <c r="K457" s="67"/>
      <c r="L457" s="67"/>
      <c r="M457" s="67"/>
      <c r="N457" s="67"/>
      <c r="O457" s="67"/>
      <c r="P457" s="67"/>
      <c r="Q457" s="67"/>
      <c r="R457" s="67"/>
      <c r="S457" s="67"/>
      <c r="T457" s="67"/>
      <c r="U457" s="67"/>
      <c r="V457" s="67"/>
      <c r="W457" s="67"/>
      <c r="X457" s="67"/>
      <c r="Y457" s="67"/>
    </row>
    <row r="458" spans="1:25" x14ac:dyDescent="0.2">
      <c r="A458" s="67"/>
      <c r="B458" s="67"/>
      <c r="C458" s="67"/>
      <c r="D458" s="67"/>
      <c r="E458" s="67"/>
      <c r="F458" s="67"/>
      <c r="G458" s="67"/>
      <c r="H458" s="67"/>
      <c r="I458" s="67"/>
      <c r="J458" s="67"/>
      <c r="K458" s="67"/>
      <c r="L458" s="67"/>
      <c r="M458" s="67"/>
      <c r="N458" s="67"/>
      <c r="O458" s="67"/>
      <c r="P458" s="67"/>
      <c r="Q458" s="67"/>
      <c r="R458" s="67"/>
      <c r="S458" s="67"/>
      <c r="T458" s="67"/>
      <c r="U458" s="67"/>
      <c r="V458" s="67"/>
      <c r="W458" s="67"/>
      <c r="X458" s="67"/>
      <c r="Y458" s="67"/>
    </row>
    <row r="459" spans="1:25" x14ac:dyDescent="0.2">
      <c r="A459" s="67"/>
      <c r="B459" s="67"/>
      <c r="C459" s="67"/>
      <c r="D459" s="67"/>
      <c r="E459" s="67"/>
      <c r="F459" s="67"/>
      <c r="G459" s="67"/>
      <c r="H459" s="67"/>
      <c r="I459" s="67"/>
      <c r="J459" s="67"/>
      <c r="K459" s="67"/>
      <c r="L459" s="67"/>
      <c r="M459" s="67"/>
      <c r="N459" s="67"/>
      <c r="O459" s="67"/>
      <c r="P459" s="67"/>
      <c r="Q459" s="67"/>
      <c r="R459" s="67"/>
      <c r="S459" s="67"/>
      <c r="T459" s="67"/>
      <c r="U459" s="67"/>
      <c r="V459" s="67"/>
      <c r="W459" s="67"/>
      <c r="X459" s="67"/>
      <c r="Y459" s="67"/>
    </row>
    <row r="460" spans="1:25" x14ac:dyDescent="0.2">
      <c r="A460" s="67"/>
      <c r="B460" s="67"/>
      <c r="C460" s="67"/>
      <c r="D460" s="67"/>
      <c r="E460" s="67"/>
      <c r="F460" s="67"/>
      <c r="G460" s="67"/>
      <c r="H460" s="67"/>
      <c r="I460" s="67"/>
      <c r="J460" s="67"/>
      <c r="K460" s="67"/>
      <c r="L460" s="67"/>
      <c r="M460" s="67"/>
      <c r="N460" s="67"/>
      <c r="O460" s="67"/>
      <c r="P460" s="67"/>
      <c r="Q460" s="67"/>
      <c r="R460" s="67"/>
      <c r="S460" s="67"/>
      <c r="T460" s="67"/>
      <c r="U460" s="67"/>
      <c r="V460" s="67"/>
      <c r="W460" s="67"/>
      <c r="X460" s="67"/>
      <c r="Y460" s="67"/>
    </row>
    <row r="461" spans="1:25" x14ac:dyDescent="0.2">
      <c r="A461" s="67"/>
      <c r="B461" s="67"/>
      <c r="C461" s="67"/>
      <c r="D461" s="67"/>
      <c r="E461" s="67"/>
      <c r="F461" s="67"/>
      <c r="G461" s="67"/>
      <c r="H461" s="67"/>
      <c r="I461" s="67"/>
      <c r="J461" s="67"/>
      <c r="K461" s="67"/>
      <c r="L461" s="67"/>
      <c r="M461" s="67"/>
      <c r="N461" s="67"/>
      <c r="O461" s="67"/>
      <c r="P461" s="67"/>
      <c r="Q461" s="67"/>
      <c r="R461" s="67"/>
      <c r="S461" s="67"/>
      <c r="T461" s="67"/>
      <c r="U461" s="67"/>
      <c r="V461" s="67"/>
      <c r="W461" s="67"/>
      <c r="X461" s="67"/>
      <c r="Y461" s="67"/>
    </row>
    <row r="462" spans="1:25" x14ac:dyDescent="0.2">
      <c r="A462" s="67"/>
      <c r="B462" s="67"/>
      <c r="C462" s="67"/>
      <c r="D462" s="67"/>
      <c r="E462" s="67"/>
      <c r="F462" s="67"/>
      <c r="G462" s="67"/>
      <c r="H462" s="67"/>
      <c r="I462" s="67"/>
      <c r="J462" s="67"/>
      <c r="K462" s="67"/>
      <c r="L462" s="67"/>
      <c r="M462" s="67"/>
      <c r="N462" s="67"/>
      <c r="O462" s="67"/>
      <c r="P462" s="67"/>
      <c r="Q462" s="67"/>
      <c r="R462" s="67"/>
      <c r="S462" s="67"/>
      <c r="T462" s="67"/>
      <c r="U462" s="67"/>
      <c r="V462" s="67"/>
      <c r="W462" s="67"/>
      <c r="X462" s="67"/>
      <c r="Y462" s="67"/>
    </row>
    <row r="463" spans="1:25" x14ac:dyDescent="0.2">
      <c r="A463" s="67"/>
      <c r="B463" s="67"/>
      <c r="C463" s="67"/>
      <c r="D463" s="67"/>
      <c r="E463" s="67"/>
      <c r="F463" s="67"/>
      <c r="G463" s="67"/>
      <c r="H463" s="67"/>
      <c r="I463" s="67"/>
      <c r="J463" s="67"/>
      <c r="K463" s="67"/>
      <c r="L463" s="67"/>
      <c r="M463" s="67"/>
      <c r="N463" s="67"/>
      <c r="O463" s="67"/>
      <c r="P463" s="67"/>
      <c r="Q463" s="67"/>
      <c r="R463" s="67"/>
      <c r="S463" s="67"/>
      <c r="T463" s="67"/>
      <c r="U463" s="67"/>
      <c r="V463" s="67"/>
      <c r="W463" s="67"/>
      <c r="X463" s="67"/>
      <c r="Y463" s="67"/>
    </row>
    <row r="464" spans="1:25" x14ac:dyDescent="0.2">
      <c r="A464" s="67"/>
      <c r="B464" s="67"/>
      <c r="C464" s="67"/>
      <c r="D464" s="67"/>
      <c r="E464" s="67"/>
      <c r="F464" s="67"/>
      <c r="G464" s="67"/>
      <c r="H464" s="67"/>
      <c r="I464" s="67"/>
      <c r="J464" s="67"/>
      <c r="K464" s="67"/>
      <c r="L464" s="67"/>
      <c r="M464" s="67"/>
      <c r="N464" s="67"/>
      <c r="O464" s="67"/>
      <c r="P464" s="67"/>
      <c r="Q464" s="67"/>
      <c r="R464" s="67"/>
      <c r="S464" s="67"/>
      <c r="T464" s="67"/>
      <c r="U464" s="67"/>
      <c r="V464" s="67"/>
      <c r="W464" s="67"/>
      <c r="X464" s="67"/>
      <c r="Y464" s="67"/>
    </row>
    <row r="465" spans="1:25" x14ac:dyDescent="0.2">
      <c r="A465" s="67"/>
      <c r="B465" s="67"/>
      <c r="C465" s="67"/>
      <c r="D465" s="67"/>
      <c r="E465" s="67"/>
      <c r="F465" s="67"/>
      <c r="G465" s="67"/>
      <c r="H465" s="67"/>
      <c r="I465" s="67"/>
      <c r="J465" s="67"/>
      <c r="K465" s="67"/>
      <c r="L465" s="67"/>
      <c r="M465" s="67"/>
      <c r="N465" s="67"/>
      <c r="O465" s="67"/>
      <c r="P465" s="67"/>
      <c r="Q465" s="67"/>
      <c r="R465" s="67"/>
      <c r="S465" s="67"/>
      <c r="T465" s="67"/>
      <c r="U465" s="67"/>
      <c r="V465" s="67"/>
      <c r="W465" s="67"/>
      <c r="X465" s="67"/>
      <c r="Y465" s="67"/>
    </row>
    <row r="466" spans="1:25" x14ac:dyDescent="0.2">
      <c r="A466" s="67"/>
      <c r="B466" s="67"/>
      <c r="C466" s="67"/>
      <c r="D466" s="67"/>
      <c r="E466" s="67"/>
      <c r="F466" s="67"/>
      <c r="G466" s="67"/>
      <c r="H466" s="67"/>
      <c r="I466" s="67"/>
      <c r="J466" s="67"/>
      <c r="K466" s="67"/>
      <c r="L466" s="67"/>
      <c r="M466" s="67"/>
      <c r="N466" s="67"/>
      <c r="O466" s="67"/>
      <c r="P466" s="67"/>
      <c r="Q466" s="67"/>
      <c r="R466" s="67"/>
      <c r="S466" s="67"/>
      <c r="T466" s="67"/>
      <c r="U466" s="67"/>
      <c r="V466" s="67"/>
      <c r="W466" s="67"/>
      <c r="X466" s="67"/>
      <c r="Y466" s="67"/>
    </row>
    <row r="467" spans="1:25" x14ac:dyDescent="0.2">
      <c r="A467" s="67"/>
      <c r="B467" s="67"/>
      <c r="C467" s="67"/>
      <c r="D467" s="67"/>
      <c r="E467" s="67"/>
      <c r="F467" s="67"/>
      <c r="G467" s="67"/>
      <c r="H467" s="67"/>
      <c r="I467" s="67"/>
      <c r="J467" s="67"/>
      <c r="K467" s="67"/>
      <c r="L467" s="67"/>
      <c r="M467" s="67"/>
      <c r="N467" s="67"/>
      <c r="O467" s="67"/>
      <c r="P467" s="67"/>
      <c r="Q467" s="67"/>
      <c r="R467" s="67"/>
      <c r="S467" s="67"/>
      <c r="T467" s="67"/>
      <c r="U467" s="67"/>
      <c r="V467" s="67"/>
      <c r="W467" s="67"/>
      <c r="X467" s="67"/>
      <c r="Y467" s="67"/>
    </row>
    <row r="468" spans="1:25" x14ac:dyDescent="0.2">
      <c r="A468" s="67"/>
      <c r="B468" s="67"/>
      <c r="C468" s="67"/>
      <c r="D468" s="67"/>
      <c r="E468" s="67"/>
      <c r="F468" s="67"/>
      <c r="G468" s="67"/>
      <c r="H468" s="67"/>
      <c r="I468" s="67"/>
      <c r="J468" s="67"/>
      <c r="K468" s="67"/>
      <c r="L468" s="67"/>
      <c r="M468" s="67"/>
      <c r="N468" s="67"/>
      <c r="O468" s="67"/>
      <c r="P468" s="67"/>
      <c r="Q468" s="67"/>
      <c r="R468" s="67"/>
      <c r="S468" s="67"/>
      <c r="T468" s="67"/>
      <c r="U468" s="67"/>
      <c r="V468" s="67"/>
      <c r="W468" s="67"/>
      <c r="X468" s="67"/>
      <c r="Y468" s="67"/>
    </row>
    <row r="469" spans="1:25" x14ac:dyDescent="0.2">
      <c r="A469" s="67"/>
      <c r="B469" s="67"/>
      <c r="C469" s="67"/>
      <c r="D469" s="67"/>
      <c r="E469" s="67"/>
      <c r="F469" s="67"/>
      <c r="G469" s="67"/>
      <c r="H469" s="67"/>
      <c r="I469" s="67"/>
      <c r="J469" s="67"/>
      <c r="K469" s="67"/>
      <c r="L469" s="67"/>
      <c r="M469" s="67"/>
      <c r="N469" s="67"/>
      <c r="O469" s="67"/>
      <c r="P469" s="67"/>
      <c r="Q469" s="67"/>
      <c r="R469" s="67"/>
      <c r="S469" s="67"/>
      <c r="T469" s="67"/>
      <c r="U469" s="67"/>
      <c r="V469" s="67"/>
      <c r="W469" s="67"/>
      <c r="X469" s="67"/>
      <c r="Y469" s="67"/>
    </row>
    <row r="470" spans="1:25" x14ac:dyDescent="0.2">
      <c r="A470" s="67"/>
      <c r="B470" s="67"/>
      <c r="C470" s="67"/>
      <c r="D470" s="67"/>
      <c r="E470" s="67"/>
      <c r="F470" s="67"/>
      <c r="G470" s="67"/>
      <c r="H470" s="67"/>
      <c r="I470" s="67"/>
      <c r="J470" s="67"/>
      <c r="K470" s="67"/>
      <c r="L470" s="67"/>
      <c r="M470" s="67"/>
      <c r="N470" s="67"/>
      <c r="O470" s="67"/>
      <c r="P470" s="67"/>
      <c r="Q470" s="67"/>
      <c r="R470" s="67"/>
      <c r="S470" s="67"/>
      <c r="T470" s="67"/>
      <c r="U470" s="67"/>
      <c r="V470" s="67"/>
      <c r="W470" s="67"/>
      <c r="X470" s="67"/>
      <c r="Y470" s="67"/>
    </row>
    <row r="471" spans="1:25" x14ac:dyDescent="0.2">
      <c r="A471" s="67"/>
      <c r="B471" s="67"/>
      <c r="C471" s="67"/>
      <c r="D471" s="67"/>
      <c r="E471" s="67"/>
      <c r="F471" s="67"/>
      <c r="G471" s="67"/>
      <c r="H471" s="67"/>
      <c r="I471" s="67"/>
      <c r="J471" s="67"/>
      <c r="K471" s="67"/>
      <c r="L471" s="67"/>
      <c r="M471" s="67"/>
      <c r="N471" s="67"/>
      <c r="O471" s="67"/>
      <c r="P471" s="67"/>
      <c r="Q471" s="67"/>
      <c r="R471" s="67"/>
      <c r="S471" s="67"/>
      <c r="T471" s="67"/>
      <c r="U471" s="67"/>
      <c r="V471" s="67"/>
      <c r="W471" s="67"/>
      <c r="X471" s="67"/>
      <c r="Y471" s="67"/>
    </row>
    <row r="472" spans="1:25" x14ac:dyDescent="0.2">
      <c r="A472" s="67"/>
      <c r="B472" s="67"/>
      <c r="C472" s="67"/>
      <c r="D472" s="67"/>
      <c r="E472" s="67"/>
      <c r="F472" s="67"/>
      <c r="G472" s="67"/>
      <c r="H472" s="67"/>
      <c r="I472" s="67"/>
      <c r="J472" s="67"/>
      <c r="K472" s="67"/>
      <c r="L472" s="67"/>
      <c r="M472" s="67"/>
      <c r="N472" s="67"/>
      <c r="O472" s="67"/>
      <c r="P472" s="67"/>
      <c r="Q472" s="67"/>
      <c r="R472" s="67"/>
      <c r="S472" s="67"/>
      <c r="T472" s="67"/>
      <c r="U472" s="67"/>
      <c r="V472" s="67"/>
      <c r="W472" s="67"/>
      <c r="X472" s="67"/>
      <c r="Y472" s="67"/>
    </row>
    <row r="473" spans="1:25" x14ac:dyDescent="0.2">
      <c r="A473" s="67"/>
      <c r="B473" s="67"/>
      <c r="C473" s="67"/>
      <c r="D473" s="67"/>
      <c r="E473" s="67"/>
      <c r="F473" s="67"/>
      <c r="G473" s="67"/>
      <c r="H473" s="67"/>
      <c r="I473" s="67"/>
      <c r="J473" s="67"/>
      <c r="K473" s="67"/>
      <c r="L473" s="67"/>
      <c r="M473" s="67"/>
      <c r="N473" s="67"/>
      <c r="O473" s="67"/>
      <c r="P473" s="67"/>
      <c r="Q473" s="67"/>
      <c r="R473" s="67"/>
      <c r="S473" s="67"/>
      <c r="T473" s="67"/>
      <c r="U473" s="67"/>
      <c r="V473" s="67"/>
      <c r="W473" s="67"/>
      <c r="X473" s="67"/>
      <c r="Y473" s="67"/>
    </row>
    <row r="474" spans="1:25" x14ac:dyDescent="0.2">
      <c r="A474" s="67"/>
      <c r="B474" s="67"/>
      <c r="C474" s="67"/>
      <c r="D474" s="67"/>
      <c r="E474" s="67"/>
      <c r="F474" s="67"/>
      <c r="G474" s="67"/>
      <c r="H474" s="67"/>
      <c r="I474" s="67"/>
      <c r="J474" s="67"/>
      <c r="K474" s="67"/>
      <c r="L474" s="67"/>
      <c r="M474" s="67"/>
      <c r="N474" s="67"/>
      <c r="O474" s="67"/>
      <c r="P474" s="67"/>
      <c r="Q474" s="67"/>
      <c r="R474" s="67"/>
      <c r="S474" s="67"/>
      <c r="T474" s="67"/>
      <c r="U474" s="67"/>
      <c r="V474" s="67"/>
      <c r="W474" s="67"/>
      <c r="X474" s="67"/>
      <c r="Y474" s="67"/>
    </row>
    <row r="475" spans="1:25" x14ac:dyDescent="0.2">
      <c r="A475" s="67"/>
      <c r="B475" s="67"/>
      <c r="C475" s="67"/>
      <c r="D475" s="67"/>
      <c r="E475" s="67"/>
      <c r="F475" s="67"/>
      <c r="G475" s="67"/>
      <c r="H475" s="67"/>
      <c r="I475" s="67"/>
      <c r="J475" s="67"/>
      <c r="K475" s="67"/>
      <c r="L475" s="67"/>
      <c r="M475" s="67"/>
      <c r="N475" s="67"/>
      <c r="O475" s="67"/>
      <c r="P475" s="67"/>
      <c r="Q475" s="67"/>
      <c r="R475" s="67"/>
      <c r="S475" s="67"/>
      <c r="T475" s="67"/>
      <c r="U475" s="67"/>
      <c r="V475" s="67"/>
      <c r="W475" s="67"/>
      <c r="X475" s="67"/>
      <c r="Y475" s="67"/>
    </row>
    <row r="476" spans="1:25" x14ac:dyDescent="0.2">
      <c r="A476" s="67"/>
      <c r="B476" s="67"/>
      <c r="C476" s="67"/>
      <c r="D476" s="67"/>
      <c r="E476" s="67"/>
      <c r="F476" s="67"/>
      <c r="G476" s="67"/>
      <c r="H476" s="67"/>
      <c r="I476" s="67"/>
      <c r="J476" s="67"/>
      <c r="K476" s="67"/>
      <c r="L476" s="67"/>
      <c r="M476" s="67"/>
      <c r="N476" s="67"/>
      <c r="O476" s="67"/>
      <c r="P476" s="67"/>
      <c r="Q476" s="67"/>
      <c r="R476" s="67"/>
      <c r="S476" s="67"/>
      <c r="T476" s="67"/>
      <c r="U476" s="67"/>
      <c r="V476" s="67"/>
      <c r="W476" s="67"/>
      <c r="X476" s="67"/>
      <c r="Y476" s="67"/>
    </row>
    <row r="477" spans="1:25" x14ac:dyDescent="0.2">
      <c r="A477" s="67"/>
      <c r="B477" s="67"/>
      <c r="C477" s="67"/>
      <c r="D477" s="67"/>
      <c r="E477" s="67"/>
      <c r="F477" s="67"/>
      <c r="G477" s="67"/>
      <c r="H477" s="67"/>
      <c r="I477" s="67"/>
      <c r="J477" s="67"/>
      <c r="K477" s="67"/>
      <c r="L477" s="67"/>
      <c r="M477" s="67"/>
      <c r="N477" s="67"/>
      <c r="O477" s="67"/>
      <c r="P477" s="67"/>
      <c r="Q477" s="67"/>
      <c r="R477" s="67"/>
      <c r="S477" s="67"/>
      <c r="T477" s="67"/>
      <c r="U477" s="67"/>
      <c r="V477" s="67"/>
      <c r="W477" s="67"/>
      <c r="X477" s="67"/>
      <c r="Y477" s="67"/>
    </row>
    <row r="478" spans="1:25" x14ac:dyDescent="0.2">
      <c r="A478" s="67"/>
      <c r="B478" s="67"/>
      <c r="C478" s="67"/>
      <c r="D478" s="67"/>
      <c r="E478" s="67"/>
      <c r="F478" s="67"/>
      <c r="G478" s="67"/>
      <c r="H478" s="67"/>
      <c r="I478" s="67"/>
      <c r="J478" s="67"/>
      <c r="K478" s="67"/>
      <c r="L478" s="67"/>
      <c r="M478" s="67"/>
      <c r="N478" s="67"/>
      <c r="O478" s="67"/>
      <c r="P478" s="67"/>
      <c r="Q478" s="67"/>
      <c r="R478" s="67"/>
      <c r="S478" s="67"/>
      <c r="T478" s="67"/>
      <c r="U478" s="67"/>
      <c r="V478" s="67"/>
      <c r="W478" s="67"/>
      <c r="X478" s="67"/>
      <c r="Y478" s="67"/>
    </row>
    <row r="479" spans="1:25" x14ac:dyDescent="0.2">
      <c r="A479" s="67"/>
      <c r="B479" s="67"/>
      <c r="C479" s="67"/>
      <c r="D479" s="67"/>
      <c r="E479" s="67"/>
      <c r="F479" s="67"/>
      <c r="G479" s="67"/>
      <c r="H479" s="67"/>
      <c r="I479" s="67"/>
      <c r="J479" s="67"/>
      <c r="K479" s="67"/>
      <c r="L479" s="67"/>
      <c r="M479" s="67"/>
      <c r="N479" s="67"/>
      <c r="O479" s="67"/>
      <c r="P479" s="67"/>
      <c r="Q479" s="67"/>
      <c r="R479" s="67"/>
      <c r="S479" s="67"/>
      <c r="T479" s="67"/>
      <c r="U479" s="67"/>
      <c r="V479" s="67"/>
      <c r="W479" s="67"/>
      <c r="X479" s="67"/>
      <c r="Y479" s="67"/>
    </row>
    <row r="480" spans="1:25" x14ac:dyDescent="0.2">
      <c r="A480" s="67"/>
      <c r="B480" s="67"/>
      <c r="C480" s="67"/>
      <c r="D480" s="67"/>
      <c r="E480" s="67"/>
      <c r="F480" s="67"/>
      <c r="G480" s="67"/>
      <c r="H480" s="67"/>
      <c r="I480" s="67"/>
      <c r="J480" s="67"/>
      <c r="K480" s="67"/>
      <c r="L480" s="67"/>
      <c r="M480" s="67"/>
      <c r="N480" s="67"/>
      <c r="O480" s="67"/>
      <c r="P480" s="67"/>
      <c r="Q480" s="67"/>
      <c r="R480" s="67"/>
      <c r="S480" s="67"/>
      <c r="T480" s="67"/>
      <c r="U480" s="67"/>
      <c r="V480" s="67"/>
      <c r="W480" s="67"/>
      <c r="X480" s="67"/>
      <c r="Y480" s="67"/>
    </row>
    <row r="481" spans="1:25" x14ac:dyDescent="0.2">
      <c r="A481" s="67"/>
      <c r="B481" s="67"/>
      <c r="C481" s="67"/>
      <c r="D481" s="67"/>
      <c r="E481" s="67"/>
      <c r="F481" s="67"/>
      <c r="G481" s="67"/>
      <c r="H481" s="67"/>
      <c r="I481" s="67"/>
      <c r="J481" s="67"/>
      <c r="K481" s="67"/>
      <c r="L481" s="67"/>
      <c r="M481" s="67"/>
      <c r="N481" s="67"/>
      <c r="O481" s="67"/>
      <c r="P481" s="67"/>
      <c r="Q481" s="67"/>
      <c r="R481" s="67"/>
      <c r="S481" s="67"/>
      <c r="T481" s="67"/>
      <c r="U481" s="67"/>
      <c r="V481" s="67"/>
      <c r="W481" s="67"/>
      <c r="X481" s="67"/>
      <c r="Y481" s="67"/>
    </row>
    <row r="482" spans="1:25" x14ac:dyDescent="0.2">
      <c r="A482" s="67"/>
      <c r="B482" s="67"/>
      <c r="C482" s="67"/>
      <c r="D482" s="67"/>
      <c r="E482" s="67"/>
      <c r="F482" s="67"/>
      <c r="G482" s="67"/>
      <c r="H482" s="67"/>
      <c r="I482" s="67"/>
      <c r="J482" s="67"/>
      <c r="K482" s="67"/>
      <c r="L482" s="67"/>
      <c r="M482" s="67"/>
      <c r="N482" s="67"/>
      <c r="O482" s="67"/>
      <c r="P482" s="67"/>
      <c r="Q482" s="67"/>
      <c r="R482" s="67"/>
      <c r="S482" s="67"/>
      <c r="T482" s="67"/>
      <c r="U482" s="67"/>
      <c r="V482" s="67"/>
      <c r="W482" s="67"/>
      <c r="X482" s="67"/>
      <c r="Y482" s="67"/>
    </row>
    <row r="483" spans="1:25" x14ac:dyDescent="0.2">
      <c r="A483" s="67"/>
      <c r="B483" s="67"/>
      <c r="C483" s="67"/>
      <c r="D483" s="67"/>
      <c r="E483" s="67"/>
      <c r="F483" s="67"/>
      <c r="G483" s="67"/>
      <c r="H483" s="67"/>
      <c r="I483" s="67"/>
      <c r="J483" s="67"/>
      <c r="K483" s="67"/>
      <c r="L483" s="67"/>
      <c r="M483" s="67"/>
      <c r="N483" s="67"/>
      <c r="O483" s="67"/>
      <c r="P483" s="67"/>
      <c r="Q483" s="67"/>
      <c r="R483" s="67"/>
      <c r="S483" s="67"/>
      <c r="T483" s="67"/>
      <c r="U483" s="67"/>
      <c r="V483" s="67"/>
      <c r="W483" s="67"/>
      <c r="X483" s="67"/>
      <c r="Y483" s="67"/>
    </row>
    <row r="484" spans="1:25" x14ac:dyDescent="0.2">
      <c r="A484" s="67"/>
      <c r="B484" s="67"/>
      <c r="C484" s="67"/>
      <c r="D484" s="67"/>
      <c r="E484" s="67"/>
      <c r="F484" s="67"/>
      <c r="G484" s="67"/>
      <c r="H484" s="67"/>
      <c r="I484" s="67"/>
      <c r="J484" s="67"/>
      <c r="K484" s="67"/>
      <c r="L484" s="67"/>
      <c r="M484" s="67"/>
      <c r="N484" s="67"/>
      <c r="O484" s="67"/>
      <c r="P484" s="67"/>
      <c r="Q484" s="67"/>
      <c r="R484" s="67"/>
      <c r="S484" s="67"/>
      <c r="T484" s="67"/>
      <c r="U484" s="67"/>
      <c r="V484" s="67"/>
      <c r="W484" s="67"/>
      <c r="X484" s="67"/>
      <c r="Y484" s="67"/>
    </row>
    <row r="485" spans="1:25" x14ac:dyDescent="0.2">
      <c r="A485" s="67"/>
      <c r="B485" s="67"/>
      <c r="C485" s="67"/>
      <c r="D485" s="67"/>
      <c r="E485" s="67"/>
      <c r="F485" s="67"/>
      <c r="G485" s="67"/>
      <c r="H485" s="67"/>
      <c r="I485" s="67"/>
      <c r="J485" s="67"/>
      <c r="K485" s="67"/>
      <c r="L485" s="67"/>
      <c r="M485" s="67"/>
      <c r="N485" s="67"/>
      <c r="O485" s="67"/>
      <c r="P485" s="67"/>
      <c r="Q485" s="67"/>
      <c r="R485" s="67"/>
      <c r="S485" s="67"/>
      <c r="T485" s="67"/>
      <c r="U485" s="67"/>
      <c r="V485" s="67"/>
      <c r="W485" s="67"/>
      <c r="X485" s="67"/>
      <c r="Y485" s="67"/>
    </row>
    <row r="486" spans="1:25" x14ac:dyDescent="0.2">
      <c r="A486" s="67"/>
      <c r="B486" s="67"/>
      <c r="C486" s="67"/>
      <c r="D486" s="67"/>
      <c r="E486" s="67"/>
      <c r="F486" s="67"/>
      <c r="G486" s="67"/>
      <c r="H486" s="67"/>
      <c r="I486" s="67"/>
      <c r="J486" s="67"/>
      <c r="K486" s="67"/>
      <c r="L486" s="67"/>
      <c r="M486" s="67"/>
      <c r="N486" s="67"/>
      <c r="O486" s="67"/>
      <c r="P486" s="67"/>
      <c r="Q486" s="67"/>
      <c r="R486" s="67"/>
      <c r="S486" s="67"/>
      <c r="T486" s="67"/>
      <c r="U486" s="67"/>
      <c r="V486" s="67"/>
      <c r="W486" s="67"/>
      <c r="X486" s="67"/>
      <c r="Y486" s="67"/>
    </row>
    <row r="487" spans="1:25" x14ac:dyDescent="0.2">
      <c r="A487" s="67"/>
      <c r="B487" s="67"/>
      <c r="C487" s="67"/>
      <c r="D487" s="67"/>
      <c r="E487" s="67"/>
      <c r="F487" s="67"/>
      <c r="G487" s="67"/>
      <c r="H487" s="67"/>
      <c r="I487" s="67"/>
      <c r="J487" s="67"/>
      <c r="K487" s="67"/>
      <c r="L487" s="67"/>
      <c r="M487" s="67"/>
      <c r="N487" s="67"/>
      <c r="O487" s="67"/>
      <c r="P487" s="67"/>
      <c r="Q487" s="67"/>
      <c r="R487" s="67"/>
      <c r="S487" s="67"/>
      <c r="T487" s="67"/>
      <c r="U487" s="67"/>
      <c r="V487" s="67"/>
      <c r="W487" s="67"/>
      <c r="X487" s="67"/>
      <c r="Y487" s="67"/>
    </row>
    <row r="488" spans="1:25" x14ac:dyDescent="0.2">
      <c r="A488" s="67"/>
      <c r="B488" s="67"/>
      <c r="C488" s="67"/>
      <c r="D488" s="67"/>
      <c r="E488" s="67"/>
      <c r="F488" s="67"/>
      <c r="G488" s="67"/>
      <c r="H488" s="67"/>
      <c r="I488" s="67"/>
      <c r="J488" s="67"/>
      <c r="K488" s="67"/>
      <c r="L488" s="67"/>
      <c r="M488" s="67"/>
      <c r="N488" s="67"/>
      <c r="O488" s="67"/>
      <c r="P488" s="67"/>
      <c r="Q488" s="67"/>
      <c r="R488" s="67"/>
      <c r="S488" s="67"/>
      <c r="T488" s="67"/>
      <c r="U488" s="67"/>
      <c r="V488" s="67"/>
      <c r="W488" s="67"/>
      <c r="X488" s="67"/>
      <c r="Y488" s="67"/>
    </row>
    <row r="489" spans="1:25" x14ac:dyDescent="0.2">
      <c r="A489" s="67"/>
      <c r="B489" s="67"/>
      <c r="C489" s="67"/>
      <c r="D489" s="67"/>
      <c r="E489" s="67"/>
      <c r="F489" s="67"/>
      <c r="G489" s="67"/>
      <c r="H489" s="67"/>
      <c r="I489" s="67"/>
      <c r="J489" s="67"/>
      <c r="K489" s="67"/>
      <c r="L489" s="67"/>
      <c r="M489" s="67"/>
      <c r="N489" s="67"/>
      <c r="O489" s="67"/>
      <c r="P489" s="67"/>
      <c r="Q489" s="67"/>
      <c r="R489" s="67"/>
      <c r="S489" s="67"/>
      <c r="T489" s="67"/>
      <c r="U489" s="67"/>
      <c r="V489" s="67"/>
      <c r="W489" s="67"/>
      <c r="X489" s="67"/>
      <c r="Y489" s="67"/>
    </row>
    <row r="490" spans="1:25" x14ac:dyDescent="0.2">
      <c r="A490" s="67"/>
      <c r="B490" s="67"/>
      <c r="C490" s="67"/>
      <c r="D490" s="67"/>
      <c r="E490" s="67"/>
      <c r="F490" s="67"/>
      <c r="G490" s="67"/>
      <c r="H490" s="67"/>
      <c r="I490" s="67"/>
      <c r="J490" s="67"/>
      <c r="K490" s="67"/>
      <c r="L490" s="67"/>
      <c r="M490" s="67"/>
      <c r="N490" s="67"/>
      <c r="O490" s="67"/>
      <c r="P490" s="67"/>
      <c r="Q490" s="67"/>
      <c r="R490" s="67"/>
      <c r="S490" s="67"/>
      <c r="T490" s="67"/>
      <c r="U490" s="67"/>
      <c r="V490" s="67"/>
      <c r="W490" s="67"/>
      <c r="X490" s="67"/>
      <c r="Y490" s="67"/>
    </row>
    <row r="491" spans="1:25" x14ac:dyDescent="0.2">
      <c r="A491" s="67"/>
      <c r="B491" s="67"/>
      <c r="C491" s="67"/>
      <c r="D491" s="67"/>
      <c r="E491" s="67"/>
      <c r="F491" s="67"/>
      <c r="G491" s="67"/>
      <c r="H491" s="67"/>
      <c r="I491" s="67"/>
      <c r="J491" s="67"/>
      <c r="K491" s="67"/>
      <c r="L491" s="67"/>
      <c r="M491" s="67"/>
      <c r="N491" s="67"/>
      <c r="O491" s="67"/>
      <c r="P491" s="67"/>
      <c r="Q491" s="67"/>
      <c r="R491" s="67"/>
      <c r="S491" s="67"/>
      <c r="T491" s="67"/>
      <c r="U491" s="67"/>
      <c r="V491" s="67"/>
      <c r="W491" s="67"/>
      <c r="X491" s="67"/>
      <c r="Y491" s="67"/>
    </row>
    <row r="492" spans="1:25" x14ac:dyDescent="0.2">
      <c r="A492" s="67"/>
      <c r="B492" s="67"/>
      <c r="C492" s="67"/>
      <c r="D492" s="67"/>
      <c r="E492" s="67"/>
      <c r="F492" s="67"/>
      <c r="G492" s="67"/>
      <c r="H492" s="67"/>
      <c r="I492" s="67"/>
      <c r="J492" s="67"/>
      <c r="K492" s="67"/>
      <c r="L492" s="67"/>
      <c r="M492" s="67"/>
      <c r="N492" s="67"/>
      <c r="O492" s="67"/>
      <c r="P492" s="67"/>
      <c r="Q492" s="67"/>
      <c r="R492" s="67"/>
      <c r="S492" s="67"/>
      <c r="T492" s="67"/>
      <c r="U492" s="67"/>
      <c r="V492" s="67"/>
      <c r="W492" s="67"/>
      <c r="X492" s="67"/>
      <c r="Y492" s="67"/>
    </row>
    <row r="493" spans="1:25" x14ac:dyDescent="0.2">
      <c r="A493" s="67"/>
      <c r="B493" s="67"/>
      <c r="C493" s="67"/>
      <c r="D493" s="67"/>
      <c r="E493" s="67"/>
      <c r="F493" s="67"/>
      <c r="G493" s="67"/>
      <c r="H493" s="67"/>
      <c r="I493" s="67"/>
      <c r="J493" s="67"/>
      <c r="K493" s="67"/>
      <c r="L493" s="67"/>
      <c r="M493" s="67"/>
      <c r="N493" s="67"/>
      <c r="O493" s="67"/>
      <c r="P493" s="67"/>
      <c r="Q493" s="67"/>
      <c r="R493" s="67"/>
      <c r="S493" s="67"/>
      <c r="T493" s="67"/>
      <c r="U493" s="67"/>
      <c r="V493" s="67"/>
      <c r="W493" s="67"/>
      <c r="X493" s="67"/>
      <c r="Y493" s="67"/>
    </row>
    <row r="494" spans="1:25" x14ac:dyDescent="0.2">
      <c r="A494" s="67"/>
      <c r="B494" s="67"/>
      <c r="C494" s="67"/>
      <c r="D494" s="67"/>
      <c r="E494" s="67"/>
      <c r="F494" s="67"/>
      <c r="G494" s="67"/>
      <c r="H494" s="67"/>
      <c r="I494" s="67"/>
      <c r="J494" s="67"/>
      <c r="K494" s="67"/>
      <c r="L494" s="67"/>
      <c r="M494" s="67"/>
      <c r="N494" s="67"/>
      <c r="O494" s="67"/>
      <c r="P494" s="67"/>
      <c r="Q494" s="67"/>
      <c r="R494" s="67"/>
      <c r="S494" s="67"/>
      <c r="T494" s="67"/>
      <c r="U494" s="67"/>
      <c r="V494" s="67"/>
      <c r="W494" s="67"/>
      <c r="X494" s="67"/>
      <c r="Y494" s="67"/>
    </row>
    <row r="495" spans="1:25" x14ac:dyDescent="0.2">
      <c r="A495" s="67"/>
      <c r="B495" s="67"/>
      <c r="C495" s="67"/>
      <c r="D495" s="67"/>
      <c r="E495" s="67"/>
      <c r="F495" s="67"/>
      <c r="G495" s="67"/>
      <c r="H495" s="67"/>
      <c r="I495" s="67"/>
      <c r="J495" s="67"/>
      <c r="K495" s="67"/>
      <c r="L495" s="67"/>
      <c r="M495" s="67"/>
      <c r="N495" s="67"/>
      <c r="O495" s="67"/>
      <c r="P495" s="67"/>
      <c r="Q495" s="67"/>
      <c r="R495" s="67"/>
      <c r="S495" s="67"/>
      <c r="T495" s="67"/>
      <c r="U495" s="67"/>
      <c r="V495" s="67"/>
      <c r="W495" s="67"/>
      <c r="X495" s="67"/>
      <c r="Y495" s="67"/>
    </row>
    <row r="496" spans="1:25" x14ac:dyDescent="0.2">
      <c r="A496" s="67"/>
      <c r="B496" s="67"/>
      <c r="C496" s="67"/>
      <c r="D496" s="67"/>
      <c r="E496" s="67"/>
      <c r="F496" s="67"/>
      <c r="G496" s="67"/>
      <c r="H496" s="67"/>
      <c r="I496" s="67"/>
      <c r="J496" s="67"/>
      <c r="K496" s="67"/>
      <c r="L496" s="67"/>
      <c r="M496" s="67"/>
      <c r="N496" s="67"/>
      <c r="O496" s="67"/>
      <c r="P496" s="67"/>
      <c r="Q496" s="67"/>
      <c r="R496" s="67"/>
      <c r="S496" s="67"/>
      <c r="T496" s="67"/>
      <c r="U496" s="67"/>
      <c r="V496" s="67"/>
      <c r="W496" s="67"/>
      <c r="X496" s="67"/>
      <c r="Y496" s="67"/>
    </row>
    <row r="497" spans="1:25" x14ac:dyDescent="0.2">
      <c r="A497" s="67"/>
      <c r="B497" s="67"/>
      <c r="C497" s="67"/>
      <c r="D497" s="67"/>
      <c r="E497" s="67"/>
      <c r="F497" s="67"/>
      <c r="G497" s="67"/>
      <c r="H497" s="67"/>
      <c r="I497" s="67"/>
      <c r="J497" s="67"/>
      <c r="K497" s="67"/>
      <c r="L497" s="67"/>
      <c r="M497" s="67"/>
      <c r="N497" s="67"/>
      <c r="O497" s="67"/>
      <c r="P497" s="67"/>
      <c r="Q497" s="67"/>
      <c r="R497" s="67"/>
      <c r="S497" s="67"/>
      <c r="T497" s="67"/>
      <c r="U497" s="67"/>
      <c r="V497" s="67"/>
      <c r="W497" s="67"/>
      <c r="X497" s="67"/>
      <c r="Y497" s="67"/>
    </row>
    <row r="498" spans="1:25" x14ac:dyDescent="0.2">
      <c r="A498" s="67"/>
      <c r="B498" s="67"/>
      <c r="C498" s="67"/>
      <c r="D498" s="67"/>
      <c r="E498" s="67"/>
      <c r="F498" s="67"/>
      <c r="G498" s="67"/>
      <c r="H498" s="67"/>
      <c r="I498" s="67"/>
      <c r="J498" s="67"/>
      <c r="K498" s="67"/>
      <c r="L498" s="67"/>
      <c r="M498" s="67"/>
      <c r="N498" s="67"/>
      <c r="O498" s="67"/>
      <c r="P498" s="67"/>
      <c r="Q498" s="67"/>
      <c r="R498" s="67"/>
      <c r="S498" s="67"/>
      <c r="T498" s="67"/>
      <c r="U498" s="67"/>
      <c r="V498" s="67"/>
      <c r="W498" s="67"/>
      <c r="X498" s="67"/>
      <c r="Y498" s="67"/>
    </row>
    <row r="499" spans="1:25" x14ac:dyDescent="0.2">
      <c r="A499" s="67"/>
      <c r="B499" s="67"/>
      <c r="C499" s="67"/>
      <c r="D499" s="67"/>
      <c r="E499" s="67"/>
      <c r="F499" s="67"/>
      <c r="G499" s="67"/>
      <c r="H499" s="67"/>
      <c r="I499" s="67"/>
      <c r="J499" s="67"/>
      <c r="K499" s="67"/>
      <c r="L499" s="67"/>
      <c r="M499" s="67"/>
      <c r="N499" s="67"/>
      <c r="O499" s="67"/>
      <c r="P499" s="67"/>
      <c r="Q499" s="67"/>
      <c r="R499" s="67"/>
      <c r="S499" s="67"/>
      <c r="T499" s="67"/>
      <c r="U499" s="67"/>
      <c r="V499" s="67"/>
      <c r="W499" s="67"/>
      <c r="X499" s="67"/>
      <c r="Y499" s="67"/>
    </row>
    <row r="500" spans="1:25" x14ac:dyDescent="0.2">
      <c r="A500" s="67"/>
      <c r="B500" s="67"/>
      <c r="C500" s="67"/>
      <c r="D500" s="67"/>
      <c r="E500" s="67"/>
      <c r="F500" s="67"/>
      <c r="G500" s="67"/>
      <c r="H500" s="67"/>
      <c r="I500" s="67"/>
      <c r="J500" s="67"/>
      <c r="K500" s="67"/>
      <c r="L500" s="67"/>
      <c r="M500" s="67"/>
      <c r="N500" s="67"/>
      <c r="O500" s="67"/>
      <c r="P500" s="67"/>
      <c r="Q500" s="67"/>
      <c r="R500" s="67"/>
      <c r="S500" s="67"/>
      <c r="T500" s="67"/>
      <c r="U500" s="67"/>
      <c r="V500" s="67"/>
      <c r="W500" s="67"/>
      <c r="X500" s="67"/>
      <c r="Y500" s="67"/>
    </row>
    <row r="501" spans="1:25" x14ac:dyDescent="0.2">
      <c r="A501" s="67"/>
      <c r="B501" s="67"/>
      <c r="C501" s="67"/>
      <c r="D501" s="67"/>
      <c r="E501" s="67"/>
      <c r="F501" s="67"/>
      <c r="G501" s="67"/>
      <c r="H501" s="67"/>
      <c r="I501" s="67"/>
      <c r="J501" s="67"/>
      <c r="K501" s="67"/>
      <c r="L501" s="67"/>
      <c r="M501" s="67"/>
      <c r="N501" s="67"/>
      <c r="O501" s="67"/>
      <c r="P501" s="67"/>
      <c r="Q501" s="67"/>
      <c r="R501" s="67"/>
      <c r="S501" s="67"/>
      <c r="T501" s="67"/>
      <c r="U501" s="67"/>
      <c r="V501" s="67"/>
      <c r="W501" s="67"/>
      <c r="X501" s="67"/>
      <c r="Y501" s="67"/>
    </row>
    <row r="502" spans="1:25" x14ac:dyDescent="0.2">
      <c r="A502" s="67"/>
      <c r="B502" s="67"/>
      <c r="C502" s="67"/>
      <c r="D502" s="67"/>
      <c r="E502" s="67"/>
      <c r="F502" s="67"/>
      <c r="G502" s="67"/>
      <c r="H502" s="67"/>
      <c r="I502" s="67"/>
      <c r="J502" s="67"/>
      <c r="K502" s="67"/>
      <c r="L502" s="67"/>
      <c r="M502" s="67"/>
      <c r="N502" s="67"/>
      <c r="O502" s="67"/>
      <c r="P502" s="67"/>
      <c r="Q502" s="67"/>
      <c r="R502" s="67"/>
      <c r="S502" s="67"/>
      <c r="T502" s="67"/>
      <c r="U502" s="67"/>
      <c r="V502" s="67"/>
      <c r="W502" s="67"/>
      <c r="X502" s="67"/>
      <c r="Y502" s="67"/>
    </row>
    <row r="503" spans="1:25" x14ac:dyDescent="0.2">
      <c r="A503" s="67"/>
      <c r="B503" s="67"/>
      <c r="C503" s="67"/>
      <c r="D503" s="67"/>
      <c r="E503" s="67"/>
      <c r="F503" s="67"/>
      <c r="G503" s="67"/>
      <c r="H503" s="67"/>
      <c r="I503" s="67"/>
      <c r="J503" s="67"/>
      <c r="K503" s="67"/>
      <c r="L503" s="67"/>
      <c r="M503" s="67"/>
      <c r="N503" s="67"/>
      <c r="O503" s="67"/>
      <c r="P503" s="67"/>
      <c r="Q503" s="67"/>
      <c r="R503" s="67"/>
      <c r="S503" s="67"/>
      <c r="T503" s="67"/>
      <c r="U503" s="67"/>
      <c r="V503" s="67"/>
      <c r="W503" s="67"/>
      <c r="X503" s="67"/>
      <c r="Y503" s="67"/>
    </row>
    <row r="504" spans="1:25" x14ac:dyDescent="0.2">
      <c r="A504" s="67"/>
      <c r="B504" s="67"/>
      <c r="C504" s="67"/>
      <c r="D504" s="67"/>
      <c r="E504" s="67"/>
      <c r="F504" s="67"/>
      <c r="G504" s="67"/>
      <c r="H504" s="67"/>
      <c r="I504" s="67"/>
      <c r="J504" s="67"/>
      <c r="K504" s="67"/>
      <c r="L504" s="67"/>
      <c r="M504" s="67"/>
      <c r="N504" s="67"/>
      <c r="O504" s="67"/>
      <c r="P504" s="67"/>
      <c r="Q504" s="67"/>
      <c r="R504" s="67"/>
      <c r="S504" s="67"/>
      <c r="T504" s="67"/>
      <c r="U504" s="67"/>
      <c r="V504" s="67"/>
      <c r="W504" s="67"/>
      <c r="X504" s="67"/>
      <c r="Y504" s="67"/>
    </row>
    <row r="505" spans="1:25" x14ac:dyDescent="0.2">
      <c r="A505" s="67"/>
      <c r="B505" s="67"/>
      <c r="C505" s="67"/>
      <c r="D505" s="67"/>
      <c r="E505" s="67"/>
      <c r="F505" s="67"/>
      <c r="G505" s="67"/>
      <c r="H505" s="67"/>
      <c r="I505" s="67"/>
      <c r="J505" s="67"/>
      <c r="K505" s="67"/>
      <c r="L505" s="67"/>
      <c r="M505" s="67"/>
      <c r="N505" s="67"/>
      <c r="O505" s="67"/>
      <c r="P505" s="67"/>
      <c r="Q505" s="67"/>
      <c r="R505" s="67"/>
      <c r="S505" s="67"/>
      <c r="T505" s="67"/>
      <c r="U505" s="67"/>
      <c r="V505" s="67"/>
      <c r="W505" s="67"/>
      <c r="X505" s="67"/>
      <c r="Y505" s="67"/>
    </row>
    <row r="506" spans="1:25" x14ac:dyDescent="0.2">
      <c r="A506" s="67"/>
      <c r="B506" s="67"/>
      <c r="C506" s="67"/>
      <c r="D506" s="67"/>
      <c r="E506" s="67"/>
      <c r="F506" s="67"/>
      <c r="G506" s="67"/>
      <c r="H506" s="67"/>
      <c r="I506" s="67"/>
      <c r="J506" s="67"/>
      <c r="K506" s="67"/>
      <c r="L506" s="67"/>
      <c r="M506" s="67"/>
      <c r="N506" s="67"/>
      <c r="O506" s="67"/>
      <c r="P506" s="67"/>
      <c r="Q506" s="67"/>
      <c r="R506" s="67"/>
      <c r="S506" s="67"/>
      <c r="T506" s="67"/>
      <c r="U506" s="67"/>
      <c r="V506" s="67"/>
      <c r="W506" s="67"/>
      <c r="X506" s="67"/>
      <c r="Y506" s="67"/>
    </row>
    <row r="507" spans="1:25" x14ac:dyDescent="0.2">
      <c r="A507" s="67"/>
      <c r="B507" s="67"/>
      <c r="C507" s="67"/>
      <c r="D507" s="67"/>
      <c r="E507" s="67"/>
      <c r="F507" s="67"/>
      <c r="G507" s="67"/>
      <c r="H507" s="67"/>
      <c r="I507" s="67"/>
      <c r="J507" s="67"/>
      <c r="K507" s="67"/>
      <c r="L507" s="67"/>
      <c r="M507" s="67"/>
      <c r="N507" s="67"/>
      <c r="O507" s="67"/>
      <c r="P507" s="67"/>
      <c r="Q507" s="67"/>
      <c r="R507" s="67"/>
      <c r="S507" s="67"/>
      <c r="T507" s="67"/>
      <c r="U507" s="67"/>
      <c r="V507" s="67"/>
      <c r="W507" s="67"/>
      <c r="X507" s="67"/>
      <c r="Y507" s="67"/>
    </row>
    <row r="508" spans="1:25" x14ac:dyDescent="0.2">
      <c r="A508" s="67"/>
      <c r="B508" s="67"/>
      <c r="C508" s="67"/>
      <c r="D508" s="67"/>
      <c r="E508" s="67"/>
      <c r="F508" s="67"/>
      <c r="G508" s="67"/>
      <c r="H508" s="67"/>
      <c r="I508" s="67"/>
      <c r="J508" s="67"/>
      <c r="K508" s="67"/>
      <c r="L508" s="67"/>
      <c r="M508" s="67"/>
      <c r="N508" s="67"/>
      <c r="O508" s="67"/>
      <c r="P508" s="67"/>
      <c r="Q508" s="67"/>
      <c r="R508" s="67"/>
      <c r="S508" s="67"/>
      <c r="T508" s="67"/>
      <c r="U508" s="67"/>
      <c r="V508" s="67"/>
      <c r="W508" s="67"/>
      <c r="X508" s="67"/>
      <c r="Y508" s="67"/>
    </row>
    <row r="509" spans="1:25" x14ac:dyDescent="0.2">
      <c r="A509" s="67"/>
      <c r="B509" s="67"/>
      <c r="C509" s="67"/>
      <c r="D509" s="67"/>
      <c r="E509" s="67"/>
      <c r="F509" s="67"/>
      <c r="G509" s="67"/>
      <c r="H509" s="67"/>
      <c r="I509" s="67"/>
      <c r="J509" s="67"/>
      <c r="K509" s="67"/>
      <c r="L509" s="67"/>
      <c r="M509" s="67"/>
      <c r="N509" s="67"/>
      <c r="O509" s="67"/>
      <c r="P509" s="67"/>
      <c r="Q509" s="67"/>
      <c r="R509" s="67"/>
      <c r="S509" s="67"/>
      <c r="T509" s="67"/>
      <c r="U509" s="67"/>
      <c r="V509" s="67"/>
      <c r="W509" s="67"/>
      <c r="X509" s="67"/>
      <c r="Y509" s="67"/>
    </row>
    <row r="510" spans="1:25" x14ac:dyDescent="0.2">
      <c r="A510" s="67"/>
      <c r="B510" s="67"/>
      <c r="C510" s="67"/>
      <c r="D510" s="67"/>
      <c r="E510" s="67"/>
      <c r="F510" s="67"/>
      <c r="G510" s="67"/>
      <c r="H510" s="67"/>
      <c r="I510" s="67"/>
      <c r="J510" s="67"/>
      <c r="K510" s="67"/>
      <c r="L510" s="67"/>
      <c r="M510" s="67"/>
      <c r="N510" s="67"/>
      <c r="O510" s="67"/>
      <c r="P510" s="67"/>
      <c r="Q510" s="67"/>
      <c r="R510" s="67"/>
      <c r="S510" s="67"/>
      <c r="T510" s="67"/>
      <c r="U510" s="67"/>
      <c r="V510" s="67"/>
      <c r="W510" s="67"/>
      <c r="X510" s="67"/>
      <c r="Y510" s="67"/>
    </row>
    <row r="511" spans="1:25" x14ac:dyDescent="0.2">
      <c r="A511" s="67"/>
      <c r="B511" s="67"/>
      <c r="C511" s="67"/>
      <c r="D511" s="67"/>
      <c r="E511" s="67"/>
      <c r="F511" s="67"/>
      <c r="G511" s="67"/>
      <c r="H511" s="67"/>
      <c r="I511" s="67"/>
      <c r="J511" s="67"/>
      <c r="K511" s="67"/>
      <c r="L511" s="67"/>
      <c r="M511" s="67"/>
      <c r="N511" s="67"/>
      <c r="O511" s="67"/>
      <c r="P511" s="67"/>
      <c r="Q511" s="67"/>
      <c r="R511" s="67"/>
      <c r="S511" s="67"/>
      <c r="T511" s="67"/>
      <c r="U511" s="67"/>
      <c r="V511" s="67"/>
      <c r="W511" s="67"/>
      <c r="X511" s="67"/>
      <c r="Y511" s="67"/>
    </row>
    <row r="512" spans="1:25" x14ac:dyDescent="0.2">
      <c r="A512" s="67"/>
      <c r="B512" s="67"/>
      <c r="C512" s="67"/>
      <c r="D512" s="67"/>
      <c r="E512" s="67"/>
      <c r="F512" s="67"/>
      <c r="G512" s="67"/>
      <c r="H512" s="67"/>
      <c r="I512" s="67"/>
      <c r="J512" s="67"/>
      <c r="K512" s="67"/>
      <c r="L512" s="67"/>
      <c r="M512" s="67"/>
      <c r="N512" s="67"/>
      <c r="O512" s="67"/>
      <c r="P512" s="67"/>
      <c r="Q512" s="67"/>
      <c r="R512" s="67"/>
      <c r="S512" s="67"/>
      <c r="T512" s="67"/>
      <c r="U512" s="67"/>
      <c r="V512" s="67"/>
      <c r="W512" s="67"/>
      <c r="X512" s="67"/>
      <c r="Y512" s="67"/>
    </row>
    <row r="513" spans="1:25" x14ac:dyDescent="0.2">
      <c r="A513" s="67"/>
      <c r="B513" s="67"/>
      <c r="C513" s="67"/>
      <c r="D513" s="67"/>
      <c r="E513" s="67"/>
      <c r="F513" s="67"/>
      <c r="G513" s="67"/>
      <c r="H513" s="67"/>
      <c r="I513" s="67"/>
      <c r="J513" s="67"/>
      <c r="K513" s="67"/>
      <c r="L513" s="67"/>
      <c r="M513" s="67"/>
      <c r="N513" s="67"/>
      <c r="O513" s="67"/>
      <c r="P513" s="67"/>
      <c r="Q513" s="67"/>
      <c r="R513" s="67"/>
      <c r="S513" s="67"/>
      <c r="T513" s="67"/>
      <c r="U513" s="67"/>
      <c r="V513" s="67"/>
      <c r="W513" s="67"/>
      <c r="X513" s="67"/>
      <c r="Y513" s="67"/>
    </row>
    <row r="514" spans="1:25" x14ac:dyDescent="0.2">
      <c r="A514" s="67"/>
      <c r="B514" s="67"/>
      <c r="C514" s="67"/>
      <c r="D514" s="67"/>
      <c r="E514" s="67"/>
      <c r="F514" s="67"/>
      <c r="G514" s="67"/>
      <c r="H514" s="67"/>
      <c r="I514" s="67"/>
      <c r="J514" s="67"/>
      <c r="K514" s="67"/>
      <c r="L514" s="67"/>
      <c r="M514" s="67"/>
      <c r="N514" s="67"/>
      <c r="O514" s="67"/>
      <c r="P514" s="67"/>
      <c r="Q514" s="67"/>
      <c r="R514" s="67"/>
      <c r="S514" s="67"/>
      <c r="T514" s="67"/>
      <c r="U514" s="67"/>
      <c r="V514" s="67"/>
      <c r="W514" s="67"/>
      <c r="X514" s="67"/>
      <c r="Y514" s="67"/>
    </row>
    <row r="515" spans="1:25" x14ac:dyDescent="0.2">
      <c r="A515" s="67"/>
      <c r="B515" s="67"/>
      <c r="C515" s="67"/>
      <c r="D515" s="67"/>
      <c r="E515" s="67"/>
      <c r="F515" s="67"/>
      <c r="G515" s="67"/>
      <c r="H515" s="67"/>
      <c r="I515" s="67"/>
      <c r="J515" s="67"/>
      <c r="K515" s="67"/>
      <c r="L515" s="67"/>
      <c r="M515" s="67"/>
      <c r="N515" s="67"/>
      <c r="O515" s="67"/>
      <c r="P515" s="67"/>
      <c r="Q515" s="67"/>
      <c r="R515" s="67"/>
      <c r="S515" s="67"/>
      <c r="T515" s="67"/>
      <c r="U515" s="67"/>
      <c r="V515" s="67"/>
      <c r="W515" s="67"/>
      <c r="X515" s="67"/>
      <c r="Y515" s="67"/>
    </row>
    <row r="516" spans="1:25" x14ac:dyDescent="0.2">
      <c r="A516" s="67"/>
      <c r="B516" s="67"/>
      <c r="C516" s="67"/>
      <c r="D516" s="67"/>
      <c r="E516" s="67"/>
      <c r="F516" s="67"/>
      <c r="G516" s="67"/>
      <c r="H516" s="67"/>
      <c r="I516" s="67"/>
      <c r="J516" s="67"/>
      <c r="K516" s="67"/>
      <c r="L516" s="67"/>
      <c r="M516" s="67"/>
      <c r="N516" s="67"/>
      <c r="O516" s="67"/>
      <c r="P516" s="67"/>
      <c r="Q516" s="67"/>
      <c r="R516" s="67"/>
      <c r="S516" s="67"/>
      <c r="T516" s="67"/>
      <c r="U516" s="67"/>
      <c r="V516" s="67"/>
      <c r="W516" s="67"/>
      <c r="X516" s="67"/>
      <c r="Y516" s="67"/>
    </row>
    <row r="517" spans="1:25" x14ac:dyDescent="0.2">
      <c r="A517" s="67"/>
      <c r="B517" s="67"/>
      <c r="C517" s="67"/>
      <c r="D517" s="67"/>
      <c r="E517" s="67"/>
      <c r="F517" s="67"/>
      <c r="G517" s="67"/>
      <c r="H517" s="67"/>
      <c r="I517" s="67"/>
      <c r="J517" s="67"/>
      <c r="K517" s="67"/>
      <c r="L517" s="67"/>
      <c r="M517" s="67"/>
      <c r="N517" s="67"/>
      <c r="O517" s="67"/>
      <c r="P517" s="67"/>
      <c r="Q517" s="67"/>
      <c r="R517" s="67"/>
      <c r="S517" s="67"/>
      <c r="T517" s="67"/>
      <c r="U517" s="67"/>
      <c r="V517" s="67"/>
      <c r="W517" s="67"/>
      <c r="X517" s="67"/>
      <c r="Y517" s="67"/>
    </row>
    <row r="518" spans="1:25" x14ac:dyDescent="0.2">
      <c r="A518" s="67"/>
      <c r="B518" s="67"/>
      <c r="C518" s="67"/>
      <c r="D518" s="67"/>
      <c r="E518" s="67"/>
      <c r="F518" s="67"/>
      <c r="G518" s="67"/>
      <c r="H518" s="67"/>
      <c r="I518" s="67"/>
      <c r="J518" s="67"/>
      <c r="K518" s="67"/>
      <c r="L518" s="67"/>
      <c r="M518" s="67"/>
      <c r="N518" s="67"/>
      <c r="O518" s="67"/>
      <c r="P518" s="67"/>
      <c r="Q518" s="67"/>
      <c r="R518" s="67"/>
      <c r="S518" s="67"/>
      <c r="T518" s="67"/>
      <c r="U518" s="67"/>
      <c r="V518" s="67"/>
      <c r="W518" s="67"/>
      <c r="X518" s="67"/>
      <c r="Y518" s="67"/>
    </row>
    <row r="519" spans="1:25" x14ac:dyDescent="0.2">
      <c r="A519" s="67"/>
      <c r="B519" s="67"/>
      <c r="C519" s="67"/>
      <c r="D519" s="67"/>
      <c r="E519" s="67"/>
      <c r="F519" s="67"/>
      <c r="G519" s="67"/>
      <c r="H519" s="67"/>
      <c r="I519" s="67"/>
      <c r="J519" s="67"/>
      <c r="K519" s="67"/>
      <c r="L519" s="67"/>
      <c r="M519" s="67"/>
      <c r="N519" s="67"/>
      <c r="O519" s="67"/>
      <c r="P519" s="67"/>
      <c r="Q519" s="67"/>
      <c r="R519" s="67"/>
      <c r="S519" s="67"/>
      <c r="T519" s="67"/>
      <c r="U519" s="67"/>
      <c r="V519" s="67"/>
      <c r="W519" s="67"/>
      <c r="X519" s="67"/>
      <c r="Y519" s="67"/>
    </row>
    <row r="520" spans="1:25" x14ac:dyDescent="0.2">
      <c r="A520" s="67"/>
      <c r="B520" s="67"/>
      <c r="C520" s="67"/>
      <c r="D520" s="67"/>
      <c r="E520" s="67"/>
      <c r="F520" s="67"/>
      <c r="G520" s="67"/>
      <c r="H520" s="67"/>
      <c r="I520" s="67"/>
      <c r="J520" s="67"/>
      <c r="K520" s="67"/>
      <c r="L520" s="67"/>
      <c r="M520" s="67"/>
      <c r="N520" s="67"/>
      <c r="O520" s="67"/>
      <c r="P520" s="67"/>
      <c r="Q520" s="67"/>
      <c r="R520" s="67"/>
      <c r="S520" s="67"/>
      <c r="T520" s="67"/>
      <c r="U520" s="67"/>
      <c r="V520" s="67"/>
      <c r="W520" s="67"/>
      <c r="X520" s="67"/>
      <c r="Y520" s="67"/>
    </row>
    <row r="521" spans="1:25" x14ac:dyDescent="0.2">
      <c r="A521" s="67"/>
      <c r="B521" s="67"/>
      <c r="C521" s="67"/>
      <c r="D521" s="67"/>
      <c r="E521" s="67"/>
      <c r="F521" s="67"/>
      <c r="G521" s="67"/>
      <c r="H521" s="67"/>
      <c r="I521" s="67"/>
      <c r="J521" s="67"/>
      <c r="K521" s="67"/>
      <c r="L521" s="67"/>
      <c r="M521" s="67"/>
      <c r="N521" s="67"/>
      <c r="O521" s="67"/>
      <c r="P521" s="67"/>
      <c r="Q521" s="67"/>
      <c r="R521" s="67"/>
      <c r="S521" s="67"/>
      <c r="T521" s="67"/>
      <c r="U521" s="67"/>
      <c r="V521" s="67"/>
      <c r="W521" s="67"/>
      <c r="X521" s="67"/>
      <c r="Y521" s="67"/>
    </row>
    <row r="522" spans="1:25" x14ac:dyDescent="0.2">
      <c r="A522" s="67"/>
      <c r="B522" s="67"/>
      <c r="C522" s="67"/>
      <c r="D522" s="67"/>
      <c r="E522" s="67"/>
      <c r="F522" s="67"/>
      <c r="G522" s="67"/>
      <c r="H522" s="67"/>
      <c r="I522" s="67"/>
      <c r="J522" s="67"/>
      <c r="K522" s="67"/>
      <c r="L522" s="67"/>
      <c r="M522" s="67"/>
      <c r="N522" s="67"/>
      <c r="O522" s="67"/>
      <c r="P522" s="67"/>
      <c r="Q522" s="67"/>
      <c r="R522" s="67"/>
      <c r="S522" s="67"/>
      <c r="T522" s="67"/>
      <c r="U522" s="67"/>
      <c r="V522" s="67"/>
      <c r="W522" s="67"/>
      <c r="X522" s="67"/>
      <c r="Y522" s="67"/>
    </row>
    <row r="523" spans="1:25" x14ac:dyDescent="0.2">
      <c r="A523" s="67"/>
      <c r="B523" s="67"/>
      <c r="C523" s="67"/>
      <c r="D523" s="67"/>
      <c r="E523" s="67"/>
      <c r="F523" s="67"/>
      <c r="G523" s="67"/>
      <c r="H523" s="67"/>
      <c r="I523" s="67"/>
      <c r="J523" s="67"/>
      <c r="K523" s="67"/>
      <c r="L523" s="67"/>
      <c r="M523" s="67"/>
      <c r="N523" s="67"/>
      <c r="O523" s="67"/>
      <c r="P523" s="67"/>
      <c r="Q523" s="67"/>
      <c r="R523" s="67"/>
      <c r="S523" s="67"/>
      <c r="T523" s="67"/>
      <c r="U523" s="67"/>
      <c r="V523" s="67"/>
      <c r="W523" s="67"/>
      <c r="X523" s="67"/>
      <c r="Y523" s="67"/>
    </row>
    <row r="524" spans="1:25" x14ac:dyDescent="0.2">
      <c r="A524" s="67"/>
      <c r="B524" s="67"/>
      <c r="C524" s="67"/>
      <c r="D524" s="67"/>
      <c r="E524" s="67"/>
      <c r="F524" s="67"/>
      <c r="G524" s="67"/>
      <c r="H524" s="67"/>
      <c r="I524" s="67"/>
      <c r="J524" s="67"/>
      <c r="K524" s="67"/>
      <c r="L524" s="67"/>
      <c r="M524" s="67"/>
      <c r="N524" s="67"/>
      <c r="O524" s="67"/>
      <c r="P524" s="67"/>
      <c r="Q524" s="67"/>
      <c r="R524" s="67"/>
      <c r="S524" s="67"/>
      <c r="T524" s="67"/>
      <c r="U524" s="67"/>
      <c r="V524" s="67"/>
      <c r="W524" s="67"/>
      <c r="X524" s="67"/>
      <c r="Y524" s="67"/>
    </row>
    <row r="525" spans="1:25" x14ac:dyDescent="0.2">
      <c r="A525" s="67"/>
      <c r="B525" s="67"/>
      <c r="C525" s="67"/>
      <c r="D525" s="67"/>
      <c r="E525" s="67"/>
      <c r="F525" s="67"/>
      <c r="G525" s="67"/>
      <c r="H525" s="67"/>
      <c r="I525" s="67"/>
      <c r="J525" s="67"/>
      <c r="K525" s="67"/>
      <c r="L525" s="67"/>
      <c r="M525" s="67"/>
      <c r="N525" s="67"/>
      <c r="O525" s="67"/>
      <c r="P525" s="67"/>
      <c r="Q525" s="67"/>
      <c r="R525" s="67"/>
      <c r="S525" s="67"/>
      <c r="T525" s="67"/>
      <c r="U525" s="67"/>
      <c r="V525" s="67"/>
      <c r="W525" s="67"/>
      <c r="X525" s="67"/>
      <c r="Y525" s="67"/>
    </row>
    <row r="526" spans="1:25" x14ac:dyDescent="0.2">
      <c r="A526" s="67"/>
      <c r="B526" s="67"/>
      <c r="C526" s="67"/>
      <c r="D526" s="67"/>
      <c r="E526" s="67"/>
      <c r="F526" s="67"/>
      <c r="G526" s="67"/>
      <c r="H526" s="67"/>
      <c r="I526" s="67"/>
      <c r="J526" s="67"/>
      <c r="K526" s="67"/>
      <c r="L526" s="67"/>
      <c r="M526" s="67"/>
      <c r="N526" s="67"/>
      <c r="O526" s="67"/>
      <c r="P526" s="67"/>
      <c r="Q526" s="67"/>
      <c r="R526" s="67"/>
      <c r="S526" s="67"/>
      <c r="T526" s="67"/>
      <c r="U526" s="67"/>
      <c r="V526" s="67"/>
      <c r="W526" s="67"/>
      <c r="X526" s="67"/>
      <c r="Y526" s="67"/>
    </row>
    <row r="527" spans="1:25" x14ac:dyDescent="0.2">
      <c r="A527" s="67"/>
      <c r="B527" s="67"/>
      <c r="C527" s="67"/>
      <c r="D527" s="67"/>
      <c r="E527" s="67"/>
      <c r="F527" s="67"/>
      <c r="G527" s="67"/>
      <c r="H527" s="67"/>
      <c r="I527" s="67"/>
      <c r="J527" s="67"/>
      <c r="K527" s="67"/>
      <c r="L527" s="67"/>
      <c r="M527" s="67"/>
      <c r="N527" s="67"/>
      <c r="O527" s="67"/>
      <c r="P527" s="67"/>
      <c r="Q527" s="67"/>
      <c r="R527" s="67"/>
      <c r="S527" s="67"/>
      <c r="T527" s="67"/>
      <c r="U527" s="67"/>
      <c r="V527" s="67"/>
      <c r="W527" s="67"/>
      <c r="X527" s="67"/>
      <c r="Y527" s="67"/>
    </row>
    <row r="528" spans="1:25" x14ac:dyDescent="0.2">
      <c r="A528" s="67"/>
      <c r="B528" s="67"/>
      <c r="C528" s="67"/>
      <c r="D528" s="67"/>
      <c r="E528" s="67"/>
      <c r="F528" s="67"/>
      <c r="G528" s="67"/>
      <c r="H528" s="67"/>
      <c r="I528" s="67"/>
      <c r="J528" s="67"/>
      <c r="K528" s="67"/>
      <c r="L528" s="67"/>
      <c r="M528" s="67"/>
      <c r="N528" s="67"/>
      <c r="O528" s="67"/>
      <c r="P528" s="67"/>
      <c r="Q528" s="67"/>
      <c r="R528" s="67"/>
      <c r="S528" s="67"/>
      <c r="T528" s="67"/>
      <c r="U528" s="67"/>
      <c r="V528" s="67"/>
      <c r="W528" s="67"/>
      <c r="X528" s="67"/>
      <c r="Y528" s="67"/>
    </row>
    <row r="529" spans="1:25" x14ac:dyDescent="0.2">
      <c r="A529" s="67"/>
      <c r="B529" s="67"/>
      <c r="C529" s="67"/>
      <c r="D529" s="67"/>
      <c r="E529" s="67"/>
      <c r="F529" s="67"/>
      <c r="G529" s="67"/>
      <c r="H529" s="67"/>
      <c r="I529" s="67"/>
      <c r="J529" s="67"/>
      <c r="K529" s="67"/>
      <c r="L529" s="67"/>
      <c r="M529" s="67"/>
      <c r="N529" s="67"/>
      <c r="O529" s="67"/>
      <c r="P529" s="67"/>
      <c r="Q529" s="67"/>
      <c r="R529" s="67"/>
      <c r="S529" s="67"/>
      <c r="T529" s="67"/>
      <c r="U529" s="67"/>
      <c r="V529" s="67"/>
      <c r="W529" s="67"/>
      <c r="X529" s="67"/>
      <c r="Y529" s="67"/>
    </row>
    <row r="530" spans="1:25" x14ac:dyDescent="0.2">
      <c r="A530" s="67"/>
      <c r="B530" s="67"/>
      <c r="C530" s="67"/>
      <c r="D530" s="67"/>
      <c r="E530" s="67"/>
      <c r="F530" s="67"/>
      <c r="G530" s="67"/>
      <c r="H530" s="67"/>
      <c r="I530" s="67"/>
      <c r="J530" s="67"/>
      <c r="K530" s="67"/>
      <c r="L530" s="67"/>
      <c r="M530" s="67"/>
      <c r="N530" s="67"/>
      <c r="O530" s="67"/>
      <c r="P530" s="67"/>
      <c r="Q530" s="67"/>
      <c r="R530" s="67"/>
      <c r="S530" s="67"/>
      <c r="T530" s="67"/>
      <c r="U530" s="67"/>
      <c r="V530" s="67"/>
      <c r="W530" s="67"/>
      <c r="X530" s="67"/>
      <c r="Y530" s="67"/>
    </row>
    <row r="531" spans="1:25" x14ac:dyDescent="0.2">
      <c r="A531" s="67"/>
      <c r="B531" s="67"/>
      <c r="C531" s="67"/>
      <c r="D531" s="67"/>
      <c r="E531" s="67"/>
      <c r="F531" s="67"/>
      <c r="G531" s="67"/>
      <c r="H531" s="67"/>
      <c r="I531" s="67"/>
      <c r="J531" s="67"/>
      <c r="K531" s="67"/>
      <c r="L531" s="67"/>
      <c r="M531" s="67"/>
      <c r="N531" s="67"/>
      <c r="O531" s="67"/>
      <c r="P531" s="67"/>
      <c r="Q531" s="67"/>
      <c r="R531" s="67"/>
      <c r="S531" s="67"/>
      <c r="T531" s="67"/>
      <c r="U531" s="67"/>
      <c r="V531" s="67"/>
      <c r="W531" s="67"/>
      <c r="X531" s="67"/>
      <c r="Y531" s="67"/>
    </row>
    <row r="532" spans="1:25" x14ac:dyDescent="0.2">
      <c r="A532" s="67"/>
      <c r="B532" s="67"/>
      <c r="C532" s="67"/>
      <c r="D532" s="67"/>
      <c r="E532" s="67"/>
      <c r="F532" s="67"/>
      <c r="G532" s="67"/>
      <c r="H532" s="67"/>
      <c r="I532" s="67"/>
      <c r="J532" s="67"/>
      <c r="K532" s="67"/>
      <c r="L532" s="67"/>
      <c r="M532" s="67"/>
      <c r="N532" s="67"/>
      <c r="O532" s="67"/>
      <c r="P532" s="67"/>
      <c r="Q532" s="67"/>
      <c r="R532" s="67"/>
      <c r="S532" s="67"/>
      <c r="T532" s="67"/>
      <c r="U532" s="67"/>
      <c r="V532" s="67"/>
      <c r="W532" s="67"/>
      <c r="X532" s="67"/>
      <c r="Y532" s="67"/>
    </row>
    <row r="533" spans="1:25" x14ac:dyDescent="0.2">
      <c r="A533" s="67"/>
      <c r="B533" s="67"/>
      <c r="C533" s="67"/>
      <c r="D533" s="67"/>
      <c r="E533" s="67"/>
      <c r="F533" s="67"/>
      <c r="G533" s="67"/>
      <c r="H533" s="67"/>
      <c r="I533" s="67"/>
      <c r="J533" s="67"/>
      <c r="K533" s="67"/>
      <c r="L533" s="67"/>
      <c r="M533" s="67"/>
      <c r="N533" s="67"/>
      <c r="O533" s="67"/>
      <c r="P533" s="67"/>
      <c r="Q533" s="67"/>
      <c r="R533" s="67"/>
      <c r="S533" s="67"/>
      <c r="T533" s="67"/>
      <c r="U533" s="67"/>
      <c r="V533" s="67"/>
      <c r="W533" s="67"/>
      <c r="X533" s="67"/>
      <c r="Y533" s="67"/>
    </row>
    <row r="534" spans="1:25" x14ac:dyDescent="0.2">
      <c r="A534" s="67"/>
      <c r="B534" s="67"/>
      <c r="C534" s="67"/>
      <c r="D534" s="67"/>
      <c r="E534" s="67"/>
      <c r="F534" s="67"/>
      <c r="G534" s="67"/>
      <c r="H534" s="67"/>
      <c r="I534" s="67"/>
      <c r="J534" s="67"/>
      <c r="K534" s="67"/>
      <c r="L534" s="67"/>
      <c r="M534" s="67"/>
      <c r="N534" s="67"/>
      <c r="O534" s="67"/>
      <c r="P534" s="67"/>
      <c r="Q534" s="67"/>
      <c r="R534" s="67"/>
      <c r="S534" s="67"/>
      <c r="T534" s="67"/>
      <c r="U534" s="67"/>
      <c r="V534" s="67"/>
      <c r="W534" s="67"/>
      <c r="X534" s="67"/>
      <c r="Y534" s="67"/>
    </row>
    <row r="535" spans="1:25" x14ac:dyDescent="0.2">
      <c r="A535" s="67"/>
      <c r="B535" s="67"/>
      <c r="C535" s="67"/>
      <c r="D535" s="67"/>
      <c r="E535" s="67"/>
      <c r="F535" s="67"/>
      <c r="G535" s="67"/>
      <c r="H535" s="67"/>
      <c r="I535" s="67"/>
      <c r="J535" s="67"/>
      <c r="K535" s="67"/>
      <c r="L535" s="67"/>
      <c r="M535" s="67"/>
      <c r="N535" s="67"/>
      <c r="O535" s="67"/>
      <c r="P535" s="67"/>
      <c r="Q535" s="67"/>
      <c r="R535" s="67"/>
      <c r="S535" s="67"/>
      <c r="T535" s="67"/>
      <c r="U535" s="67"/>
      <c r="V535" s="67"/>
      <c r="W535" s="67"/>
      <c r="X535" s="67"/>
      <c r="Y535" s="67"/>
    </row>
    <row r="536" spans="1:25" x14ac:dyDescent="0.2">
      <c r="A536" s="67"/>
      <c r="B536" s="67"/>
      <c r="C536" s="67"/>
      <c r="D536" s="67"/>
      <c r="E536" s="67"/>
      <c r="F536" s="67"/>
      <c r="G536" s="67"/>
      <c r="H536" s="67"/>
      <c r="I536" s="67"/>
      <c r="J536" s="67"/>
      <c r="K536" s="67"/>
      <c r="L536" s="67"/>
      <c r="M536" s="67"/>
      <c r="N536" s="67"/>
      <c r="O536" s="67"/>
      <c r="P536" s="67"/>
      <c r="Q536" s="67"/>
      <c r="R536" s="67"/>
      <c r="S536" s="67"/>
      <c r="T536" s="67"/>
      <c r="U536" s="67"/>
      <c r="V536" s="67"/>
      <c r="W536" s="67"/>
      <c r="X536" s="67"/>
      <c r="Y536" s="67"/>
    </row>
    <row r="537" spans="1:25" x14ac:dyDescent="0.2">
      <c r="A537" s="67"/>
      <c r="B537" s="67"/>
      <c r="C537" s="67"/>
      <c r="D537" s="67"/>
      <c r="E537" s="67"/>
      <c r="F537" s="67"/>
      <c r="G537" s="67"/>
      <c r="H537" s="67"/>
      <c r="I537" s="67"/>
      <c r="J537" s="67"/>
      <c r="K537" s="67"/>
      <c r="L537" s="67"/>
      <c r="M537" s="67"/>
      <c r="N537" s="67"/>
      <c r="O537" s="67"/>
      <c r="P537" s="67"/>
      <c r="Q537" s="67"/>
      <c r="R537" s="67"/>
      <c r="S537" s="67"/>
      <c r="T537" s="67"/>
      <c r="U537" s="67"/>
      <c r="V537" s="67"/>
      <c r="W537" s="67"/>
      <c r="X537" s="67"/>
      <c r="Y537" s="67"/>
    </row>
    <row r="538" spans="1:25" x14ac:dyDescent="0.2">
      <c r="A538" s="67"/>
      <c r="B538" s="67"/>
      <c r="C538" s="67"/>
      <c r="D538" s="67"/>
      <c r="E538" s="67"/>
      <c r="F538" s="67"/>
      <c r="G538" s="67"/>
      <c r="H538" s="67"/>
      <c r="I538" s="67"/>
      <c r="J538" s="67"/>
      <c r="K538" s="67"/>
      <c r="L538" s="67"/>
      <c r="M538" s="67"/>
      <c r="N538" s="67"/>
      <c r="O538" s="67"/>
      <c r="P538" s="67"/>
      <c r="Q538" s="67"/>
      <c r="R538" s="67"/>
      <c r="S538" s="67"/>
      <c r="T538" s="67"/>
      <c r="U538" s="67"/>
      <c r="V538" s="67"/>
      <c r="W538" s="67"/>
      <c r="X538" s="67"/>
      <c r="Y538" s="67"/>
    </row>
    <row r="539" spans="1:25" x14ac:dyDescent="0.2">
      <c r="A539" s="67"/>
      <c r="B539" s="67"/>
      <c r="C539" s="67"/>
      <c r="D539" s="67"/>
      <c r="E539" s="67"/>
      <c r="F539" s="67"/>
      <c r="G539" s="67"/>
      <c r="H539" s="67"/>
      <c r="I539" s="67"/>
      <c r="J539" s="67"/>
      <c r="K539" s="67"/>
      <c r="L539" s="67"/>
      <c r="M539" s="67"/>
      <c r="N539" s="67"/>
      <c r="O539" s="67"/>
      <c r="P539" s="67"/>
      <c r="Q539" s="67"/>
      <c r="R539" s="67"/>
      <c r="S539" s="67"/>
      <c r="T539" s="67"/>
      <c r="U539" s="67"/>
      <c r="V539" s="67"/>
      <c r="W539" s="67"/>
      <c r="X539" s="67"/>
      <c r="Y539" s="67"/>
    </row>
    <row r="540" spans="1:25" x14ac:dyDescent="0.2">
      <c r="A540" s="67"/>
      <c r="B540" s="67"/>
      <c r="C540" s="67"/>
      <c r="D540" s="67"/>
      <c r="E540" s="67"/>
      <c r="F540" s="67"/>
      <c r="G540" s="67"/>
      <c r="H540" s="67"/>
      <c r="I540" s="67"/>
      <c r="J540" s="67"/>
      <c r="K540" s="67"/>
      <c r="L540" s="67"/>
      <c r="M540" s="67"/>
      <c r="N540" s="67"/>
      <c r="O540" s="67"/>
      <c r="P540" s="67"/>
      <c r="Q540" s="67"/>
      <c r="R540" s="67"/>
      <c r="S540" s="67"/>
      <c r="T540" s="67"/>
      <c r="U540" s="67"/>
      <c r="V540" s="67"/>
      <c r="W540" s="67"/>
      <c r="X540" s="67"/>
      <c r="Y540" s="67"/>
    </row>
    <row r="541" spans="1:25" x14ac:dyDescent="0.2">
      <c r="A541" s="67"/>
      <c r="B541" s="67"/>
      <c r="C541" s="67"/>
      <c r="D541" s="67"/>
      <c r="E541" s="67"/>
      <c r="F541" s="67"/>
      <c r="G541" s="67"/>
      <c r="H541" s="67"/>
      <c r="I541" s="67"/>
      <c r="J541" s="67"/>
      <c r="K541" s="67"/>
      <c r="L541" s="67"/>
      <c r="M541" s="67"/>
      <c r="N541" s="67"/>
      <c r="O541" s="67"/>
      <c r="P541" s="67"/>
      <c r="Q541" s="67"/>
      <c r="R541" s="67"/>
      <c r="S541" s="67"/>
      <c r="T541" s="67"/>
      <c r="U541" s="67"/>
      <c r="V541" s="67"/>
      <c r="W541" s="67"/>
      <c r="X541" s="67"/>
      <c r="Y541" s="67"/>
    </row>
    <row r="542" spans="1:25" x14ac:dyDescent="0.2">
      <c r="A542" s="67"/>
      <c r="B542" s="67"/>
      <c r="C542" s="67"/>
      <c r="D542" s="67"/>
      <c r="E542" s="67"/>
      <c r="F542" s="67"/>
      <c r="G542" s="67"/>
      <c r="H542" s="67"/>
      <c r="I542" s="67"/>
      <c r="J542" s="67"/>
      <c r="K542" s="67"/>
      <c r="L542" s="67"/>
      <c r="M542" s="67"/>
      <c r="N542" s="67"/>
      <c r="O542" s="67"/>
      <c r="P542" s="67"/>
      <c r="Q542" s="67"/>
      <c r="R542" s="67"/>
      <c r="S542" s="67"/>
      <c r="T542" s="67"/>
      <c r="U542" s="67"/>
      <c r="V542" s="67"/>
      <c r="W542" s="67"/>
      <c r="X542" s="67"/>
      <c r="Y542" s="67"/>
    </row>
    <row r="543" spans="1:25" x14ac:dyDescent="0.2">
      <c r="A543" s="67"/>
      <c r="B543" s="67"/>
      <c r="C543" s="67"/>
      <c r="D543" s="67"/>
      <c r="E543" s="67"/>
      <c r="F543" s="67"/>
      <c r="G543" s="67"/>
      <c r="H543" s="67"/>
      <c r="I543" s="67"/>
      <c r="J543" s="67"/>
      <c r="K543" s="67"/>
      <c r="L543" s="67"/>
      <c r="M543" s="67"/>
      <c r="N543" s="67"/>
      <c r="O543" s="67"/>
      <c r="P543" s="67"/>
      <c r="Q543" s="67"/>
      <c r="R543" s="67"/>
      <c r="S543" s="67"/>
      <c r="T543" s="67"/>
      <c r="U543" s="67"/>
      <c r="V543" s="67"/>
      <c r="W543" s="67"/>
      <c r="X543" s="67"/>
      <c r="Y543" s="67"/>
    </row>
    <row r="544" spans="1:25" x14ac:dyDescent="0.2">
      <c r="A544" s="67"/>
      <c r="B544" s="67"/>
      <c r="C544" s="67"/>
      <c r="D544" s="67"/>
      <c r="E544" s="67"/>
      <c r="F544" s="67"/>
      <c r="G544" s="67"/>
      <c r="H544" s="67"/>
      <c r="I544" s="67"/>
      <c r="J544" s="67"/>
      <c r="K544" s="67"/>
      <c r="L544" s="67"/>
      <c r="M544" s="67"/>
      <c r="N544" s="67"/>
      <c r="O544" s="67"/>
      <c r="P544" s="67"/>
      <c r="Q544" s="67"/>
      <c r="R544" s="67"/>
      <c r="S544" s="67"/>
      <c r="T544" s="67"/>
      <c r="U544" s="67"/>
      <c r="V544" s="67"/>
      <c r="W544" s="67"/>
      <c r="X544" s="67"/>
      <c r="Y544" s="67"/>
    </row>
    <row r="545" spans="1:25" x14ac:dyDescent="0.2">
      <c r="A545" s="67"/>
      <c r="B545" s="67"/>
      <c r="C545" s="67"/>
      <c r="D545" s="67"/>
      <c r="E545" s="67"/>
      <c r="F545" s="67"/>
      <c r="G545" s="67"/>
      <c r="H545" s="67"/>
      <c r="I545" s="67"/>
      <c r="J545" s="67"/>
      <c r="K545" s="67"/>
      <c r="L545" s="67"/>
      <c r="M545" s="67"/>
      <c r="N545" s="67"/>
      <c r="O545" s="67"/>
      <c r="P545" s="67"/>
      <c r="Q545" s="67"/>
      <c r="R545" s="67"/>
      <c r="S545" s="67"/>
      <c r="T545" s="67"/>
      <c r="U545" s="67"/>
      <c r="V545" s="67"/>
      <c r="W545" s="67"/>
      <c r="X545" s="67"/>
      <c r="Y545" s="67"/>
    </row>
    <row r="546" spans="1:25" x14ac:dyDescent="0.2">
      <c r="A546" s="67"/>
      <c r="B546" s="67"/>
      <c r="C546" s="67"/>
      <c r="D546" s="67"/>
      <c r="E546" s="67"/>
      <c r="F546" s="67"/>
      <c r="G546" s="67"/>
      <c r="H546" s="67"/>
      <c r="I546" s="67"/>
      <c r="J546" s="67"/>
      <c r="K546" s="67"/>
      <c r="L546" s="67"/>
      <c r="M546" s="67"/>
      <c r="N546" s="67"/>
      <c r="O546" s="67"/>
      <c r="P546" s="67"/>
      <c r="Q546" s="67"/>
      <c r="R546" s="67"/>
      <c r="S546" s="67"/>
      <c r="T546" s="67"/>
      <c r="U546" s="67"/>
      <c r="V546" s="67"/>
      <c r="W546" s="67"/>
      <c r="X546" s="67"/>
      <c r="Y546" s="67"/>
    </row>
    <row r="547" spans="1:25" x14ac:dyDescent="0.2">
      <c r="A547" s="67"/>
      <c r="B547" s="67"/>
      <c r="C547" s="67"/>
      <c r="D547" s="67"/>
      <c r="E547" s="67"/>
      <c r="F547" s="67"/>
      <c r="G547" s="67"/>
      <c r="H547" s="67"/>
      <c r="I547" s="67"/>
      <c r="J547" s="67"/>
      <c r="K547" s="67"/>
      <c r="L547" s="67"/>
      <c r="M547" s="67"/>
      <c r="N547" s="67"/>
      <c r="O547" s="67"/>
      <c r="P547" s="67"/>
      <c r="Q547" s="67"/>
      <c r="R547" s="67"/>
      <c r="S547" s="67"/>
      <c r="T547" s="67"/>
      <c r="U547" s="67"/>
      <c r="V547" s="67"/>
      <c r="W547" s="67"/>
      <c r="X547" s="67"/>
      <c r="Y547" s="67"/>
    </row>
    <row r="548" spans="1:25" x14ac:dyDescent="0.2">
      <c r="A548" s="67"/>
      <c r="B548" s="67"/>
      <c r="C548" s="67"/>
      <c r="D548" s="67"/>
      <c r="E548" s="67"/>
      <c r="F548" s="67"/>
      <c r="G548" s="67"/>
      <c r="H548" s="67"/>
      <c r="I548" s="67"/>
      <c r="J548" s="67"/>
      <c r="K548" s="67"/>
      <c r="L548" s="67"/>
      <c r="M548" s="67"/>
      <c r="N548" s="67"/>
      <c r="O548" s="67"/>
      <c r="P548" s="67"/>
      <c r="Q548" s="67"/>
      <c r="R548" s="67"/>
      <c r="S548" s="67"/>
      <c r="T548" s="67"/>
      <c r="U548" s="67"/>
      <c r="V548" s="67"/>
      <c r="W548" s="67"/>
      <c r="X548" s="67"/>
      <c r="Y548" s="67"/>
    </row>
    <row r="549" spans="1:25" x14ac:dyDescent="0.2">
      <c r="A549" s="67"/>
      <c r="B549" s="67"/>
      <c r="C549" s="67"/>
      <c r="D549" s="67"/>
      <c r="E549" s="67"/>
      <c r="F549" s="67"/>
      <c r="G549" s="67"/>
      <c r="H549" s="67"/>
      <c r="I549" s="67"/>
      <c r="J549" s="67"/>
      <c r="K549" s="67"/>
      <c r="L549" s="67"/>
      <c r="M549" s="67"/>
      <c r="N549" s="67"/>
      <c r="O549" s="67"/>
      <c r="P549" s="67"/>
      <c r="Q549" s="67"/>
      <c r="R549" s="67"/>
      <c r="S549" s="67"/>
      <c r="T549" s="67"/>
      <c r="U549" s="67"/>
      <c r="V549" s="67"/>
      <c r="W549" s="67"/>
      <c r="X549" s="67"/>
      <c r="Y549" s="67"/>
    </row>
    <row r="550" spans="1:25" x14ac:dyDescent="0.2">
      <c r="A550" s="67"/>
      <c r="B550" s="67"/>
      <c r="C550" s="67"/>
      <c r="D550" s="67"/>
      <c r="E550" s="67"/>
      <c r="F550" s="67"/>
      <c r="G550" s="67"/>
      <c r="H550" s="67"/>
      <c r="I550" s="67"/>
      <c r="J550" s="67"/>
      <c r="K550" s="67"/>
      <c r="L550" s="67"/>
      <c r="M550" s="67"/>
      <c r="N550" s="67"/>
      <c r="O550" s="67"/>
      <c r="P550" s="67"/>
      <c r="Q550" s="67"/>
      <c r="R550" s="67"/>
      <c r="S550" s="67"/>
      <c r="T550" s="67"/>
      <c r="U550" s="67"/>
      <c r="V550" s="67"/>
      <c r="W550" s="67"/>
      <c r="X550" s="67"/>
      <c r="Y550" s="67"/>
    </row>
    <row r="551" spans="1:25" x14ac:dyDescent="0.2">
      <c r="A551" s="67"/>
      <c r="B551" s="67"/>
      <c r="C551" s="67"/>
      <c r="D551" s="67"/>
      <c r="E551" s="67"/>
      <c r="F551" s="67"/>
      <c r="G551" s="67"/>
      <c r="H551" s="67"/>
      <c r="I551" s="67"/>
      <c r="J551" s="67"/>
      <c r="K551" s="67"/>
      <c r="L551" s="67"/>
      <c r="M551" s="67"/>
      <c r="N551" s="67"/>
      <c r="O551" s="67"/>
      <c r="P551" s="67"/>
      <c r="Q551" s="67"/>
      <c r="R551" s="67"/>
      <c r="S551" s="67"/>
      <c r="T551" s="67"/>
      <c r="U551" s="67"/>
      <c r="V551" s="67"/>
      <c r="W551" s="67"/>
      <c r="X551" s="67"/>
      <c r="Y551" s="67"/>
    </row>
    <row r="552" spans="1:25" x14ac:dyDescent="0.2">
      <c r="A552" s="67"/>
      <c r="B552" s="67"/>
      <c r="C552" s="67"/>
      <c r="D552" s="67"/>
      <c r="E552" s="67"/>
      <c r="F552" s="67"/>
      <c r="G552" s="67"/>
      <c r="H552" s="67"/>
      <c r="I552" s="67"/>
      <c r="J552" s="67"/>
      <c r="K552" s="67"/>
      <c r="L552" s="67"/>
      <c r="M552" s="67"/>
      <c r="N552" s="67"/>
      <c r="O552" s="67"/>
      <c r="P552" s="67"/>
      <c r="Q552" s="67"/>
      <c r="R552" s="67"/>
      <c r="S552" s="67"/>
      <c r="T552" s="67"/>
      <c r="U552" s="67"/>
      <c r="V552" s="67"/>
      <c r="W552" s="67"/>
      <c r="X552" s="67"/>
      <c r="Y552" s="67"/>
    </row>
    <row r="553" spans="1:25" x14ac:dyDescent="0.2">
      <c r="A553" s="67"/>
      <c r="B553" s="67"/>
      <c r="C553" s="67"/>
      <c r="D553" s="67"/>
      <c r="E553" s="67"/>
      <c r="F553" s="67"/>
      <c r="G553" s="67"/>
      <c r="H553" s="67"/>
      <c r="I553" s="67"/>
      <c r="J553" s="67"/>
      <c r="K553" s="67"/>
      <c r="L553" s="67"/>
      <c r="M553" s="67"/>
      <c r="N553" s="67"/>
      <c r="O553" s="67"/>
      <c r="P553" s="67"/>
      <c r="Q553" s="67"/>
      <c r="R553" s="67"/>
      <c r="S553" s="67"/>
      <c r="T553" s="67"/>
      <c r="U553" s="67"/>
      <c r="V553" s="67"/>
      <c r="W553" s="67"/>
      <c r="X553" s="67"/>
      <c r="Y553" s="67"/>
    </row>
    <row r="554" spans="1:25" x14ac:dyDescent="0.2">
      <c r="A554" s="67"/>
      <c r="B554" s="67"/>
      <c r="C554" s="67"/>
      <c r="D554" s="67"/>
      <c r="E554" s="67"/>
      <c r="F554" s="67"/>
      <c r="G554" s="67"/>
      <c r="H554" s="67"/>
      <c r="I554" s="67"/>
      <c r="J554" s="67"/>
      <c r="K554" s="67"/>
      <c r="L554" s="67"/>
      <c r="M554" s="67"/>
      <c r="N554" s="67"/>
      <c r="O554" s="67"/>
      <c r="P554" s="67"/>
      <c r="Q554" s="67"/>
      <c r="R554" s="67"/>
      <c r="S554" s="67"/>
      <c r="T554" s="67"/>
      <c r="U554" s="67"/>
      <c r="V554" s="67"/>
      <c r="W554" s="67"/>
      <c r="X554" s="67"/>
      <c r="Y554" s="67"/>
    </row>
    <row r="555" spans="1:25" x14ac:dyDescent="0.2">
      <c r="A555" s="67"/>
      <c r="B555" s="67"/>
      <c r="C555" s="67"/>
      <c r="D555" s="67"/>
      <c r="E555" s="67"/>
      <c r="F555" s="67"/>
      <c r="G555" s="67"/>
      <c r="H555" s="67"/>
      <c r="I555" s="67"/>
      <c r="J555" s="67"/>
      <c r="K555" s="67"/>
      <c r="L555" s="67"/>
      <c r="M555" s="67"/>
      <c r="N555" s="67"/>
      <c r="O555" s="67"/>
      <c r="P555" s="67"/>
      <c r="Q555" s="67"/>
      <c r="R555" s="67"/>
      <c r="S555" s="67"/>
      <c r="T555" s="67"/>
      <c r="U555" s="67"/>
      <c r="V555" s="67"/>
      <c r="W555" s="67"/>
      <c r="X555" s="67"/>
      <c r="Y555" s="67"/>
    </row>
    <row r="556" spans="1:25" x14ac:dyDescent="0.2">
      <c r="A556" s="67"/>
      <c r="B556" s="67"/>
      <c r="C556" s="67"/>
      <c r="D556" s="67"/>
      <c r="E556" s="67"/>
      <c r="F556" s="67"/>
      <c r="G556" s="67"/>
      <c r="H556" s="67"/>
      <c r="I556" s="67"/>
      <c r="J556" s="67"/>
      <c r="K556" s="67"/>
      <c r="L556" s="67"/>
      <c r="M556" s="67"/>
      <c r="N556" s="67"/>
      <c r="O556" s="67"/>
      <c r="P556" s="67"/>
      <c r="Q556" s="67"/>
      <c r="R556" s="67"/>
      <c r="S556" s="67"/>
      <c r="T556" s="67"/>
      <c r="U556" s="67"/>
      <c r="V556" s="67"/>
      <c r="W556" s="67"/>
      <c r="X556" s="67"/>
      <c r="Y556" s="67"/>
    </row>
    <row r="557" spans="1:25" x14ac:dyDescent="0.2">
      <c r="A557" s="67"/>
      <c r="B557" s="67"/>
      <c r="C557" s="67"/>
      <c r="D557" s="67"/>
      <c r="E557" s="67"/>
      <c r="F557" s="67"/>
      <c r="G557" s="67"/>
      <c r="H557" s="67"/>
      <c r="I557" s="67"/>
      <c r="J557" s="67"/>
      <c r="K557" s="67"/>
      <c r="L557" s="67"/>
      <c r="M557" s="67"/>
      <c r="N557" s="67"/>
      <c r="O557" s="67"/>
      <c r="P557" s="67"/>
      <c r="Q557" s="67"/>
      <c r="R557" s="67"/>
      <c r="S557" s="67"/>
      <c r="T557" s="67"/>
      <c r="U557" s="67"/>
      <c r="V557" s="67"/>
      <c r="W557" s="67"/>
      <c r="X557" s="67"/>
      <c r="Y557" s="67"/>
    </row>
    <row r="558" spans="1:25" x14ac:dyDescent="0.2">
      <c r="A558" s="67"/>
      <c r="B558" s="67"/>
      <c r="C558" s="67"/>
      <c r="D558" s="67"/>
      <c r="E558" s="67"/>
      <c r="F558" s="67"/>
      <c r="G558" s="67"/>
      <c r="H558" s="67"/>
      <c r="I558" s="67"/>
      <c r="J558" s="67"/>
      <c r="K558" s="67"/>
      <c r="L558" s="67"/>
      <c r="M558" s="67"/>
      <c r="N558" s="67"/>
      <c r="O558" s="67"/>
      <c r="P558" s="67"/>
      <c r="Q558" s="67"/>
      <c r="R558" s="67"/>
      <c r="S558" s="67"/>
      <c r="T558" s="67"/>
      <c r="U558" s="67"/>
      <c r="V558" s="67"/>
      <c r="W558" s="67"/>
      <c r="X558" s="67"/>
      <c r="Y558" s="67"/>
    </row>
    <row r="559" spans="1:25" x14ac:dyDescent="0.2">
      <c r="A559" s="67"/>
      <c r="B559" s="67"/>
      <c r="C559" s="67"/>
      <c r="D559" s="67"/>
      <c r="E559" s="67"/>
      <c r="F559" s="67"/>
      <c r="G559" s="67"/>
      <c r="H559" s="67"/>
      <c r="I559" s="67"/>
      <c r="J559" s="67"/>
      <c r="K559" s="67"/>
      <c r="L559" s="67"/>
      <c r="M559" s="67"/>
      <c r="N559" s="67"/>
      <c r="O559" s="67"/>
      <c r="P559" s="67"/>
      <c r="Q559" s="67"/>
      <c r="R559" s="67"/>
      <c r="S559" s="67"/>
      <c r="T559" s="67"/>
      <c r="U559" s="67"/>
      <c r="V559" s="67"/>
      <c r="W559" s="67"/>
      <c r="X559" s="67"/>
      <c r="Y559" s="67"/>
    </row>
    <row r="560" spans="1:25" x14ac:dyDescent="0.2">
      <c r="A560" s="67"/>
      <c r="B560" s="67"/>
      <c r="C560" s="67"/>
      <c r="D560" s="67"/>
      <c r="E560" s="67"/>
      <c r="F560" s="67"/>
      <c r="G560" s="67"/>
      <c r="H560" s="67"/>
      <c r="I560" s="67"/>
      <c r="J560" s="67"/>
      <c r="K560" s="67"/>
      <c r="L560" s="67"/>
      <c r="M560" s="67"/>
      <c r="N560" s="67"/>
      <c r="O560" s="67"/>
      <c r="P560" s="67"/>
      <c r="Q560" s="67"/>
      <c r="R560" s="67"/>
      <c r="S560" s="67"/>
      <c r="T560" s="67"/>
      <c r="U560" s="67"/>
      <c r="V560" s="67"/>
      <c r="W560" s="67"/>
      <c r="X560" s="67"/>
      <c r="Y560" s="67"/>
    </row>
    <row r="561" spans="1:25" x14ac:dyDescent="0.2">
      <c r="A561" s="67"/>
      <c r="B561" s="67"/>
      <c r="C561" s="67"/>
      <c r="D561" s="67"/>
      <c r="E561" s="67"/>
      <c r="F561" s="67"/>
      <c r="G561" s="67"/>
      <c r="H561" s="67"/>
      <c r="I561" s="67"/>
      <c r="J561" s="67"/>
      <c r="K561" s="67"/>
      <c r="L561" s="67"/>
      <c r="M561" s="67"/>
      <c r="N561" s="67"/>
      <c r="O561" s="67"/>
      <c r="P561" s="67"/>
      <c r="Q561" s="67"/>
      <c r="R561" s="67"/>
      <c r="S561" s="67"/>
      <c r="T561" s="67"/>
      <c r="U561" s="67"/>
      <c r="V561" s="67"/>
      <c r="W561" s="67"/>
      <c r="X561" s="67"/>
      <c r="Y561" s="67"/>
    </row>
    <row r="562" spans="1:25" x14ac:dyDescent="0.2">
      <c r="A562" s="67"/>
      <c r="B562" s="67"/>
      <c r="C562" s="67"/>
      <c r="D562" s="67"/>
      <c r="E562" s="67"/>
      <c r="F562" s="67"/>
      <c r="G562" s="67"/>
      <c r="H562" s="67"/>
      <c r="I562" s="67"/>
      <c r="J562" s="67"/>
      <c r="K562" s="67"/>
      <c r="L562" s="67"/>
      <c r="M562" s="67"/>
      <c r="N562" s="67"/>
      <c r="O562" s="67"/>
      <c r="P562" s="67"/>
      <c r="Q562" s="67"/>
      <c r="R562" s="67"/>
      <c r="S562" s="67"/>
      <c r="T562" s="67"/>
      <c r="U562" s="67"/>
      <c r="V562" s="67"/>
      <c r="W562" s="67"/>
      <c r="X562" s="67"/>
      <c r="Y562" s="67"/>
    </row>
    <row r="563" spans="1:25" x14ac:dyDescent="0.2">
      <c r="A563" s="67"/>
      <c r="B563" s="67"/>
      <c r="C563" s="67"/>
      <c r="D563" s="67"/>
      <c r="E563" s="67"/>
      <c r="F563" s="67"/>
      <c r="G563" s="67"/>
      <c r="H563" s="67"/>
      <c r="I563" s="67"/>
      <c r="J563" s="67"/>
      <c r="K563" s="67"/>
      <c r="L563" s="67"/>
      <c r="M563" s="67"/>
      <c r="N563" s="67"/>
      <c r="O563" s="67"/>
      <c r="P563" s="67"/>
      <c r="Q563" s="67"/>
      <c r="R563" s="67"/>
      <c r="S563" s="67"/>
      <c r="T563" s="67"/>
      <c r="U563" s="67"/>
      <c r="V563" s="67"/>
      <c r="W563" s="67"/>
      <c r="X563" s="67"/>
      <c r="Y563" s="67"/>
    </row>
    <row r="564" spans="1:25" x14ac:dyDescent="0.2">
      <c r="A564" s="67"/>
      <c r="B564" s="67"/>
      <c r="C564" s="67"/>
      <c r="D564" s="67"/>
      <c r="E564" s="67"/>
      <c r="F564" s="67"/>
      <c r="G564" s="67"/>
      <c r="H564" s="67"/>
      <c r="I564" s="67"/>
      <c r="J564" s="67"/>
      <c r="K564" s="67"/>
      <c r="L564" s="67"/>
      <c r="M564" s="67"/>
      <c r="N564" s="67"/>
      <c r="O564" s="67"/>
      <c r="P564" s="67"/>
      <c r="Q564" s="67"/>
      <c r="R564" s="67"/>
      <c r="S564" s="67"/>
      <c r="T564" s="67"/>
      <c r="U564" s="67"/>
      <c r="V564" s="67"/>
      <c r="W564" s="67"/>
      <c r="X564" s="67"/>
      <c r="Y564" s="67"/>
    </row>
    <row r="565" spans="1:25" x14ac:dyDescent="0.2">
      <c r="A565" s="67"/>
      <c r="B565" s="67"/>
      <c r="C565" s="67"/>
      <c r="D565" s="67"/>
      <c r="E565" s="67"/>
      <c r="F565" s="67"/>
      <c r="G565" s="67"/>
      <c r="H565" s="67"/>
      <c r="I565" s="67"/>
      <c r="J565" s="67"/>
      <c r="K565" s="67"/>
      <c r="L565" s="67"/>
      <c r="M565" s="67"/>
      <c r="N565" s="67"/>
      <c r="O565" s="67"/>
      <c r="P565" s="67"/>
      <c r="Q565" s="67"/>
      <c r="R565" s="67"/>
      <c r="S565" s="67"/>
      <c r="T565" s="67"/>
      <c r="U565" s="67"/>
      <c r="V565" s="67"/>
      <c r="W565" s="67"/>
      <c r="X565" s="67"/>
      <c r="Y565" s="67"/>
    </row>
    <row r="566" spans="1:25" x14ac:dyDescent="0.2">
      <c r="A566" s="67"/>
      <c r="B566" s="67"/>
      <c r="C566" s="67"/>
      <c r="D566" s="67"/>
      <c r="E566" s="67"/>
      <c r="F566" s="67"/>
      <c r="G566" s="67"/>
      <c r="H566" s="67"/>
      <c r="I566" s="67"/>
      <c r="J566" s="67"/>
      <c r="K566" s="67"/>
      <c r="L566" s="67"/>
      <c r="M566" s="67"/>
      <c r="N566" s="67"/>
      <c r="O566" s="67"/>
      <c r="P566" s="67"/>
      <c r="Q566" s="67"/>
      <c r="R566" s="67"/>
      <c r="S566" s="67"/>
      <c r="T566" s="67"/>
      <c r="U566" s="67"/>
      <c r="V566" s="67"/>
      <c r="W566" s="67"/>
      <c r="X566" s="67"/>
      <c r="Y566" s="67"/>
    </row>
    <row r="567" spans="1:25" x14ac:dyDescent="0.2">
      <c r="A567" s="67"/>
      <c r="B567" s="67"/>
      <c r="C567" s="67"/>
      <c r="D567" s="67"/>
      <c r="E567" s="67"/>
      <c r="F567" s="67"/>
      <c r="G567" s="67"/>
      <c r="H567" s="67"/>
      <c r="I567" s="67"/>
      <c r="J567" s="67"/>
      <c r="K567" s="67"/>
      <c r="L567" s="67"/>
      <c r="M567" s="67"/>
      <c r="N567" s="67"/>
      <c r="O567" s="67"/>
      <c r="P567" s="67"/>
      <c r="Q567" s="67"/>
      <c r="R567" s="67"/>
      <c r="S567" s="67"/>
      <c r="T567" s="67"/>
      <c r="U567" s="67"/>
      <c r="V567" s="67"/>
      <c r="W567" s="67"/>
      <c r="X567" s="67"/>
      <c r="Y567" s="67"/>
    </row>
    <row r="568" spans="1:25" x14ac:dyDescent="0.2">
      <c r="A568" s="67"/>
      <c r="B568" s="67"/>
      <c r="C568" s="67"/>
      <c r="D568" s="67"/>
      <c r="E568" s="67"/>
      <c r="F568" s="67"/>
      <c r="G568" s="67"/>
      <c r="H568" s="67"/>
      <c r="I568" s="67"/>
      <c r="J568" s="67"/>
      <c r="K568" s="67"/>
      <c r="L568" s="67"/>
      <c r="M568" s="67"/>
      <c r="N568" s="67"/>
      <c r="O568" s="67"/>
      <c r="P568" s="67"/>
      <c r="Q568" s="67"/>
      <c r="R568" s="67"/>
      <c r="S568" s="67"/>
      <c r="T568" s="67"/>
      <c r="U568" s="67"/>
      <c r="V568" s="67"/>
      <c r="W568" s="67"/>
      <c r="X568" s="67"/>
      <c r="Y568" s="67"/>
    </row>
    <row r="569" spans="1:25" x14ac:dyDescent="0.2">
      <c r="A569" s="67"/>
      <c r="B569" s="67"/>
      <c r="C569" s="67"/>
      <c r="D569" s="67"/>
      <c r="E569" s="67"/>
      <c r="F569" s="67"/>
      <c r="G569" s="67"/>
      <c r="H569" s="67"/>
      <c r="I569" s="67"/>
      <c r="J569" s="67"/>
      <c r="K569" s="67"/>
      <c r="L569" s="67"/>
      <c r="M569" s="67"/>
      <c r="N569" s="67"/>
      <c r="O569" s="67"/>
      <c r="P569" s="67"/>
      <c r="Q569" s="67"/>
      <c r="R569" s="67"/>
      <c r="S569" s="67"/>
      <c r="T569" s="67"/>
      <c r="U569" s="67"/>
      <c r="V569" s="67"/>
      <c r="W569" s="67"/>
      <c r="X569" s="67"/>
      <c r="Y569" s="67"/>
    </row>
    <row r="570" spans="1:25" x14ac:dyDescent="0.2">
      <c r="A570" s="67"/>
      <c r="B570" s="67"/>
      <c r="C570" s="67"/>
      <c r="D570" s="67"/>
      <c r="E570" s="67"/>
      <c r="F570" s="67"/>
      <c r="G570" s="67"/>
      <c r="H570" s="67"/>
      <c r="I570" s="67"/>
      <c r="J570" s="67"/>
      <c r="K570" s="67"/>
      <c r="L570" s="67"/>
      <c r="M570" s="67"/>
      <c r="N570" s="67"/>
      <c r="O570" s="67"/>
      <c r="P570" s="67"/>
      <c r="Q570" s="67"/>
      <c r="R570" s="67"/>
      <c r="S570" s="67"/>
      <c r="T570" s="67"/>
      <c r="U570" s="67"/>
      <c r="V570" s="67"/>
      <c r="W570" s="67"/>
      <c r="X570" s="67"/>
      <c r="Y570" s="67"/>
    </row>
    <row r="571" spans="1:25" x14ac:dyDescent="0.2">
      <c r="A571" s="67"/>
      <c r="B571" s="67"/>
      <c r="C571" s="67"/>
      <c r="D571" s="67"/>
      <c r="E571" s="67"/>
      <c r="F571" s="67"/>
      <c r="G571" s="67"/>
      <c r="H571" s="67"/>
      <c r="I571" s="67"/>
      <c r="J571" s="67"/>
      <c r="K571" s="67"/>
      <c r="L571" s="67"/>
      <c r="M571" s="67"/>
      <c r="N571" s="67"/>
      <c r="O571" s="67"/>
      <c r="P571" s="67"/>
      <c r="Q571" s="67"/>
      <c r="R571" s="67"/>
      <c r="S571" s="67"/>
      <c r="T571" s="67"/>
      <c r="U571" s="67"/>
      <c r="V571" s="67"/>
      <c r="W571" s="67"/>
      <c r="X571" s="67"/>
      <c r="Y571" s="67"/>
    </row>
    <row r="572" spans="1:25" x14ac:dyDescent="0.2">
      <c r="A572" s="67"/>
      <c r="B572" s="67"/>
      <c r="C572" s="67"/>
      <c r="D572" s="67"/>
      <c r="E572" s="67"/>
      <c r="F572" s="67"/>
      <c r="G572" s="67"/>
      <c r="H572" s="67"/>
      <c r="I572" s="67"/>
      <c r="J572" s="67"/>
      <c r="K572" s="67"/>
      <c r="L572" s="67"/>
      <c r="M572" s="67"/>
      <c r="N572" s="67"/>
      <c r="O572" s="67"/>
      <c r="P572" s="67"/>
      <c r="Q572" s="67"/>
      <c r="R572" s="67"/>
      <c r="S572" s="67"/>
      <c r="T572" s="67"/>
      <c r="U572" s="67"/>
      <c r="V572" s="67"/>
      <c r="W572" s="67"/>
      <c r="X572" s="67"/>
      <c r="Y572" s="67"/>
    </row>
    <row r="573" spans="1:25" x14ac:dyDescent="0.2">
      <c r="A573" s="67"/>
      <c r="B573" s="67"/>
      <c r="C573" s="67"/>
      <c r="D573" s="67"/>
      <c r="E573" s="67"/>
      <c r="F573" s="67"/>
      <c r="G573" s="67"/>
      <c r="H573" s="67"/>
      <c r="I573" s="67"/>
      <c r="J573" s="67"/>
      <c r="K573" s="67"/>
      <c r="L573" s="67"/>
      <c r="M573" s="67"/>
      <c r="N573" s="67"/>
      <c r="O573" s="67"/>
      <c r="P573" s="67"/>
      <c r="Q573" s="67"/>
      <c r="R573" s="67"/>
      <c r="S573" s="67"/>
      <c r="T573" s="67"/>
      <c r="U573" s="67"/>
      <c r="V573" s="67"/>
      <c r="W573" s="67"/>
      <c r="X573" s="67"/>
      <c r="Y573" s="67"/>
    </row>
    <row r="574" spans="1:25" x14ac:dyDescent="0.2">
      <c r="A574" s="67"/>
      <c r="B574" s="67"/>
      <c r="C574" s="67"/>
      <c r="D574" s="67"/>
      <c r="E574" s="67"/>
      <c r="F574" s="67"/>
      <c r="G574" s="67"/>
      <c r="H574" s="67"/>
      <c r="I574" s="67"/>
      <c r="J574" s="67"/>
      <c r="K574" s="67"/>
      <c r="L574" s="67"/>
      <c r="M574" s="67"/>
      <c r="N574" s="67"/>
      <c r="O574" s="67"/>
      <c r="P574" s="67"/>
      <c r="Q574" s="67"/>
      <c r="R574" s="67"/>
      <c r="S574" s="67"/>
      <c r="T574" s="67"/>
      <c r="U574" s="67"/>
      <c r="V574" s="67"/>
      <c r="W574" s="67"/>
      <c r="X574" s="67"/>
      <c r="Y574" s="67"/>
    </row>
    <row r="575" spans="1:25" x14ac:dyDescent="0.2">
      <c r="A575" s="67"/>
      <c r="B575" s="67"/>
      <c r="C575" s="67"/>
      <c r="D575" s="67"/>
      <c r="E575" s="67"/>
      <c r="F575" s="67"/>
      <c r="G575" s="67"/>
      <c r="H575" s="67"/>
      <c r="I575" s="67"/>
      <c r="J575" s="67"/>
      <c r="K575" s="67"/>
      <c r="L575" s="67"/>
      <c r="M575" s="67"/>
      <c r="N575" s="67"/>
      <c r="O575" s="67"/>
      <c r="P575" s="67"/>
      <c r="Q575" s="67"/>
      <c r="R575" s="67"/>
      <c r="S575" s="67"/>
      <c r="T575" s="67"/>
      <c r="U575" s="67"/>
      <c r="V575" s="67"/>
      <c r="W575" s="67"/>
      <c r="X575" s="67"/>
      <c r="Y575" s="67"/>
    </row>
    <row r="576" spans="1:25" x14ac:dyDescent="0.2">
      <c r="A576" s="67"/>
      <c r="B576" s="67"/>
      <c r="C576" s="67"/>
      <c r="D576" s="67"/>
      <c r="E576" s="67"/>
      <c r="F576" s="67"/>
      <c r="G576" s="67"/>
      <c r="H576" s="67"/>
      <c r="I576" s="67"/>
      <c r="J576" s="67"/>
      <c r="K576" s="67"/>
      <c r="L576" s="67"/>
      <c r="M576" s="67"/>
      <c r="N576" s="67"/>
      <c r="O576" s="67"/>
      <c r="P576" s="67"/>
      <c r="Q576" s="67"/>
      <c r="R576" s="67"/>
      <c r="S576" s="67"/>
      <c r="T576" s="67"/>
      <c r="U576" s="67"/>
      <c r="V576" s="67"/>
      <c r="W576" s="67"/>
      <c r="X576" s="67"/>
      <c r="Y576" s="67"/>
    </row>
    <row r="577" spans="1:25" x14ac:dyDescent="0.2">
      <c r="A577" s="67"/>
      <c r="B577" s="67"/>
      <c r="C577" s="67"/>
      <c r="D577" s="67"/>
      <c r="E577" s="67"/>
      <c r="F577" s="67"/>
      <c r="G577" s="67"/>
      <c r="H577" s="67"/>
      <c r="I577" s="67"/>
      <c r="J577" s="67"/>
      <c r="K577" s="67"/>
      <c r="L577" s="67"/>
      <c r="M577" s="67"/>
      <c r="N577" s="67"/>
      <c r="O577" s="67"/>
      <c r="P577" s="67"/>
      <c r="Q577" s="67"/>
      <c r="R577" s="67"/>
      <c r="S577" s="67"/>
      <c r="T577" s="67"/>
      <c r="U577" s="67"/>
      <c r="V577" s="67"/>
      <c r="W577" s="67"/>
      <c r="X577" s="67"/>
      <c r="Y577" s="67"/>
    </row>
    <row r="578" spans="1:25" x14ac:dyDescent="0.2">
      <c r="A578" s="67"/>
      <c r="B578" s="67"/>
      <c r="C578" s="67"/>
      <c r="D578" s="67"/>
      <c r="E578" s="67"/>
      <c r="F578" s="67"/>
      <c r="G578" s="67"/>
      <c r="H578" s="67"/>
      <c r="I578" s="67"/>
      <c r="J578" s="67"/>
      <c r="K578" s="67"/>
      <c r="L578" s="67"/>
      <c r="M578" s="67"/>
      <c r="N578" s="67"/>
      <c r="O578" s="67"/>
      <c r="P578" s="67"/>
      <c r="Q578" s="67"/>
      <c r="R578" s="67"/>
      <c r="S578" s="67"/>
      <c r="T578" s="67"/>
      <c r="U578" s="67"/>
      <c r="V578" s="67"/>
      <c r="W578" s="67"/>
      <c r="X578" s="67"/>
      <c r="Y578" s="67"/>
    </row>
    <row r="579" spans="1:25" x14ac:dyDescent="0.2">
      <c r="A579" s="67"/>
      <c r="B579" s="67"/>
      <c r="C579" s="67"/>
      <c r="D579" s="67"/>
      <c r="E579" s="67"/>
      <c r="F579" s="67"/>
      <c r="G579" s="67"/>
      <c r="H579" s="67"/>
      <c r="I579" s="67"/>
      <c r="J579" s="67"/>
      <c r="K579" s="67"/>
      <c r="L579" s="67"/>
      <c r="M579" s="67"/>
      <c r="N579" s="67"/>
      <c r="O579" s="67"/>
      <c r="P579" s="67"/>
      <c r="Q579" s="67"/>
      <c r="R579" s="67"/>
      <c r="S579" s="67"/>
      <c r="T579" s="67"/>
      <c r="U579" s="67"/>
      <c r="V579" s="67"/>
      <c r="W579" s="67"/>
      <c r="X579" s="67"/>
      <c r="Y579" s="67"/>
    </row>
    <row r="580" spans="1:25" x14ac:dyDescent="0.2">
      <c r="A580" s="67"/>
      <c r="B580" s="67"/>
      <c r="C580" s="67"/>
      <c r="D580" s="67"/>
      <c r="E580" s="67"/>
      <c r="F580" s="67"/>
      <c r="G580" s="67"/>
      <c r="H580" s="67"/>
      <c r="I580" s="67"/>
      <c r="J580" s="67"/>
      <c r="K580" s="67"/>
      <c r="L580" s="67"/>
      <c r="M580" s="67"/>
      <c r="N580" s="67"/>
      <c r="O580" s="67"/>
      <c r="P580" s="67"/>
      <c r="Q580" s="67"/>
      <c r="R580" s="67"/>
      <c r="S580" s="67"/>
      <c r="T580" s="67"/>
      <c r="U580" s="67"/>
      <c r="V580" s="67"/>
      <c r="W580" s="67"/>
      <c r="X580" s="67"/>
      <c r="Y580" s="67"/>
    </row>
    <row r="581" spans="1:25" x14ac:dyDescent="0.2">
      <c r="A581" s="67"/>
      <c r="B581" s="67"/>
      <c r="C581" s="67"/>
      <c r="D581" s="67"/>
      <c r="E581" s="67"/>
      <c r="F581" s="67"/>
      <c r="G581" s="67"/>
      <c r="H581" s="67"/>
      <c r="I581" s="67"/>
      <c r="J581" s="67"/>
      <c r="K581" s="67"/>
      <c r="L581" s="67"/>
      <c r="M581" s="67"/>
      <c r="N581" s="67"/>
      <c r="O581" s="67"/>
      <c r="P581" s="67"/>
      <c r="Q581" s="67"/>
      <c r="R581" s="67"/>
      <c r="S581" s="67"/>
      <c r="T581" s="67"/>
      <c r="U581" s="67"/>
      <c r="V581" s="67"/>
      <c r="W581" s="67"/>
      <c r="X581" s="67"/>
      <c r="Y581" s="67"/>
    </row>
    <row r="582" spans="1:25" x14ac:dyDescent="0.2">
      <c r="A582" s="67"/>
      <c r="B582" s="67"/>
      <c r="C582" s="67"/>
      <c r="D582" s="67"/>
      <c r="E582" s="67"/>
      <c r="F582" s="67"/>
      <c r="G582" s="67"/>
      <c r="H582" s="67"/>
      <c r="I582" s="67"/>
      <c r="J582" s="67"/>
      <c r="K582" s="67"/>
      <c r="L582" s="67"/>
      <c r="M582" s="67"/>
      <c r="N582" s="67"/>
      <c r="O582" s="67"/>
      <c r="P582" s="67"/>
      <c r="Q582" s="67"/>
      <c r="R582" s="67"/>
      <c r="S582" s="67"/>
      <c r="T582" s="67"/>
      <c r="U582" s="67"/>
      <c r="V582" s="67"/>
      <c r="W582" s="67"/>
      <c r="X582" s="67"/>
      <c r="Y582" s="67"/>
    </row>
    <row r="583" spans="1:25" x14ac:dyDescent="0.2">
      <c r="A583" s="67"/>
      <c r="B583" s="67"/>
      <c r="C583" s="67"/>
      <c r="D583" s="67"/>
      <c r="E583" s="67"/>
      <c r="F583" s="67"/>
      <c r="G583" s="67"/>
      <c r="H583" s="67"/>
      <c r="I583" s="67"/>
      <c r="J583" s="67"/>
      <c r="K583" s="67"/>
      <c r="L583" s="67"/>
      <c r="M583" s="67"/>
      <c r="N583" s="67"/>
      <c r="O583" s="67"/>
      <c r="P583" s="67"/>
      <c r="Q583" s="67"/>
      <c r="R583" s="67"/>
      <c r="S583" s="67"/>
      <c r="T583" s="67"/>
      <c r="U583" s="67"/>
      <c r="V583" s="67"/>
      <c r="W583" s="67"/>
      <c r="X583" s="67"/>
      <c r="Y583" s="67"/>
    </row>
    <row r="584" spans="1:25" x14ac:dyDescent="0.2">
      <c r="A584" s="67"/>
      <c r="B584" s="67"/>
      <c r="C584" s="67"/>
      <c r="D584" s="67"/>
      <c r="E584" s="67"/>
      <c r="F584" s="67"/>
      <c r="G584" s="67"/>
      <c r="H584" s="67"/>
      <c r="I584" s="67"/>
      <c r="J584" s="67"/>
      <c r="K584" s="67"/>
      <c r="L584" s="67"/>
      <c r="M584" s="67"/>
      <c r="N584" s="67"/>
      <c r="O584" s="67"/>
      <c r="P584" s="67"/>
      <c r="Q584" s="67"/>
      <c r="R584" s="67"/>
      <c r="S584" s="67"/>
      <c r="T584" s="67"/>
      <c r="U584" s="67"/>
      <c r="V584" s="67"/>
      <c r="W584" s="67"/>
      <c r="X584" s="67"/>
      <c r="Y584" s="67"/>
    </row>
    <row r="585" spans="1:25" x14ac:dyDescent="0.2">
      <c r="A585" s="67"/>
      <c r="B585" s="67"/>
      <c r="C585" s="67"/>
      <c r="D585" s="67"/>
      <c r="E585" s="67"/>
      <c r="F585" s="67"/>
      <c r="G585" s="67"/>
      <c r="H585" s="67"/>
      <c r="I585" s="67"/>
      <c r="J585" s="67"/>
      <c r="K585" s="67"/>
      <c r="L585" s="67"/>
      <c r="M585" s="67"/>
      <c r="N585" s="67"/>
      <c r="O585" s="67"/>
      <c r="P585" s="67"/>
      <c r="Q585" s="67"/>
      <c r="R585" s="67"/>
      <c r="S585" s="67"/>
      <c r="T585" s="67"/>
      <c r="U585" s="67"/>
      <c r="V585" s="67"/>
      <c r="W585" s="67"/>
      <c r="X585" s="67"/>
      <c r="Y585" s="67"/>
    </row>
    <row r="586" spans="1:25" x14ac:dyDescent="0.2">
      <c r="A586" s="67"/>
      <c r="B586" s="67"/>
      <c r="C586" s="67"/>
      <c r="D586" s="67"/>
      <c r="E586" s="67"/>
      <c r="F586" s="67"/>
      <c r="G586" s="67"/>
      <c r="H586" s="67"/>
      <c r="I586" s="67"/>
      <c r="J586" s="67"/>
      <c r="K586" s="67"/>
      <c r="L586" s="67"/>
      <c r="M586" s="67"/>
      <c r="N586" s="67"/>
      <c r="O586" s="67"/>
      <c r="P586" s="67"/>
      <c r="Q586" s="67"/>
      <c r="R586" s="67"/>
      <c r="S586" s="67"/>
      <c r="T586" s="67"/>
      <c r="U586" s="67"/>
      <c r="V586" s="67"/>
      <c r="W586" s="67"/>
      <c r="X586" s="67"/>
      <c r="Y586" s="67"/>
    </row>
    <row r="587" spans="1:25" x14ac:dyDescent="0.2">
      <c r="A587" s="67"/>
      <c r="B587" s="67"/>
      <c r="C587" s="67"/>
      <c r="D587" s="67"/>
      <c r="E587" s="67"/>
      <c r="F587" s="67"/>
      <c r="G587" s="67"/>
      <c r="H587" s="67"/>
      <c r="I587" s="67"/>
      <c r="J587" s="67"/>
      <c r="K587" s="67"/>
      <c r="L587" s="67"/>
      <c r="M587" s="67"/>
      <c r="N587" s="67"/>
      <c r="O587" s="67"/>
      <c r="P587" s="67"/>
      <c r="Q587" s="67"/>
      <c r="R587" s="67"/>
      <c r="S587" s="67"/>
      <c r="T587" s="67"/>
      <c r="U587" s="67"/>
      <c r="V587" s="67"/>
      <c r="W587" s="67"/>
      <c r="X587" s="67"/>
      <c r="Y587" s="67"/>
    </row>
    <row r="588" spans="1:25" x14ac:dyDescent="0.2">
      <c r="A588" s="67"/>
      <c r="B588" s="67"/>
      <c r="C588" s="67"/>
      <c r="D588" s="67"/>
      <c r="E588" s="67"/>
      <c r="F588" s="67"/>
      <c r="G588" s="67"/>
      <c r="H588" s="67"/>
      <c r="I588" s="67"/>
      <c r="J588" s="67"/>
      <c r="K588" s="67"/>
      <c r="L588" s="67"/>
      <c r="M588" s="67"/>
      <c r="N588" s="67"/>
      <c r="O588" s="67"/>
      <c r="P588" s="67"/>
      <c r="Q588" s="67"/>
      <c r="R588" s="67"/>
      <c r="S588" s="67"/>
      <c r="T588" s="67"/>
      <c r="U588" s="67"/>
      <c r="V588" s="67"/>
      <c r="W588" s="67"/>
      <c r="X588" s="67"/>
      <c r="Y588" s="67"/>
    </row>
    <row r="589" spans="1:25" x14ac:dyDescent="0.2">
      <c r="A589" s="67"/>
      <c r="B589" s="67"/>
      <c r="C589" s="67"/>
      <c r="D589" s="67"/>
      <c r="E589" s="67"/>
      <c r="F589" s="67"/>
      <c r="G589" s="67"/>
      <c r="H589" s="67"/>
      <c r="I589" s="67"/>
      <c r="J589" s="67"/>
      <c r="K589" s="67"/>
      <c r="L589" s="67"/>
      <c r="M589" s="67"/>
      <c r="N589" s="67"/>
      <c r="O589" s="67"/>
      <c r="P589" s="67"/>
      <c r="Q589" s="67"/>
      <c r="R589" s="67"/>
      <c r="S589" s="67"/>
      <c r="T589" s="67"/>
      <c r="U589" s="67"/>
      <c r="V589" s="67"/>
      <c r="W589" s="67"/>
      <c r="X589" s="67"/>
      <c r="Y589" s="67"/>
    </row>
    <row r="590" spans="1:25" x14ac:dyDescent="0.2">
      <c r="A590" s="67"/>
      <c r="B590" s="67"/>
      <c r="C590" s="67"/>
      <c r="D590" s="67"/>
      <c r="E590" s="67"/>
      <c r="F590" s="67"/>
      <c r="G590" s="67"/>
      <c r="H590" s="67"/>
      <c r="I590" s="67"/>
      <c r="J590" s="67"/>
      <c r="K590" s="67"/>
      <c r="L590" s="67"/>
      <c r="M590" s="67"/>
      <c r="N590" s="67"/>
      <c r="O590" s="67"/>
      <c r="P590" s="67"/>
      <c r="Q590" s="67"/>
      <c r="R590" s="67"/>
      <c r="S590" s="67"/>
      <c r="T590" s="67"/>
      <c r="U590" s="67"/>
      <c r="V590" s="67"/>
      <c r="W590" s="67"/>
      <c r="X590" s="67"/>
      <c r="Y590" s="67"/>
    </row>
    <row r="591" spans="1:25" x14ac:dyDescent="0.2">
      <c r="A591" s="67"/>
      <c r="B591" s="67"/>
      <c r="C591" s="67"/>
      <c r="D591" s="67"/>
      <c r="E591" s="67"/>
      <c r="F591" s="67"/>
      <c r="G591" s="67"/>
      <c r="H591" s="67"/>
      <c r="I591" s="67"/>
      <c r="J591" s="67"/>
      <c r="K591" s="67"/>
      <c r="L591" s="67"/>
      <c r="M591" s="67"/>
      <c r="N591" s="67"/>
      <c r="O591" s="67"/>
      <c r="P591" s="67"/>
      <c r="Q591" s="67"/>
      <c r="R591" s="67"/>
      <c r="S591" s="67"/>
      <c r="T591" s="67"/>
      <c r="U591" s="67"/>
      <c r="V591" s="67"/>
      <c r="W591" s="67"/>
      <c r="X591" s="67"/>
      <c r="Y591" s="67"/>
    </row>
    <row r="592" spans="1:25" x14ac:dyDescent="0.2">
      <c r="A592" s="67"/>
      <c r="B592" s="67"/>
      <c r="C592" s="67"/>
      <c r="D592" s="67"/>
      <c r="E592" s="67"/>
      <c r="F592" s="67"/>
      <c r="G592" s="67"/>
      <c r="H592" s="67"/>
      <c r="I592" s="67"/>
      <c r="J592" s="67"/>
      <c r="K592" s="67"/>
      <c r="L592" s="67"/>
      <c r="M592" s="67"/>
      <c r="N592" s="67"/>
      <c r="O592" s="67"/>
      <c r="P592" s="67"/>
      <c r="Q592" s="67"/>
      <c r="R592" s="67"/>
      <c r="S592" s="67"/>
      <c r="T592" s="67"/>
      <c r="U592" s="67"/>
      <c r="V592" s="67"/>
      <c r="W592" s="67"/>
      <c r="X592" s="67"/>
      <c r="Y592" s="67"/>
    </row>
    <row r="593" spans="1:25" x14ac:dyDescent="0.2">
      <c r="A593" s="67"/>
      <c r="B593" s="67"/>
      <c r="C593" s="67"/>
      <c r="D593" s="67"/>
      <c r="E593" s="67"/>
      <c r="F593" s="67"/>
      <c r="G593" s="67"/>
      <c r="H593" s="67"/>
      <c r="I593" s="67"/>
      <c r="J593" s="67"/>
      <c r="K593" s="67"/>
      <c r="L593" s="67"/>
      <c r="M593" s="67"/>
      <c r="N593" s="67"/>
      <c r="O593" s="67"/>
      <c r="P593" s="67"/>
      <c r="Q593" s="67"/>
      <c r="R593" s="67"/>
      <c r="S593" s="67"/>
      <c r="T593" s="67"/>
      <c r="U593" s="67"/>
      <c r="V593" s="67"/>
      <c r="W593" s="67"/>
      <c r="X593" s="67"/>
      <c r="Y593" s="67"/>
    </row>
    <row r="594" spans="1:25" x14ac:dyDescent="0.2">
      <c r="A594" s="67"/>
      <c r="B594" s="67"/>
      <c r="C594" s="67"/>
      <c r="D594" s="67"/>
      <c r="E594" s="67"/>
      <c r="F594" s="67"/>
      <c r="G594" s="67"/>
      <c r="H594" s="67"/>
      <c r="I594" s="67"/>
      <c r="J594" s="67"/>
      <c r="K594" s="67"/>
      <c r="L594" s="67"/>
      <c r="M594" s="67"/>
      <c r="N594" s="67"/>
      <c r="O594" s="67"/>
      <c r="P594" s="67"/>
      <c r="Q594" s="67"/>
      <c r="R594" s="67"/>
      <c r="S594" s="67"/>
      <c r="T594" s="67"/>
      <c r="U594" s="67"/>
      <c r="V594" s="67"/>
      <c r="W594" s="67"/>
      <c r="X594" s="67"/>
      <c r="Y594" s="67"/>
    </row>
    <row r="595" spans="1:25" x14ac:dyDescent="0.2">
      <c r="A595" s="67"/>
      <c r="B595" s="67"/>
      <c r="C595" s="67"/>
      <c r="D595" s="67"/>
      <c r="E595" s="67"/>
      <c r="F595" s="67"/>
      <c r="G595" s="67"/>
      <c r="H595" s="67"/>
      <c r="I595" s="67"/>
      <c r="J595" s="67"/>
      <c r="K595" s="67"/>
      <c r="L595" s="67"/>
      <c r="M595" s="67"/>
      <c r="N595" s="67"/>
      <c r="O595" s="67"/>
      <c r="P595" s="67"/>
      <c r="Q595" s="67"/>
      <c r="R595" s="67"/>
      <c r="S595" s="67"/>
      <c r="T595" s="67"/>
      <c r="U595" s="67"/>
      <c r="V595" s="67"/>
      <c r="W595" s="67"/>
      <c r="X595" s="67"/>
      <c r="Y595" s="67"/>
    </row>
    <row r="596" spans="1:25" x14ac:dyDescent="0.2">
      <c r="A596" s="67"/>
      <c r="B596" s="67"/>
      <c r="C596" s="67"/>
      <c r="D596" s="67"/>
      <c r="E596" s="67"/>
      <c r="F596" s="67"/>
      <c r="G596" s="67"/>
      <c r="H596" s="67"/>
      <c r="I596" s="67"/>
      <c r="J596" s="67"/>
      <c r="K596" s="67"/>
      <c r="L596" s="67"/>
      <c r="M596" s="67"/>
      <c r="N596" s="67"/>
      <c r="O596" s="67"/>
      <c r="P596" s="67"/>
      <c r="Q596" s="67"/>
      <c r="R596" s="67"/>
      <c r="S596" s="67"/>
      <c r="T596" s="67"/>
      <c r="U596" s="67"/>
      <c r="V596" s="67"/>
      <c r="W596" s="67"/>
      <c r="X596" s="67"/>
      <c r="Y596" s="67"/>
    </row>
    <row r="597" spans="1:25" x14ac:dyDescent="0.2">
      <c r="A597" s="67"/>
      <c r="B597" s="67"/>
      <c r="C597" s="67"/>
      <c r="D597" s="67"/>
      <c r="E597" s="67"/>
      <c r="F597" s="67"/>
      <c r="G597" s="67"/>
      <c r="H597" s="67"/>
      <c r="I597" s="67"/>
      <c r="J597" s="67"/>
      <c r="K597" s="67"/>
      <c r="L597" s="67"/>
      <c r="M597" s="67"/>
      <c r="N597" s="67"/>
      <c r="O597" s="67"/>
      <c r="P597" s="67"/>
      <c r="Q597" s="67"/>
      <c r="R597" s="67"/>
      <c r="S597" s="67"/>
      <c r="T597" s="67"/>
      <c r="U597" s="67"/>
      <c r="V597" s="67"/>
      <c r="W597" s="67"/>
      <c r="X597" s="67"/>
      <c r="Y597" s="67"/>
    </row>
    <row r="598" spans="1:25" x14ac:dyDescent="0.2">
      <c r="A598" s="67"/>
      <c r="B598" s="67"/>
      <c r="C598" s="67"/>
      <c r="D598" s="67"/>
      <c r="E598" s="67"/>
      <c r="F598" s="67"/>
      <c r="G598" s="67"/>
      <c r="H598" s="67"/>
      <c r="I598" s="67"/>
      <c r="J598" s="67"/>
      <c r="K598" s="67"/>
      <c r="L598" s="67"/>
      <c r="M598" s="67"/>
      <c r="N598" s="67"/>
      <c r="O598" s="67"/>
      <c r="P598" s="67"/>
      <c r="Q598" s="67"/>
      <c r="R598" s="67"/>
      <c r="S598" s="67"/>
      <c r="T598" s="67"/>
      <c r="U598" s="67"/>
      <c r="V598" s="67"/>
      <c r="W598" s="67"/>
      <c r="X598" s="67"/>
      <c r="Y598" s="67"/>
    </row>
    <row r="599" spans="1:25" x14ac:dyDescent="0.2">
      <c r="A599" s="67"/>
      <c r="B599" s="67"/>
      <c r="C599" s="67"/>
      <c r="D599" s="67"/>
      <c r="E599" s="67"/>
      <c r="F599" s="67"/>
      <c r="G599" s="67"/>
      <c r="H599" s="67"/>
      <c r="I599" s="67"/>
      <c r="J599" s="67"/>
      <c r="K599" s="67"/>
      <c r="L599" s="67"/>
      <c r="M599" s="67"/>
      <c r="N599" s="67"/>
      <c r="O599" s="67"/>
      <c r="P599" s="67"/>
      <c r="Q599" s="67"/>
      <c r="R599" s="67"/>
      <c r="S599" s="67"/>
      <c r="T599" s="67"/>
      <c r="U599" s="67"/>
      <c r="V599" s="67"/>
      <c r="W599" s="67"/>
      <c r="X599" s="67"/>
      <c r="Y599" s="67"/>
    </row>
    <row r="600" spans="1:25" x14ac:dyDescent="0.2">
      <c r="A600" s="67"/>
      <c r="B600" s="67"/>
      <c r="C600" s="67"/>
      <c r="D600" s="67"/>
      <c r="E600" s="67"/>
      <c r="F600" s="67"/>
      <c r="G600" s="67"/>
      <c r="H600" s="67"/>
      <c r="I600" s="67"/>
      <c r="J600" s="67"/>
      <c r="K600" s="67"/>
      <c r="L600" s="67"/>
      <c r="M600" s="67"/>
      <c r="N600" s="67"/>
      <c r="O600" s="67"/>
      <c r="P600" s="67"/>
      <c r="Q600" s="67"/>
      <c r="R600" s="67"/>
      <c r="S600" s="67"/>
      <c r="T600" s="67"/>
      <c r="U600" s="67"/>
      <c r="V600" s="67"/>
      <c r="W600" s="67"/>
      <c r="X600" s="67"/>
      <c r="Y600" s="67"/>
    </row>
    <row r="601" spans="1:25" x14ac:dyDescent="0.2">
      <c r="A601" s="67"/>
      <c r="B601" s="67"/>
      <c r="C601" s="67"/>
      <c r="D601" s="67"/>
      <c r="E601" s="67"/>
      <c r="F601" s="67"/>
      <c r="G601" s="67"/>
      <c r="H601" s="67"/>
      <c r="I601" s="67"/>
      <c r="J601" s="67"/>
      <c r="K601" s="67"/>
      <c r="L601" s="67"/>
      <c r="M601" s="67"/>
      <c r="N601" s="67"/>
      <c r="O601" s="67"/>
      <c r="P601" s="67"/>
      <c r="Q601" s="67"/>
      <c r="R601" s="67"/>
      <c r="S601" s="67"/>
      <c r="T601" s="67"/>
      <c r="U601" s="67"/>
      <c r="V601" s="67"/>
      <c r="W601" s="67"/>
      <c r="X601" s="67"/>
      <c r="Y601" s="67"/>
    </row>
    <row r="602" spans="1:25" x14ac:dyDescent="0.2">
      <c r="A602" s="67"/>
      <c r="B602" s="67"/>
      <c r="C602" s="67"/>
      <c r="D602" s="67"/>
      <c r="E602" s="67"/>
      <c r="F602" s="67"/>
      <c r="G602" s="67"/>
      <c r="H602" s="67"/>
      <c r="I602" s="67"/>
      <c r="J602" s="67"/>
      <c r="K602" s="67"/>
      <c r="L602" s="67"/>
      <c r="M602" s="67"/>
      <c r="N602" s="67"/>
      <c r="O602" s="67"/>
      <c r="P602" s="67"/>
      <c r="Q602" s="67"/>
      <c r="R602" s="67"/>
      <c r="S602" s="67"/>
      <c r="T602" s="67"/>
      <c r="U602" s="67"/>
      <c r="V602" s="67"/>
      <c r="W602" s="67"/>
      <c r="X602" s="67"/>
      <c r="Y602" s="67"/>
    </row>
    <row r="603" spans="1:25" x14ac:dyDescent="0.2">
      <c r="A603" s="67"/>
      <c r="B603" s="67"/>
      <c r="C603" s="67"/>
      <c r="D603" s="67"/>
      <c r="E603" s="67"/>
      <c r="F603" s="67"/>
      <c r="G603" s="67"/>
      <c r="H603" s="67"/>
      <c r="I603" s="67"/>
      <c r="J603" s="67"/>
      <c r="K603" s="67"/>
      <c r="L603" s="67"/>
      <c r="M603" s="67"/>
      <c r="N603" s="67"/>
      <c r="O603" s="67"/>
      <c r="P603" s="67"/>
      <c r="Q603" s="67"/>
      <c r="R603" s="67"/>
      <c r="S603" s="67"/>
      <c r="T603" s="67"/>
      <c r="U603" s="67"/>
      <c r="V603" s="67"/>
      <c r="W603" s="67"/>
      <c r="X603" s="67"/>
      <c r="Y603" s="67"/>
    </row>
    <row r="604" spans="1:25" x14ac:dyDescent="0.2">
      <c r="A604" s="67"/>
      <c r="B604" s="67"/>
      <c r="C604" s="67"/>
      <c r="D604" s="67"/>
      <c r="E604" s="67"/>
      <c r="F604" s="67"/>
      <c r="G604" s="67"/>
      <c r="H604" s="67"/>
      <c r="I604" s="67"/>
      <c r="J604" s="67"/>
      <c r="K604" s="67"/>
      <c r="L604" s="67"/>
      <c r="M604" s="67"/>
      <c r="N604" s="67"/>
      <c r="O604" s="67"/>
      <c r="P604" s="67"/>
      <c r="Q604" s="67"/>
      <c r="R604" s="67"/>
      <c r="S604" s="67"/>
      <c r="T604" s="67"/>
      <c r="U604" s="67"/>
      <c r="V604" s="67"/>
      <c r="W604" s="67"/>
      <c r="X604" s="67"/>
      <c r="Y604" s="67"/>
    </row>
    <row r="605" spans="1:25" x14ac:dyDescent="0.2">
      <c r="A605" s="67"/>
      <c r="B605" s="67"/>
      <c r="C605" s="67"/>
      <c r="D605" s="67"/>
      <c r="E605" s="67"/>
      <c r="F605" s="67"/>
      <c r="G605" s="67"/>
      <c r="H605" s="67"/>
      <c r="I605" s="67"/>
      <c r="J605" s="67"/>
      <c r="K605" s="67"/>
      <c r="L605" s="67"/>
      <c r="M605" s="67"/>
      <c r="N605" s="67"/>
      <c r="O605" s="67"/>
      <c r="P605" s="67"/>
      <c r="Q605" s="67"/>
      <c r="R605" s="67"/>
      <c r="S605" s="67"/>
      <c r="T605" s="67"/>
      <c r="U605" s="67"/>
      <c r="V605" s="67"/>
      <c r="W605" s="67"/>
      <c r="X605" s="67"/>
      <c r="Y605" s="67"/>
    </row>
    <row r="606" spans="1:25" x14ac:dyDescent="0.2">
      <c r="A606" s="67"/>
      <c r="B606" s="67"/>
      <c r="C606" s="67"/>
      <c r="D606" s="67"/>
      <c r="E606" s="67"/>
      <c r="F606" s="67"/>
      <c r="G606" s="67"/>
      <c r="H606" s="67"/>
      <c r="I606" s="67"/>
      <c r="J606" s="67"/>
      <c r="K606" s="67"/>
      <c r="L606" s="67"/>
      <c r="M606" s="67"/>
      <c r="N606" s="67"/>
      <c r="O606" s="67"/>
      <c r="P606" s="67"/>
      <c r="Q606" s="67"/>
      <c r="R606" s="67"/>
      <c r="S606" s="67"/>
      <c r="T606" s="67"/>
      <c r="U606" s="67"/>
      <c r="V606" s="67"/>
      <c r="W606" s="67"/>
      <c r="X606" s="67"/>
      <c r="Y606" s="67"/>
    </row>
    <row r="607" spans="1:25" x14ac:dyDescent="0.2">
      <c r="A607" s="67"/>
      <c r="B607" s="67"/>
      <c r="C607" s="67"/>
      <c r="D607" s="67"/>
      <c r="E607" s="67"/>
      <c r="F607" s="67"/>
      <c r="G607" s="67"/>
      <c r="H607" s="67"/>
      <c r="I607" s="67"/>
      <c r="J607" s="67"/>
      <c r="K607" s="67"/>
      <c r="L607" s="67"/>
      <c r="M607" s="67"/>
      <c r="N607" s="67"/>
      <c r="O607" s="67"/>
      <c r="P607" s="67"/>
      <c r="Q607" s="67"/>
      <c r="R607" s="67"/>
      <c r="S607" s="67"/>
      <c r="T607" s="67"/>
      <c r="U607" s="67"/>
      <c r="V607" s="67"/>
      <c r="W607" s="67"/>
      <c r="X607" s="67"/>
      <c r="Y607" s="67"/>
    </row>
    <row r="608" spans="1:25" x14ac:dyDescent="0.2">
      <c r="A608" s="67"/>
      <c r="B608" s="67"/>
      <c r="C608" s="67"/>
      <c r="D608" s="67"/>
      <c r="E608" s="67"/>
      <c r="F608" s="67"/>
      <c r="G608" s="67"/>
      <c r="H608" s="67"/>
      <c r="I608" s="67"/>
      <c r="J608" s="67"/>
      <c r="K608" s="67"/>
      <c r="L608" s="67"/>
      <c r="M608" s="67"/>
      <c r="N608" s="67"/>
      <c r="O608" s="67"/>
      <c r="P608" s="67"/>
      <c r="Q608" s="67"/>
      <c r="R608" s="67"/>
      <c r="S608" s="67"/>
      <c r="T608" s="67"/>
      <c r="U608" s="67"/>
      <c r="V608" s="67"/>
      <c r="W608" s="67"/>
      <c r="X608" s="67"/>
      <c r="Y608" s="67"/>
    </row>
    <row r="609" spans="1:25" x14ac:dyDescent="0.2">
      <c r="A609" s="67"/>
      <c r="B609" s="67"/>
      <c r="C609" s="67"/>
      <c r="D609" s="67"/>
      <c r="E609" s="67"/>
      <c r="F609" s="67"/>
      <c r="G609" s="67"/>
      <c r="H609" s="67"/>
      <c r="I609" s="67"/>
      <c r="J609" s="67"/>
      <c r="K609" s="67"/>
      <c r="L609" s="67"/>
      <c r="M609" s="67"/>
      <c r="N609" s="67"/>
      <c r="O609" s="67"/>
      <c r="P609" s="67"/>
      <c r="Q609" s="67"/>
      <c r="R609" s="67"/>
      <c r="S609" s="67"/>
      <c r="T609" s="67"/>
      <c r="U609" s="67"/>
      <c r="V609" s="67"/>
      <c r="W609" s="67"/>
      <c r="X609" s="67"/>
      <c r="Y609" s="67"/>
    </row>
    <row r="610" spans="1:25" x14ac:dyDescent="0.2">
      <c r="A610" s="67"/>
      <c r="B610" s="67"/>
      <c r="C610" s="67"/>
      <c r="D610" s="67"/>
      <c r="E610" s="67"/>
      <c r="F610" s="67"/>
      <c r="G610" s="67"/>
      <c r="H610" s="67"/>
      <c r="I610" s="67"/>
      <c r="J610" s="67"/>
      <c r="K610" s="67"/>
      <c r="L610" s="67"/>
      <c r="M610" s="67"/>
      <c r="N610" s="67"/>
      <c r="O610" s="67"/>
      <c r="P610" s="67"/>
      <c r="Q610" s="67"/>
      <c r="R610" s="67"/>
      <c r="S610" s="67"/>
      <c r="T610" s="67"/>
      <c r="U610" s="67"/>
      <c r="V610" s="67"/>
      <c r="W610" s="67"/>
      <c r="X610" s="67"/>
      <c r="Y610" s="67"/>
    </row>
    <row r="611" spans="1:25" x14ac:dyDescent="0.2">
      <c r="A611" s="67"/>
      <c r="B611" s="67"/>
      <c r="C611" s="67"/>
      <c r="D611" s="67"/>
      <c r="E611" s="67"/>
      <c r="F611" s="67"/>
      <c r="G611" s="67"/>
      <c r="H611" s="67"/>
      <c r="I611" s="67"/>
      <c r="J611" s="67"/>
      <c r="K611" s="67"/>
      <c r="L611" s="67"/>
      <c r="M611" s="67"/>
      <c r="N611" s="67"/>
      <c r="O611" s="67"/>
      <c r="P611" s="67"/>
      <c r="Q611" s="67"/>
      <c r="R611" s="67"/>
      <c r="S611" s="67"/>
      <c r="T611" s="67"/>
      <c r="U611" s="67"/>
      <c r="V611" s="67"/>
      <c r="W611" s="67"/>
      <c r="X611" s="67"/>
      <c r="Y611" s="67"/>
    </row>
    <row r="612" spans="1:25" x14ac:dyDescent="0.2">
      <c r="A612" s="67"/>
      <c r="B612" s="67"/>
      <c r="C612" s="67"/>
      <c r="D612" s="67"/>
      <c r="E612" s="67"/>
      <c r="F612" s="67"/>
      <c r="G612" s="67"/>
      <c r="H612" s="67"/>
      <c r="I612" s="67"/>
      <c r="J612" s="67"/>
      <c r="K612" s="67"/>
      <c r="L612" s="67"/>
      <c r="M612" s="67"/>
      <c r="N612" s="67"/>
      <c r="O612" s="67"/>
      <c r="P612" s="67"/>
      <c r="Q612" s="67"/>
      <c r="R612" s="67"/>
      <c r="S612" s="67"/>
      <c r="T612" s="67"/>
      <c r="U612" s="67"/>
      <c r="V612" s="67"/>
      <c r="W612" s="67"/>
      <c r="X612" s="67"/>
      <c r="Y612" s="67"/>
    </row>
    <row r="613" spans="1:25" x14ac:dyDescent="0.2">
      <c r="A613" s="67"/>
      <c r="B613" s="67"/>
      <c r="C613" s="67"/>
      <c r="D613" s="67"/>
      <c r="E613" s="67"/>
      <c r="F613" s="67"/>
      <c r="G613" s="67"/>
      <c r="H613" s="67"/>
      <c r="I613" s="67"/>
      <c r="J613" s="67"/>
      <c r="K613" s="67"/>
      <c r="L613" s="67"/>
      <c r="M613" s="67"/>
      <c r="N613" s="67"/>
      <c r="O613" s="67"/>
      <c r="P613" s="67"/>
      <c r="Q613" s="67"/>
      <c r="R613" s="67"/>
      <c r="S613" s="67"/>
      <c r="T613" s="67"/>
      <c r="U613" s="67"/>
      <c r="V613" s="67"/>
      <c r="W613" s="67"/>
      <c r="X613" s="67"/>
      <c r="Y613" s="67"/>
    </row>
    <row r="614" spans="1:25" x14ac:dyDescent="0.2">
      <c r="A614" s="67"/>
      <c r="B614" s="67"/>
      <c r="C614" s="67"/>
      <c r="D614" s="67"/>
      <c r="E614" s="67"/>
      <c r="F614" s="67"/>
      <c r="G614" s="67"/>
      <c r="H614" s="67"/>
      <c r="I614" s="67"/>
      <c r="J614" s="67"/>
      <c r="K614" s="67"/>
      <c r="L614" s="67"/>
      <c r="M614" s="67"/>
      <c r="N614" s="67"/>
      <c r="O614" s="67"/>
      <c r="P614" s="67"/>
      <c r="Q614" s="67"/>
      <c r="R614" s="67"/>
      <c r="S614" s="67"/>
      <c r="T614" s="67"/>
      <c r="U614" s="67"/>
      <c r="V614" s="67"/>
      <c r="W614" s="67"/>
      <c r="X614" s="67"/>
      <c r="Y614" s="67"/>
    </row>
    <row r="615" spans="1:25" x14ac:dyDescent="0.2">
      <c r="A615" s="67"/>
      <c r="B615" s="67"/>
      <c r="C615" s="67"/>
      <c r="D615" s="67"/>
      <c r="E615" s="67"/>
      <c r="F615" s="67"/>
      <c r="G615" s="67"/>
      <c r="H615" s="67"/>
      <c r="I615" s="67"/>
      <c r="J615" s="67"/>
      <c r="K615" s="67"/>
      <c r="L615" s="67"/>
      <c r="M615" s="67"/>
      <c r="N615" s="67"/>
      <c r="O615" s="67"/>
      <c r="P615" s="67"/>
      <c r="Q615" s="67"/>
      <c r="R615" s="67"/>
      <c r="S615" s="67"/>
      <c r="T615" s="67"/>
      <c r="U615" s="67"/>
      <c r="V615" s="67"/>
      <c r="W615" s="67"/>
      <c r="X615" s="67"/>
      <c r="Y615" s="67"/>
    </row>
    <row r="616" spans="1:25" x14ac:dyDescent="0.2">
      <c r="A616" s="67"/>
      <c r="B616" s="67"/>
      <c r="C616" s="67"/>
      <c r="D616" s="67"/>
      <c r="E616" s="67"/>
      <c r="F616" s="67"/>
      <c r="G616" s="67"/>
      <c r="H616" s="67"/>
      <c r="I616" s="67"/>
      <c r="J616" s="67"/>
      <c r="K616" s="67"/>
      <c r="L616" s="67"/>
      <c r="M616" s="67"/>
      <c r="N616" s="67"/>
      <c r="O616" s="67"/>
      <c r="P616" s="67"/>
      <c r="Q616" s="67"/>
      <c r="R616" s="67"/>
      <c r="S616" s="67"/>
      <c r="T616" s="67"/>
      <c r="U616" s="67"/>
      <c r="V616" s="67"/>
      <c r="W616" s="67"/>
      <c r="X616" s="67"/>
      <c r="Y616" s="67"/>
    </row>
    <row r="617" spans="1:25" x14ac:dyDescent="0.2">
      <c r="A617" s="67"/>
      <c r="B617" s="67"/>
      <c r="C617" s="67"/>
      <c r="D617" s="67"/>
      <c r="E617" s="67"/>
      <c r="F617" s="67"/>
      <c r="G617" s="67"/>
      <c r="H617" s="67"/>
      <c r="I617" s="67"/>
      <c r="J617" s="67"/>
      <c r="K617" s="67"/>
      <c r="L617" s="67"/>
      <c r="M617" s="67"/>
      <c r="N617" s="67"/>
      <c r="O617" s="67"/>
      <c r="P617" s="67"/>
      <c r="Q617" s="67"/>
      <c r="R617" s="67"/>
      <c r="S617" s="67"/>
      <c r="T617" s="67"/>
      <c r="U617" s="67"/>
      <c r="V617" s="67"/>
      <c r="W617" s="67"/>
      <c r="X617" s="67"/>
      <c r="Y617" s="67"/>
    </row>
    <row r="618" spans="1:25" x14ac:dyDescent="0.2">
      <c r="A618" s="67"/>
      <c r="B618" s="67"/>
      <c r="C618" s="67"/>
      <c r="D618" s="67"/>
      <c r="E618" s="67"/>
      <c r="F618" s="67"/>
      <c r="G618" s="67"/>
      <c r="H618" s="67"/>
      <c r="I618" s="67"/>
      <c r="J618" s="67"/>
      <c r="K618" s="67"/>
      <c r="L618" s="67"/>
      <c r="M618" s="67"/>
      <c r="N618" s="67"/>
      <c r="O618" s="67"/>
      <c r="P618" s="67"/>
      <c r="Q618" s="67"/>
      <c r="R618" s="67"/>
      <c r="S618" s="67"/>
      <c r="T618" s="67"/>
      <c r="U618" s="67"/>
      <c r="V618" s="67"/>
      <c r="W618" s="67"/>
      <c r="X618" s="67"/>
      <c r="Y618" s="67"/>
    </row>
    <row r="619" spans="1:25" x14ac:dyDescent="0.2">
      <c r="A619" s="67"/>
      <c r="B619" s="67"/>
      <c r="C619" s="67"/>
      <c r="D619" s="67"/>
      <c r="E619" s="67"/>
      <c r="F619" s="67"/>
      <c r="G619" s="67"/>
      <c r="H619" s="67"/>
      <c r="I619" s="67"/>
      <c r="J619" s="67"/>
      <c r="K619" s="67"/>
      <c r="L619" s="67"/>
      <c r="M619" s="67"/>
      <c r="N619" s="67"/>
      <c r="O619" s="67"/>
      <c r="P619" s="67"/>
      <c r="Q619" s="67"/>
      <c r="R619" s="67"/>
      <c r="S619" s="67"/>
      <c r="T619" s="67"/>
      <c r="U619" s="67"/>
      <c r="V619" s="67"/>
      <c r="W619" s="67"/>
      <c r="X619" s="67"/>
      <c r="Y619" s="67"/>
    </row>
    <row r="620" spans="1:25" x14ac:dyDescent="0.2">
      <c r="A620" s="67"/>
      <c r="B620" s="67"/>
      <c r="C620" s="67"/>
      <c r="D620" s="67"/>
      <c r="E620" s="67"/>
      <c r="F620" s="67"/>
      <c r="G620" s="67"/>
      <c r="H620" s="67"/>
      <c r="I620" s="67"/>
      <c r="J620" s="67"/>
      <c r="K620" s="67"/>
      <c r="L620" s="67"/>
      <c r="M620" s="67"/>
      <c r="N620" s="67"/>
      <c r="O620" s="67"/>
      <c r="P620" s="67"/>
      <c r="Q620" s="67"/>
      <c r="R620" s="67"/>
      <c r="S620" s="67"/>
      <c r="T620" s="67"/>
      <c r="U620" s="67"/>
      <c r="V620" s="67"/>
      <c r="W620" s="67"/>
      <c r="X620" s="67"/>
      <c r="Y620" s="67"/>
    </row>
    <row r="621" spans="1:25" x14ac:dyDescent="0.2">
      <c r="A621" s="67"/>
      <c r="B621" s="67"/>
      <c r="C621" s="67"/>
      <c r="D621" s="67"/>
      <c r="E621" s="67"/>
      <c r="F621" s="67"/>
      <c r="G621" s="67"/>
      <c r="H621" s="67"/>
      <c r="I621" s="67"/>
      <c r="J621" s="67"/>
      <c r="K621" s="67"/>
      <c r="L621" s="67"/>
      <c r="M621" s="67"/>
      <c r="N621" s="67"/>
      <c r="O621" s="67"/>
      <c r="P621" s="67"/>
      <c r="Q621" s="67"/>
      <c r="R621" s="67"/>
      <c r="S621" s="67"/>
      <c r="T621" s="67"/>
      <c r="U621" s="67"/>
      <c r="V621" s="67"/>
      <c r="W621" s="67"/>
      <c r="X621" s="67"/>
      <c r="Y621" s="67"/>
    </row>
    <row r="622" spans="1:25" x14ac:dyDescent="0.2">
      <c r="A622" s="67"/>
      <c r="B622" s="67"/>
      <c r="C622" s="67"/>
      <c r="D622" s="67"/>
      <c r="E622" s="67"/>
      <c r="F622" s="67"/>
      <c r="G622" s="67"/>
      <c r="H622" s="67"/>
      <c r="I622" s="67"/>
      <c r="J622" s="67"/>
      <c r="K622" s="67"/>
      <c r="L622" s="67"/>
      <c r="M622" s="67"/>
      <c r="N622" s="67"/>
      <c r="O622" s="67"/>
      <c r="P622" s="67"/>
      <c r="Q622" s="67"/>
      <c r="R622" s="67"/>
      <c r="S622" s="67"/>
      <c r="T622" s="67"/>
      <c r="U622" s="67"/>
      <c r="V622" s="67"/>
      <c r="W622" s="67"/>
      <c r="X622" s="67"/>
      <c r="Y622" s="67"/>
    </row>
    <row r="623" spans="1:25" x14ac:dyDescent="0.2">
      <c r="A623" s="67"/>
      <c r="B623" s="67"/>
      <c r="C623" s="67"/>
      <c r="D623" s="67"/>
      <c r="E623" s="67"/>
      <c r="F623" s="67"/>
      <c r="G623" s="67"/>
      <c r="H623" s="67"/>
      <c r="I623" s="67"/>
      <c r="J623" s="67"/>
      <c r="K623" s="67"/>
      <c r="L623" s="67"/>
      <c r="M623" s="67"/>
      <c r="N623" s="67"/>
      <c r="O623" s="67"/>
      <c r="P623" s="67"/>
      <c r="Q623" s="67"/>
      <c r="R623" s="67"/>
      <c r="S623" s="67"/>
      <c r="T623" s="67"/>
      <c r="U623" s="67"/>
      <c r="V623" s="67"/>
      <c r="W623" s="67"/>
      <c r="X623" s="67"/>
      <c r="Y623" s="67"/>
    </row>
    <row r="624" spans="1:25" x14ac:dyDescent="0.2">
      <c r="A624" s="67"/>
      <c r="B624" s="67"/>
      <c r="C624" s="67"/>
      <c r="D624" s="67"/>
      <c r="E624" s="67"/>
      <c r="F624" s="67"/>
      <c r="G624" s="67"/>
      <c r="H624" s="67"/>
      <c r="I624" s="67"/>
      <c r="J624" s="67"/>
      <c r="K624" s="67"/>
      <c r="L624" s="67"/>
      <c r="M624" s="67"/>
      <c r="N624" s="67"/>
      <c r="O624" s="67"/>
      <c r="P624" s="67"/>
      <c r="Q624" s="67"/>
      <c r="R624" s="67"/>
      <c r="S624" s="67"/>
      <c r="T624" s="67"/>
      <c r="U624" s="67"/>
      <c r="V624" s="67"/>
      <c r="W624" s="67"/>
      <c r="X624" s="67"/>
      <c r="Y624" s="67"/>
    </row>
    <row r="625" spans="1:25" x14ac:dyDescent="0.2">
      <c r="A625" s="67"/>
      <c r="B625" s="67"/>
      <c r="C625" s="67"/>
      <c r="D625" s="67"/>
      <c r="E625" s="67"/>
      <c r="F625" s="67"/>
      <c r="G625" s="67"/>
      <c r="H625" s="67"/>
      <c r="I625" s="67"/>
      <c r="J625" s="67"/>
      <c r="K625" s="67"/>
      <c r="L625" s="67"/>
      <c r="M625" s="67"/>
      <c r="N625" s="67"/>
      <c r="O625" s="67"/>
      <c r="P625" s="67"/>
      <c r="Q625" s="67"/>
      <c r="R625" s="67"/>
      <c r="S625" s="67"/>
      <c r="T625" s="67"/>
      <c r="U625" s="67"/>
      <c r="V625" s="67"/>
      <c r="W625" s="67"/>
      <c r="X625" s="67"/>
      <c r="Y625" s="67"/>
    </row>
    <row r="626" spans="1:25" x14ac:dyDescent="0.2">
      <c r="A626" s="67"/>
      <c r="B626" s="67"/>
      <c r="C626" s="67"/>
      <c r="D626" s="67"/>
      <c r="E626" s="67"/>
      <c r="F626" s="67"/>
      <c r="G626" s="67"/>
      <c r="H626" s="67"/>
      <c r="I626" s="67"/>
      <c r="J626" s="67"/>
      <c r="K626" s="67"/>
      <c r="L626" s="67"/>
      <c r="M626" s="67"/>
      <c r="N626" s="67"/>
      <c r="O626" s="67"/>
      <c r="P626" s="67"/>
      <c r="Q626" s="67"/>
      <c r="R626" s="67"/>
      <c r="S626" s="67"/>
      <c r="T626" s="67"/>
      <c r="U626" s="67"/>
      <c r="V626" s="67"/>
      <c r="W626" s="67"/>
      <c r="X626" s="67"/>
      <c r="Y626" s="67"/>
    </row>
    <row r="627" spans="1:25" x14ac:dyDescent="0.2">
      <c r="A627" s="67"/>
      <c r="B627" s="67"/>
      <c r="C627" s="67"/>
      <c r="D627" s="67"/>
      <c r="E627" s="67"/>
      <c r="F627" s="67"/>
      <c r="G627" s="67"/>
      <c r="H627" s="67"/>
      <c r="I627" s="67"/>
      <c r="J627" s="67"/>
      <c r="K627" s="67"/>
      <c r="L627" s="67"/>
      <c r="M627" s="67"/>
      <c r="N627" s="67"/>
      <c r="O627" s="67"/>
      <c r="P627" s="67"/>
      <c r="Q627" s="67"/>
      <c r="R627" s="67"/>
      <c r="S627" s="67"/>
      <c r="T627" s="67"/>
      <c r="U627" s="67"/>
      <c r="V627" s="67"/>
      <c r="W627" s="67"/>
      <c r="X627" s="67"/>
      <c r="Y627" s="67"/>
    </row>
    <row r="628" spans="1:25" x14ac:dyDescent="0.2">
      <c r="A628" s="67"/>
      <c r="B628" s="67"/>
      <c r="C628" s="67"/>
      <c r="D628" s="67"/>
      <c r="E628" s="67"/>
      <c r="F628" s="67"/>
      <c r="G628" s="67"/>
      <c r="H628" s="67"/>
      <c r="I628" s="67"/>
      <c r="J628" s="67"/>
      <c r="K628" s="67"/>
      <c r="L628" s="67"/>
      <c r="M628" s="67"/>
      <c r="N628" s="67"/>
      <c r="O628" s="67"/>
      <c r="P628" s="67"/>
      <c r="Q628" s="67"/>
      <c r="R628" s="67"/>
      <c r="S628" s="67"/>
      <c r="T628" s="67"/>
      <c r="U628" s="67"/>
      <c r="V628" s="67"/>
      <c r="W628" s="67"/>
      <c r="X628" s="67"/>
      <c r="Y628" s="67"/>
    </row>
    <row r="629" spans="1:25" x14ac:dyDescent="0.2">
      <c r="A629" s="67"/>
      <c r="B629" s="67"/>
      <c r="C629" s="67"/>
      <c r="D629" s="67"/>
      <c r="E629" s="67"/>
      <c r="F629" s="67"/>
      <c r="G629" s="67"/>
      <c r="H629" s="67"/>
      <c r="I629" s="67"/>
      <c r="J629" s="67"/>
      <c r="K629" s="67"/>
      <c r="L629" s="67"/>
      <c r="M629" s="67"/>
      <c r="N629" s="67"/>
      <c r="O629" s="67"/>
      <c r="P629" s="67"/>
      <c r="Q629" s="67"/>
      <c r="R629" s="67"/>
      <c r="S629" s="67"/>
      <c r="T629" s="67"/>
      <c r="U629" s="67"/>
      <c r="V629" s="67"/>
      <c r="W629" s="67"/>
      <c r="X629" s="67"/>
      <c r="Y629" s="67"/>
    </row>
    <row r="630" spans="1:25" x14ac:dyDescent="0.2">
      <c r="A630" s="67"/>
      <c r="B630" s="67"/>
      <c r="C630" s="67"/>
      <c r="D630" s="67"/>
      <c r="E630" s="67"/>
      <c r="F630" s="67"/>
      <c r="G630" s="67"/>
      <c r="H630" s="67"/>
      <c r="I630" s="67"/>
      <c r="J630" s="67"/>
      <c r="K630" s="67"/>
      <c r="L630" s="67"/>
      <c r="M630" s="67"/>
      <c r="N630" s="67"/>
      <c r="O630" s="67"/>
      <c r="P630" s="67"/>
      <c r="Q630" s="67"/>
      <c r="R630" s="67"/>
      <c r="S630" s="67"/>
      <c r="T630" s="67"/>
      <c r="U630" s="67"/>
      <c r="V630" s="67"/>
      <c r="W630" s="67"/>
      <c r="X630" s="67"/>
      <c r="Y630" s="67"/>
    </row>
    <row r="631" spans="1:25" x14ac:dyDescent="0.2">
      <c r="A631" s="67"/>
      <c r="B631" s="67"/>
      <c r="C631" s="67"/>
      <c r="D631" s="67"/>
      <c r="E631" s="67"/>
      <c r="F631" s="67"/>
      <c r="G631" s="67"/>
      <c r="H631" s="67"/>
      <c r="I631" s="67"/>
      <c r="J631" s="67"/>
      <c r="K631" s="67"/>
      <c r="L631" s="67"/>
      <c r="M631" s="67"/>
      <c r="N631" s="67"/>
      <c r="O631" s="67"/>
      <c r="P631" s="67"/>
      <c r="Q631" s="67"/>
      <c r="R631" s="67"/>
      <c r="S631" s="67"/>
      <c r="T631" s="67"/>
      <c r="U631" s="67"/>
      <c r="V631" s="67"/>
      <c r="W631" s="67"/>
      <c r="X631" s="67"/>
      <c r="Y631" s="67"/>
    </row>
    <row r="632" spans="1:25" x14ac:dyDescent="0.2">
      <c r="A632" s="67"/>
      <c r="B632" s="67"/>
      <c r="C632" s="67"/>
      <c r="D632" s="67"/>
      <c r="E632" s="67"/>
      <c r="F632" s="67"/>
      <c r="G632" s="67"/>
      <c r="H632" s="67"/>
      <c r="I632" s="67"/>
      <c r="J632" s="67"/>
      <c r="K632" s="67"/>
      <c r="L632" s="67"/>
      <c r="M632" s="67"/>
      <c r="N632" s="67"/>
      <c r="O632" s="67"/>
      <c r="P632" s="67"/>
      <c r="Q632" s="67"/>
      <c r="R632" s="67"/>
      <c r="S632" s="67"/>
      <c r="T632" s="67"/>
      <c r="U632" s="67"/>
      <c r="V632" s="67"/>
      <c r="W632" s="67"/>
      <c r="X632" s="67"/>
      <c r="Y632" s="67"/>
    </row>
    <row r="633" spans="1:25" x14ac:dyDescent="0.2">
      <c r="A633" s="67"/>
      <c r="B633" s="67"/>
      <c r="C633" s="67"/>
      <c r="D633" s="67"/>
      <c r="E633" s="67"/>
      <c r="F633" s="67"/>
      <c r="G633" s="67"/>
      <c r="H633" s="67"/>
      <c r="I633" s="67"/>
      <c r="J633" s="67"/>
      <c r="K633" s="67"/>
      <c r="L633" s="67"/>
      <c r="M633" s="67"/>
      <c r="N633" s="67"/>
      <c r="O633" s="67"/>
      <c r="P633" s="67"/>
      <c r="Q633" s="67"/>
      <c r="R633" s="67"/>
      <c r="S633" s="67"/>
      <c r="T633" s="67"/>
      <c r="U633" s="67"/>
      <c r="V633" s="67"/>
      <c r="W633" s="67"/>
      <c r="X633" s="67"/>
      <c r="Y633" s="67"/>
    </row>
    <row r="634" spans="1:25" x14ac:dyDescent="0.2">
      <c r="A634" s="67"/>
      <c r="B634" s="67"/>
      <c r="C634" s="67"/>
      <c r="D634" s="67"/>
      <c r="E634" s="67"/>
      <c r="F634" s="67"/>
      <c r="G634" s="67"/>
      <c r="H634" s="67"/>
      <c r="I634" s="67"/>
      <c r="J634" s="67"/>
      <c r="K634" s="67"/>
      <c r="L634" s="67"/>
      <c r="M634" s="67"/>
      <c r="N634" s="67"/>
      <c r="O634" s="67"/>
      <c r="P634" s="67"/>
      <c r="Q634" s="67"/>
      <c r="R634" s="67"/>
      <c r="S634" s="67"/>
      <c r="T634" s="67"/>
      <c r="U634" s="67"/>
      <c r="V634" s="67"/>
      <c r="W634" s="67"/>
      <c r="X634" s="67"/>
      <c r="Y634" s="67"/>
    </row>
    <row r="635" spans="1:25" x14ac:dyDescent="0.2">
      <c r="A635" s="67"/>
      <c r="B635" s="67"/>
      <c r="C635" s="67"/>
      <c r="D635" s="67"/>
      <c r="E635" s="67"/>
      <c r="F635" s="67"/>
      <c r="G635" s="67"/>
      <c r="H635" s="67"/>
      <c r="I635" s="67"/>
      <c r="J635" s="67"/>
      <c r="K635" s="67"/>
      <c r="L635" s="67"/>
      <c r="M635" s="67"/>
      <c r="N635" s="67"/>
      <c r="O635" s="67"/>
      <c r="P635" s="67"/>
      <c r="Q635" s="67"/>
      <c r="R635" s="67"/>
      <c r="S635" s="67"/>
      <c r="T635" s="67"/>
      <c r="U635" s="67"/>
      <c r="V635" s="67"/>
      <c r="W635" s="67"/>
      <c r="X635" s="67"/>
      <c r="Y635" s="67"/>
    </row>
    <row r="636" spans="1:25" x14ac:dyDescent="0.2">
      <c r="A636" s="67"/>
      <c r="B636" s="67"/>
      <c r="C636" s="67"/>
      <c r="D636" s="67"/>
      <c r="E636" s="67"/>
      <c r="F636" s="67"/>
      <c r="G636" s="67"/>
      <c r="H636" s="67"/>
      <c r="I636" s="67"/>
      <c r="J636" s="67"/>
      <c r="K636" s="67"/>
      <c r="L636" s="67"/>
      <c r="M636" s="67"/>
      <c r="N636" s="67"/>
      <c r="O636" s="67"/>
      <c r="P636" s="67"/>
      <c r="Q636" s="67"/>
      <c r="R636" s="67"/>
      <c r="S636" s="67"/>
      <c r="T636" s="67"/>
      <c r="U636" s="67"/>
      <c r="V636" s="67"/>
      <c r="W636" s="67"/>
      <c r="X636" s="67"/>
      <c r="Y636" s="67"/>
    </row>
    <row r="637" spans="1:25" x14ac:dyDescent="0.2">
      <c r="A637" s="67"/>
      <c r="B637" s="67"/>
      <c r="C637" s="67"/>
      <c r="D637" s="67"/>
      <c r="E637" s="67"/>
      <c r="F637" s="67"/>
      <c r="G637" s="67"/>
      <c r="H637" s="67"/>
      <c r="I637" s="67"/>
      <c r="J637" s="67"/>
      <c r="K637" s="67"/>
      <c r="L637" s="67"/>
      <c r="M637" s="67"/>
      <c r="N637" s="67"/>
      <c r="O637" s="67"/>
      <c r="P637" s="67"/>
      <c r="Q637" s="67"/>
      <c r="R637" s="67"/>
      <c r="S637" s="67"/>
      <c r="T637" s="67"/>
      <c r="U637" s="67"/>
      <c r="V637" s="67"/>
      <c r="W637" s="67"/>
      <c r="X637" s="67"/>
      <c r="Y637" s="67"/>
    </row>
    <row r="638" spans="1:25" x14ac:dyDescent="0.2">
      <c r="A638" s="67"/>
      <c r="B638" s="67"/>
      <c r="C638" s="67"/>
      <c r="D638" s="67"/>
      <c r="E638" s="67"/>
      <c r="F638" s="67"/>
      <c r="G638" s="67"/>
      <c r="H638" s="67"/>
      <c r="I638" s="67"/>
      <c r="J638" s="67"/>
      <c r="K638" s="67"/>
      <c r="L638" s="67"/>
      <c r="M638" s="67"/>
      <c r="N638" s="67"/>
      <c r="O638" s="67"/>
      <c r="P638" s="67"/>
      <c r="Q638" s="67"/>
      <c r="R638" s="67"/>
      <c r="S638" s="67"/>
      <c r="T638" s="67"/>
      <c r="U638" s="67"/>
      <c r="V638" s="67"/>
      <c r="W638" s="67"/>
      <c r="X638" s="67"/>
      <c r="Y638" s="67"/>
    </row>
    <row r="639" spans="1:25" x14ac:dyDescent="0.2">
      <c r="A639" s="67"/>
      <c r="B639" s="67"/>
      <c r="C639" s="67"/>
      <c r="D639" s="67"/>
      <c r="E639" s="67"/>
      <c r="F639" s="67"/>
      <c r="G639" s="67"/>
      <c r="H639" s="67"/>
      <c r="I639" s="67"/>
      <c r="J639" s="67"/>
      <c r="K639" s="67"/>
      <c r="L639" s="67"/>
      <c r="M639" s="67"/>
      <c r="N639" s="67"/>
      <c r="O639" s="67"/>
      <c r="P639" s="67"/>
      <c r="Q639" s="67"/>
      <c r="R639" s="67"/>
      <c r="S639" s="67"/>
      <c r="T639" s="67"/>
      <c r="U639" s="67"/>
      <c r="V639" s="67"/>
      <c r="W639" s="67"/>
      <c r="X639" s="67"/>
      <c r="Y639" s="67"/>
    </row>
    <row r="640" spans="1:25" x14ac:dyDescent="0.2">
      <c r="A640" s="67"/>
      <c r="B640" s="67"/>
      <c r="C640" s="67"/>
      <c r="D640" s="67"/>
      <c r="E640" s="67"/>
      <c r="F640" s="67"/>
      <c r="G640" s="67"/>
      <c r="H640" s="67"/>
      <c r="I640" s="67"/>
      <c r="J640" s="67"/>
      <c r="K640" s="67"/>
      <c r="L640" s="67"/>
      <c r="M640" s="67"/>
      <c r="N640" s="67"/>
      <c r="O640" s="67"/>
      <c r="P640" s="67"/>
      <c r="Q640" s="67"/>
      <c r="R640" s="67"/>
      <c r="S640" s="67"/>
      <c r="T640" s="67"/>
      <c r="U640" s="67"/>
      <c r="V640" s="67"/>
      <c r="W640" s="67"/>
      <c r="X640" s="67"/>
      <c r="Y640" s="67"/>
    </row>
    <row r="641" spans="1:25" x14ac:dyDescent="0.2">
      <c r="A641" s="67"/>
      <c r="B641" s="67"/>
      <c r="C641" s="67"/>
      <c r="D641" s="67"/>
      <c r="E641" s="67"/>
      <c r="F641" s="67"/>
      <c r="G641" s="67"/>
      <c r="H641" s="67"/>
      <c r="I641" s="67"/>
      <c r="J641" s="67"/>
      <c r="K641" s="67"/>
      <c r="L641" s="67"/>
      <c r="M641" s="67"/>
      <c r="N641" s="67"/>
      <c r="O641" s="67"/>
      <c r="P641" s="67"/>
      <c r="Q641" s="67"/>
      <c r="R641" s="67"/>
      <c r="S641" s="67"/>
      <c r="T641" s="67"/>
      <c r="U641" s="67"/>
      <c r="V641" s="67"/>
      <c r="W641" s="67"/>
      <c r="X641" s="67"/>
      <c r="Y641" s="67"/>
    </row>
    <row r="642" spans="1:25" x14ac:dyDescent="0.2">
      <c r="A642" s="67"/>
      <c r="B642" s="67"/>
      <c r="C642" s="67"/>
      <c r="D642" s="67"/>
      <c r="E642" s="67"/>
      <c r="F642" s="67"/>
      <c r="G642" s="67"/>
      <c r="H642" s="67"/>
      <c r="I642" s="67"/>
      <c r="J642" s="67"/>
      <c r="K642" s="67"/>
      <c r="L642" s="67"/>
      <c r="M642" s="67"/>
      <c r="N642" s="67"/>
      <c r="O642" s="67"/>
      <c r="P642" s="67"/>
      <c r="Q642" s="67"/>
      <c r="R642" s="67"/>
      <c r="S642" s="67"/>
      <c r="T642" s="67"/>
      <c r="U642" s="67"/>
      <c r="V642" s="67"/>
      <c r="W642" s="67"/>
      <c r="X642" s="67"/>
      <c r="Y642" s="67"/>
    </row>
    <row r="643" spans="1:25" x14ac:dyDescent="0.2">
      <c r="A643" s="67"/>
      <c r="B643" s="67"/>
      <c r="C643" s="67"/>
      <c r="D643" s="67"/>
      <c r="E643" s="67"/>
      <c r="F643" s="67"/>
      <c r="G643" s="67"/>
      <c r="H643" s="67"/>
      <c r="I643" s="67"/>
      <c r="J643" s="67"/>
      <c r="K643" s="67"/>
      <c r="L643" s="67"/>
      <c r="M643" s="67"/>
      <c r="N643" s="67"/>
      <c r="O643" s="67"/>
      <c r="P643" s="67"/>
      <c r="Q643" s="67"/>
      <c r="R643" s="67"/>
      <c r="S643" s="67"/>
      <c r="T643" s="67"/>
      <c r="U643" s="67"/>
      <c r="V643" s="67"/>
      <c r="W643" s="67"/>
      <c r="X643" s="67"/>
      <c r="Y643" s="67"/>
    </row>
    <row r="644" spans="1:25" x14ac:dyDescent="0.2">
      <c r="A644" s="67"/>
      <c r="B644" s="67"/>
      <c r="C644" s="67"/>
      <c r="D644" s="67"/>
      <c r="E644" s="67"/>
      <c r="F644" s="67"/>
      <c r="G644" s="67"/>
      <c r="H644" s="67"/>
      <c r="I644" s="67"/>
      <c r="J644" s="67"/>
      <c r="K644" s="67"/>
      <c r="L644" s="67"/>
      <c r="M644" s="67"/>
      <c r="N644" s="67"/>
      <c r="O644" s="67"/>
      <c r="P644" s="67"/>
      <c r="Q644" s="67"/>
      <c r="R644" s="67"/>
      <c r="S644" s="67"/>
      <c r="T644" s="67"/>
      <c r="U644" s="67"/>
      <c r="V644" s="67"/>
      <c r="W644" s="67"/>
      <c r="X644" s="67"/>
      <c r="Y644" s="67"/>
    </row>
    <row r="645" spans="1:25" x14ac:dyDescent="0.2">
      <c r="A645" s="67"/>
      <c r="B645" s="67"/>
      <c r="C645" s="67"/>
      <c r="D645" s="67"/>
      <c r="E645" s="67"/>
      <c r="F645" s="67"/>
      <c r="G645" s="67"/>
      <c r="H645" s="67"/>
      <c r="I645" s="67"/>
      <c r="J645" s="67"/>
      <c r="K645" s="67"/>
      <c r="L645" s="67"/>
      <c r="M645" s="67"/>
      <c r="N645" s="67"/>
      <c r="O645" s="67"/>
      <c r="P645" s="67"/>
      <c r="Q645" s="67"/>
      <c r="R645" s="67"/>
      <c r="S645" s="67"/>
      <c r="T645" s="67"/>
      <c r="U645" s="67"/>
      <c r="V645" s="67"/>
      <c r="W645" s="67"/>
      <c r="X645" s="67"/>
      <c r="Y645" s="67"/>
    </row>
    <row r="646" spans="1:25" x14ac:dyDescent="0.2">
      <c r="A646" s="67"/>
      <c r="B646" s="67"/>
      <c r="C646" s="67"/>
      <c r="D646" s="67"/>
      <c r="E646" s="67"/>
      <c r="F646" s="67"/>
      <c r="G646" s="67"/>
      <c r="H646" s="67"/>
      <c r="I646" s="67"/>
      <c r="J646" s="67"/>
      <c r="K646" s="67"/>
      <c r="L646" s="67"/>
      <c r="M646" s="67"/>
      <c r="N646" s="67"/>
      <c r="O646" s="67"/>
      <c r="P646" s="67"/>
      <c r="Q646" s="67"/>
      <c r="R646" s="67"/>
      <c r="S646" s="67"/>
      <c r="T646" s="67"/>
      <c r="U646" s="67"/>
      <c r="V646" s="67"/>
      <c r="W646" s="67"/>
      <c r="X646" s="67"/>
      <c r="Y646" s="67"/>
    </row>
    <row r="647" spans="1:25" x14ac:dyDescent="0.2">
      <c r="A647" s="67"/>
      <c r="B647" s="67"/>
      <c r="C647" s="67"/>
      <c r="D647" s="67"/>
      <c r="E647" s="67"/>
      <c r="F647" s="67"/>
      <c r="G647" s="67"/>
      <c r="H647" s="67"/>
      <c r="I647" s="67"/>
      <c r="J647" s="67"/>
      <c r="K647" s="67"/>
      <c r="L647" s="67"/>
      <c r="M647" s="67"/>
      <c r="N647" s="67"/>
      <c r="O647" s="67"/>
      <c r="P647" s="67"/>
      <c r="Q647" s="67"/>
      <c r="R647" s="67"/>
      <c r="S647" s="67"/>
      <c r="T647" s="67"/>
      <c r="U647" s="67"/>
      <c r="V647" s="67"/>
      <c r="W647" s="67"/>
      <c r="X647" s="67"/>
      <c r="Y647" s="67"/>
    </row>
    <row r="648" spans="1:25" x14ac:dyDescent="0.2">
      <c r="A648" s="67"/>
      <c r="B648" s="67"/>
      <c r="C648" s="67"/>
      <c r="D648" s="67"/>
      <c r="E648" s="67"/>
      <c r="F648" s="67"/>
      <c r="G648" s="67"/>
      <c r="H648" s="67"/>
      <c r="I648" s="67"/>
      <c r="J648" s="67"/>
      <c r="K648" s="67"/>
      <c r="L648" s="67"/>
      <c r="M648" s="67"/>
      <c r="N648" s="67"/>
      <c r="O648" s="67"/>
      <c r="P648" s="67"/>
      <c r="Q648" s="67"/>
      <c r="R648" s="67"/>
      <c r="S648" s="67"/>
      <c r="T648" s="67"/>
      <c r="U648" s="67"/>
      <c r="V648" s="67"/>
      <c r="W648" s="67"/>
      <c r="X648" s="67"/>
      <c r="Y648" s="67"/>
    </row>
    <row r="649" spans="1:25" x14ac:dyDescent="0.2">
      <c r="A649" s="67"/>
      <c r="B649" s="67"/>
      <c r="C649" s="67"/>
      <c r="D649" s="67"/>
      <c r="E649" s="67"/>
      <c r="F649" s="67"/>
      <c r="G649" s="67"/>
      <c r="H649" s="67"/>
      <c r="I649" s="67"/>
      <c r="J649" s="67"/>
      <c r="K649" s="67"/>
      <c r="L649" s="67"/>
      <c r="M649" s="67"/>
      <c r="N649" s="67"/>
      <c r="O649" s="67"/>
      <c r="P649" s="67"/>
      <c r="Q649" s="67"/>
      <c r="R649" s="67"/>
      <c r="S649" s="67"/>
      <c r="T649" s="67"/>
      <c r="U649" s="67"/>
      <c r="V649" s="67"/>
      <c r="W649" s="67"/>
      <c r="X649" s="67"/>
      <c r="Y649" s="67"/>
    </row>
    <row r="650" spans="1:25" x14ac:dyDescent="0.2">
      <c r="A650" s="67"/>
      <c r="B650" s="67"/>
      <c r="C650" s="67"/>
      <c r="D650" s="67"/>
      <c r="E650" s="67"/>
      <c r="F650" s="67"/>
      <c r="G650" s="67"/>
      <c r="H650" s="67"/>
      <c r="I650" s="67"/>
      <c r="J650" s="67"/>
      <c r="K650" s="67"/>
      <c r="L650" s="67"/>
      <c r="M650" s="67"/>
      <c r="N650" s="67"/>
      <c r="O650" s="67"/>
      <c r="P650" s="67"/>
      <c r="Q650" s="67"/>
      <c r="R650" s="67"/>
      <c r="S650" s="67"/>
      <c r="T650" s="67"/>
      <c r="U650" s="67"/>
      <c r="V650" s="67"/>
      <c r="W650" s="67"/>
      <c r="X650" s="67"/>
      <c r="Y650" s="67"/>
    </row>
    <row r="651" spans="1:25" x14ac:dyDescent="0.2">
      <c r="A651" s="67"/>
      <c r="B651" s="67"/>
      <c r="C651" s="67"/>
      <c r="D651" s="67"/>
      <c r="E651" s="67"/>
      <c r="F651" s="67"/>
      <c r="G651" s="67"/>
      <c r="H651" s="67"/>
      <c r="I651" s="67"/>
      <c r="J651" s="67"/>
      <c r="K651" s="67"/>
      <c r="L651" s="67"/>
      <c r="M651" s="67"/>
      <c r="N651" s="67"/>
      <c r="O651" s="67"/>
      <c r="P651" s="67"/>
      <c r="Q651" s="67"/>
      <c r="R651" s="67"/>
      <c r="S651" s="67"/>
      <c r="T651" s="67"/>
      <c r="U651" s="67"/>
      <c r="V651" s="67"/>
      <c r="W651" s="67"/>
      <c r="X651" s="67"/>
      <c r="Y651" s="67"/>
    </row>
    <row r="652" spans="1:25" x14ac:dyDescent="0.2">
      <c r="A652" s="67"/>
      <c r="B652" s="67"/>
      <c r="C652" s="67"/>
      <c r="D652" s="67"/>
      <c r="E652" s="67"/>
      <c r="F652" s="67"/>
      <c r="G652" s="67"/>
      <c r="H652" s="67"/>
      <c r="I652" s="67"/>
      <c r="J652" s="67"/>
      <c r="K652" s="67"/>
      <c r="L652" s="67"/>
      <c r="M652" s="67"/>
      <c r="N652" s="67"/>
      <c r="O652" s="67"/>
      <c r="P652" s="67"/>
      <c r="Q652" s="67"/>
      <c r="R652" s="67"/>
      <c r="S652" s="67"/>
      <c r="T652" s="67"/>
      <c r="U652" s="67"/>
      <c r="V652" s="67"/>
      <c r="W652" s="67"/>
      <c r="X652" s="67"/>
      <c r="Y652" s="67"/>
    </row>
    <row r="653" spans="1:25" x14ac:dyDescent="0.2">
      <c r="A653" s="67"/>
      <c r="B653" s="67"/>
      <c r="C653" s="67"/>
      <c r="D653" s="67"/>
      <c r="E653" s="67"/>
      <c r="F653" s="67"/>
      <c r="G653" s="67"/>
      <c r="H653" s="67"/>
      <c r="I653" s="67"/>
      <c r="J653" s="67"/>
      <c r="K653" s="67"/>
      <c r="L653" s="67"/>
      <c r="M653" s="67"/>
      <c r="N653" s="67"/>
      <c r="O653" s="67"/>
      <c r="P653" s="67"/>
      <c r="Q653" s="67"/>
      <c r="R653" s="67"/>
      <c r="S653" s="67"/>
      <c r="T653" s="67"/>
      <c r="U653" s="67"/>
      <c r="V653" s="67"/>
      <c r="W653" s="67"/>
      <c r="X653" s="67"/>
      <c r="Y653" s="67"/>
    </row>
    <row r="654" spans="1:25" x14ac:dyDescent="0.2">
      <c r="A654" s="67"/>
      <c r="B654" s="67"/>
      <c r="C654" s="67"/>
      <c r="D654" s="67"/>
      <c r="E654" s="67"/>
      <c r="F654" s="67"/>
      <c r="G654" s="67"/>
      <c r="H654" s="67"/>
      <c r="I654" s="67"/>
      <c r="J654" s="67"/>
      <c r="K654" s="67"/>
      <c r="L654" s="67"/>
      <c r="M654" s="67"/>
      <c r="N654" s="67"/>
      <c r="O654" s="67"/>
      <c r="P654" s="67"/>
      <c r="Q654" s="67"/>
      <c r="R654" s="67"/>
      <c r="S654" s="67"/>
      <c r="T654" s="67"/>
      <c r="U654" s="67"/>
      <c r="V654" s="67"/>
      <c r="W654" s="67"/>
      <c r="X654" s="67"/>
      <c r="Y654" s="67"/>
    </row>
    <row r="655" spans="1:25" x14ac:dyDescent="0.2">
      <c r="A655" s="67"/>
      <c r="B655" s="67"/>
      <c r="C655" s="67"/>
      <c r="D655" s="67"/>
      <c r="E655" s="67"/>
      <c r="F655" s="67"/>
      <c r="G655" s="67"/>
      <c r="H655" s="67"/>
      <c r="I655" s="67"/>
      <c r="J655" s="67"/>
      <c r="K655" s="67"/>
      <c r="L655" s="67"/>
      <c r="M655" s="67"/>
      <c r="N655" s="67"/>
      <c r="O655" s="67"/>
      <c r="P655" s="67"/>
      <c r="Q655" s="67"/>
      <c r="R655" s="67"/>
      <c r="S655" s="67"/>
      <c r="T655" s="67"/>
      <c r="U655" s="67"/>
      <c r="V655" s="67"/>
      <c r="W655" s="67"/>
      <c r="X655" s="67"/>
      <c r="Y655" s="67"/>
    </row>
    <row r="656" spans="1:25" x14ac:dyDescent="0.2">
      <c r="A656" s="67"/>
      <c r="B656" s="67"/>
      <c r="C656" s="67"/>
      <c r="D656" s="67"/>
      <c r="E656" s="67"/>
      <c r="F656" s="67"/>
      <c r="G656" s="67"/>
      <c r="H656" s="67"/>
      <c r="I656" s="67"/>
      <c r="J656" s="67"/>
      <c r="K656" s="67"/>
      <c r="L656" s="67"/>
      <c r="M656" s="67"/>
      <c r="N656" s="67"/>
      <c r="O656" s="67"/>
      <c r="P656" s="67"/>
      <c r="Q656" s="67"/>
      <c r="R656" s="67"/>
      <c r="S656" s="67"/>
      <c r="T656" s="67"/>
      <c r="U656" s="67"/>
      <c r="V656" s="67"/>
      <c r="W656" s="67"/>
      <c r="X656" s="67"/>
      <c r="Y656" s="67"/>
    </row>
    <row r="657" spans="1:25" x14ac:dyDescent="0.2">
      <c r="A657" s="67"/>
      <c r="B657" s="67"/>
      <c r="C657" s="67"/>
      <c r="D657" s="67"/>
      <c r="E657" s="67"/>
      <c r="F657" s="67"/>
      <c r="G657" s="67"/>
      <c r="H657" s="67"/>
      <c r="I657" s="67"/>
      <c r="J657" s="67"/>
      <c r="K657" s="67"/>
      <c r="L657" s="67"/>
      <c r="M657" s="67"/>
      <c r="N657" s="67"/>
      <c r="O657" s="67"/>
      <c r="P657" s="67"/>
      <c r="Q657" s="67"/>
      <c r="R657" s="67"/>
      <c r="S657" s="67"/>
      <c r="T657" s="67"/>
      <c r="U657" s="67"/>
      <c r="V657" s="67"/>
      <c r="W657" s="67"/>
      <c r="X657" s="67"/>
      <c r="Y657" s="67"/>
    </row>
    <row r="658" spans="1:25" x14ac:dyDescent="0.2">
      <c r="A658" s="67"/>
      <c r="B658" s="67"/>
      <c r="C658" s="67"/>
      <c r="D658" s="67"/>
      <c r="E658" s="67"/>
      <c r="F658" s="67"/>
      <c r="G658" s="67"/>
      <c r="H658" s="67"/>
      <c r="I658" s="67"/>
      <c r="J658" s="67"/>
      <c r="K658" s="67"/>
      <c r="L658" s="67"/>
      <c r="M658" s="67"/>
      <c r="N658" s="67"/>
      <c r="O658" s="67"/>
      <c r="P658" s="67"/>
      <c r="Q658" s="67"/>
      <c r="R658" s="67"/>
      <c r="S658" s="67"/>
      <c r="T658" s="67"/>
      <c r="U658" s="67"/>
      <c r="V658" s="67"/>
      <c r="W658" s="67"/>
      <c r="X658" s="67"/>
      <c r="Y658" s="67"/>
    </row>
    <row r="659" spans="1:25" x14ac:dyDescent="0.2">
      <c r="A659" s="67"/>
      <c r="B659" s="67"/>
      <c r="C659" s="67"/>
      <c r="D659" s="67"/>
      <c r="E659" s="67"/>
      <c r="F659" s="67"/>
      <c r="G659" s="67"/>
      <c r="H659" s="67"/>
      <c r="I659" s="67"/>
      <c r="J659" s="67"/>
      <c r="K659" s="67"/>
      <c r="L659" s="67"/>
      <c r="M659" s="67"/>
      <c r="N659" s="67"/>
      <c r="O659" s="67"/>
      <c r="P659" s="67"/>
      <c r="Q659" s="67"/>
      <c r="R659" s="67"/>
      <c r="S659" s="67"/>
      <c r="T659" s="67"/>
      <c r="U659" s="67"/>
      <c r="V659" s="67"/>
      <c r="W659" s="67"/>
      <c r="X659" s="67"/>
      <c r="Y659" s="67"/>
    </row>
    <row r="660" spans="1:25" x14ac:dyDescent="0.2">
      <c r="A660" s="67"/>
      <c r="B660" s="67"/>
      <c r="C660" s="67"/>
      <c r="D660" s="67"/>
      <c r="E660" s="67"/>
      <c r="F660" s="67"/>
      <c r="G660" s="67"/>
      <c r="H660" s="67"/>
      <c r="I660" s="67"/>
      <c r="J660" s="67"/>
      <c r="K660" s="67"/>
      <c r="L660" s="67"/>
      <c r="M660" s="67"/>
      <c r="N660" s="67"/>
      <c r="O660" s="67"/>
      <c r="P660" s="67"/>
      <c r="Q660" s="67"/>
      <c r="R660" s="67"/>
      <c r="S660" s="67"/>
      <c r="T660" s="67"/>
      <c r="U660" s="67"/>
      <c r="V660" s="67"/>
      <c r="W660" s="67"/>
      <c r="X660" s="67"/>
      <c r="Y660" s="67"/>
    </row>
    <row r="661" spans="1:25" x14ac:dyDescent="0.2">
      <c r="A661" s="67"/>
      <c r="B661" s="67"/>
      <c r="C661" s="67"/>
      <c r="D661" s="67"/>
      <c r="E661" s="67"/>
      <c r="F661" s="67"/>
      <c r="G661" s="67"/>
      <c r="H661" s="67"/>
      <c r="I661" s="67"/>
      <c r="J661" s="67"/>
      <c r="K661" s="67"/>
      <c r="L661" s="67"/>
      <c r="M661" s="67"/>
      <c r="N661" s="67"/>
      <c r="O661" s="67"/>
      <c r="P661" s="67"/>
      <c r="Q661" s="67"/>
      <c r="R661" s="67"/>
      <c r="S661" s="67"/>
      <c r="T661" s="67"/>
      <c r="U661" s="67"/>
      <c r="V661" s="67"/>
      <c r="W661" s="67"/>
      <c r="X661" s="67"/>
      <c r="Y661" s="67"/>
    </row>
    <row r="662" spans="1:25" x14ac:dyDescent="0.2">
      <c r="A662" s="67"/>
      <c r="B662" s="67"/>
      <c r="C662" s="67"/>
      <c r="D662" s="67"/>
      <c r="E662" s="67"/>
      <c r="F662" s="67"/>
      <c r="G662" s="67"/>
      <c r="H662" s="67"/>
      <c r="I662" s="67"/>
      <c r="J662" s="67"/>
      <c r="K662" s="67"/>
      <c r="L662" s="67"/>
      <c r="M662" s="67"/>
      <c r="N662" s="67"/>
      <c r="O662" s="67"/>
      <c r="P662" s="67"/>
      <c r="Q662" s="67"/>
      <c r="R662" s="67"/>
      <c r="S662" s="67"/>
      <c r="T662" s="67"/>
      <c r="U662" s="67"/>
      <c r="V662" s="67"/>
      <c r="W662" s="67"/>
      <c r="X662" s="67"/>
      <c r="Y662" s="67"/>
    </row>
    <row r="663" spans="1:25" x14ac:dyDescent="0.2">
      <c r="A663" s="67"/>
      <c r="B663" s="67"/>
      <c r="C663" s="67"/>
      <c r="D663" s="67"/>
      <c r="E663" s="67"/>
      <c r="F663" s="67"/>
      <c r="G663" s="67"/>
      <c r="H663" s="67"/>
      <c r="I663" s="67"/>
      <c r="J663" s="67"/>
      <c r="K663" s="67"/>
      <c r="L663" s="67"/>
      <c r="M663" s="67"/>
      <c r="N663" s="67"/>
      <c r="O663" s="67"/>
      <c r="P663" s="67"/>
      <c r="Q663" s="67"/>
      <c r="R663" s="67"/>
      <c r="S663" s="67"/>
      <c r="T663" s="67"/>
      <c r="U663" s="67"/>
      <c r="V663" s="67"/>
      <c r="W663" s="67"/>
      <c r="X663" s="67"/>
      <c r="Y663" s="67"/>
    </row>
    <row r="664" spans="1:25" x14ac:dyDescent="0.2">
      <c r="A664" s="67"/>
      <c r="B664" s="67"/>
      <c r="C664" s="67"/>
      <c r="D664" s="67"/>
      <c r="E664" s="67"/>
      <c r="F664" s="67"/>
      <c r="G664" s="67"/>
      <c r="H664" s="67"/>
      <c r="I664" s="67"/>
      <c r="J664" s="67"/>
      <c r="K664" s="67"/>
      <c r="L664" s="67"/>
      <c r="M664" s="67"/>
      <c r="N664" s="67"/>
      <c r="O664" s="67"/>
      <c r="P664" s="67"/>
      <c r="Q664" s="67"/>
      <c r="R664" s="67"/>
      <c r="S664" s="67"/>
      <c r="T664" s="67"/>
      <c r="U664" s="67"/>
      <c r="V664" s="67"/>
      <c r="W664" s="67"/>
      <c r="X664" s="67"/>
      <c r="Y664" s="67"/>
    </row>
    <row r="665" spans="1:25" x14ac:dyDescent="0.2">
      <c r="A665" s="67"/>
      <c r="B665" s="67"/>
      <c r="C665" s="67"/>
      <c r="D665" s="67"/>
      <c r="E665" s="67"/>
      <c r="F665" s="67"/>
      <c r="G665" s="67"/>
      <c r="H665" s="67"/>
      <c r="I665" s="67"/>
      <c r="J665" s="67"/>
      <c r="K665" s="67"/>
      <c r="L665" s="67"/>
      <c r="M665" s="67"/>
      <c r="N665" s="67"/>
      <c r="O665" s="67"/>
      <c r="P665" s="67"/>
      <c r="Q665" s="67"/>
      <c r="R665" s="67"/>
      <c r="S665" s="67"/>
      <c r="T665" s="67"/>
      <c r="U665" s="67"/>
      <c r="V665" s="67"/>
      <c r="W665" s="67"/>
      <c r="X665" s="67"/>
      <c r="Y665" s="67"/>
    </row>
    <row r="666" spans="1:25" x14ac:dyDescent="0.2">
      <c r="A666" s="67"/>
      <c r="B666" s="67"/>
      <c r="C666" s="67"/>
      <c r="D666" s="67"/>
      <c r="E666" s="67"/>
      <c r="F666" s="67"/>
      <c r="G666" s="67"/>
      <c r="H666" s="67"/>
      <c r="I666" s="67"/>
      <c r="J666" s="67"/>
      <c r="K666" s="67"/>
      <c r="L666" s="67"/>
      <c r="M666" s="67"/>
      <c r="N666" s="67"/>
      <c r="O666" s="67"/>
      <c r="P666" s="67"/>
      <c r="Q666" s="67"/>
      <c r="R666" s="67"/>
      <c r="S666" s="67"/>
      <c r="T666" s="67"/>
      <c r="U666" s="67"/>
      <c r="V666" s="67"/>
      <c r="W666" s="67"/>
      <c r="X666" s="67"/>
      <c r="Y666" s="67"/>
    </row>
    <row r="667" spans="1:25" x14ac:dyDescent="0.2">
      <c r="A667" s="67"/>
      <c r="B667" s="67"/>
      <c r="C667" s="67"/>
      <c r="D667" s="67"/>
      <c r="E667" s="67"/>
      <c r="F667" s="67"/>
      <c r="G667" s="67"/>
      <c r="H667" s="67"/>
      <c r="I667" s="67"/>
      <c r="J667" s="67"/>
      <c r="K667" s="67"/>
      <c r="L667" s="67"/>
      <c r="M667" s="67"/>
      <c r="N667" s="67"/>
      <c r="O667" s="67"/>
      <c r="P667" s="67"/>
      <c r="Q667" s="67"/>
      <c r="R667" s="67"/>
      <c r="S667" s="67"/>
      <c r="T667" s="67"/>
      <c r="U667" s="67"/>
      <c r="V667" s="67"/>
      <c r="W667" s="67"/>
      <c r="X667" s="67"/>
      <c r="Y667" s="67"/>
    </row>
    <row r="668" spans="1:25" x14ac:dyDescent="0.2">
      <c r="A668" s="67"/>
      <c r="B668" s="67"/>
      <c r="C668" s="67"/>
      <c r="D668" s="67"/>
      <c r="E668" s="67"/>
      <c r="F668" s="67"/>
      <c r="G668" s="67"/>
      <c r="H668" s="67"/>
      <c r="I668" s="67"/>
      <c r="J668" s="67"/>
      <c r="K668" s="67"/>
      <c r="L668" s="67"/>
      <c r="M668" s="67"/>
      <c r="N668" s="67"/>
      <c r="O668" s="67"/>
      <c r="P668" s="67"/>
      <c r="Q668" s="67"/>
      <c r="R668" s="67"/>
      <c r="S668" s="67"/>
      <c r="T668" s="67"/>
      <c r="U668" s="67"/>
      <c r="V668" s="67"/>
      <c r="W668" s="67"/>
      <c r="X668" s="67"/>
      <c r="Y668" s="67"/>
    </row>
    <row r="669" spans="1:25" x14ac:dyDescent="0.2">
      <c r="A669" s="67"/>
      <c r="B669" s="67"/>
      <c r="C669" s="67"/>
      <c r="D669" s="67"/>
      <c r="E669" s="67"/>
      <c r="F669" s="67"/>
      <c r="G669" s="67"/>
      <c r="H669" s="67"/>
      <c r="I669" s="67"/>
      <c r="J669" s="67"/>
      <c r="K669" s="67"/>
      <c r="L669" s="67"/>
      <c r="M669" s="67"/>
      <c r="N669" s="67"/>
      <c r="O669" s="67"/>
      <c r="P669" s="67"/>
      <c r="Q669" s="67"/>
      <c r="R669" s="67"/>
      <c r="S669" s="67"/>
      <c r="T669" s="67"/>
      <c r="U669" s="67"/>
      <c r="V669" s="67"/>
      <c r="W669" s="67"/>
      <c r="X669" s="67"/>
      <c r="Y669" s="67"/>
    </row>
    <row r="670" spans="1:25" x14ac:dyDescent="0.2">
      <c r="A670" s="67"/>
      <c r="B670" s="67"/>
      <c r="C670" s="67"/>
      <c r="D670" s="67"/>
      <c r="E670" s="67"/>
      <c r="F670" s="67"/>
      <c r="G670" s="67"/>
      <c r="H670" s="67"/>
      <c r="I670" s="67"/>
      <c r="J670" s="67"/>
      <c r="K670" s="67"/>
      <c r="L670" s="67"/>
      <c r="M670" s="67"/>
      <c r="N670" s="67"/>
      <c r="O670" s="67"/>
      <c r="P670" s="67"/>
      <c r="Q670" s="67"/>
      <c r="R670" s="67"/>
      <c r="S670" s="67"/>
      <c r="T670" s="67"/>
      <c r="U670" s="67"/>
      <c r="V670" s="67"/>
      <c r="W670" s="67"/>
      <c r="X670" s="67"/>
      <c r="Y670" s="67"/>
    </row>
    <row r="671" spans="1:25" x14ac:dyDescent="0.2">
      <c r="A671" s="67"/>
      <c r="B671" s="67"/>
      <c r="C671" s="67"/>
      <c r="D671" s="67"/>
      <c r="E671" s="67"/>
      <c r="F671" s="67"/>
      <c r="G671" s="67"/>
      <c r="H671" s="67"/>
      <c r="I671" s="67"/>
      <c r="J671" s="67"/>
      <c r="K671" s="67"/>
      <c r="L671" s="67"/>
      <c r="M671" s="67"/>
      <c r="N671" s="67"/>
      <c r="O671" s="67"/>
      <c r="P671" s="67"/>
      <c r="Q671" s="67"/>
      <c r="R671" s="67"/>
      <c r="S671" s="67"/>
      <c r="T671" s="67"/>
      <c r="U671" s="67"/>
      <c r="V671" s="67"/>
      <c r="W671" s="67"/>
      <c r="X671" s="67"/>
      <c r="Y671" s="67"/>
    </row>
    <row r="672" spans="1:25" x14ac:dyDescent="0.2">
      <c r="A672" s="67"/>
      <c r="B672" s="67"/>
      <c r="C672" s="67"/>
      <c r="D672" s="67"/>
      <c r="E672" s="67"/>
      <c r="F672" s="67"/>
      <c r="G672" s="67"/>
      <c r="H672" s="67"/>
      <c r="I672" s="67"/>
      <c r="J672" s="67"/>
      <c r="K672" s="67"/>
      <c r="L672" s="67"/>
      <c r="M672" s="67"/>
      <c r="N672" s="67"/>
      <c r="O672" s="67"/>
      <c r="P672" s="67"/>
      <c r="Q672" s="67"/>
      <c r="R672" s="67"/>
      <c r="S672" s="67"/>
      <c r="T672" s="67"/>
      <c r="U672" s="67"/>
      <c r="V672" s="67"/>
      <c r="W672" s="67"/>
      <c r="X672" s="67"/>
      <c r="Y672" s="67"/>
    </row>
    <row r="673" spans="1:25" x14ac:dyDescent="0.2">
      <c r="A673" s="67"/>
      <c r="B673" s="67"/>
      <c r="C673" s="67"/>
      <c r="D673" s="67"/>
      <c r="E673" s="67"/>
      <c r="F673" s="67"/>
      <c r="G673" s="67"/>
      <c r="H673" s="67"/>
      <c r="I673" s="67"/>
      <c r="J673" s="67"/>
      <c r="K673" s="67"/>
      <c r="L673" s="67"/>
      <c r="M673" s="67"/>
      <c r="N673" s="67"/>
      <c r="O673" s="67"/>
      <c r="P673" s="67"/>
      <c r="Q673" s="67"/>
      <c r="R673" s="67"/>
      <c r="S673" s="67"/>
      <c r="T673" s="67"/>
      <c r="U673" s="67"/>
      <c r="V673" s="67"/>
      <c r="W673" s="67"/>
      <c r="X673" s="67"/>
      <c r="Y673" s="67"/>
    </row>
    <row r="674" spans="1:25" x14ac:dyDescent="0.2">
      <c r="A674" s="67"/>
      <c r="B674" s="67"/>
      <c r="C674" s="67"/>
      <c r="D674" s="67"/>
      <c r="E674" s="67"/>
      <c r="F674" s="67"/>
      <c r="G674" s="67"/>
      <c r="H674" s="67"/>
      <c r="I674" s="67"/>
      <c r="J674" s="67"/>
      <c r="K674" s="67"/>
      <c r="L674" s="67"/>
      <c r="M674" s="67"/>
      <c r="N674" s="67"/>
      <c r="O674" s="67"/>
      <c r="P674" s="67"/>
      <c r="Q674" s="67"/>
      <c r="R674" s="67"/>
      <c r="S674" s="67"/>
      <c r="T674" s="67"/>
      <c r="U674" s="67"/>
      <c r="V674" s="67"/>
      <c r="W674" s="67"/>
      <c r="X674" s="67"/>
      <c r="Y674" s="67"/>
    </row>
    <row r="675" spans="1:25" x14ac:dyDescent="0.2">
      <c r="A675" s="67"/>
      <c r="B675" s="67"/>
      <c r="C675" s="67"/>
      <c r="D675" s="67"/>
      <c r="E675" s="67"/>
      <c r="F675" s="67"/>
      <c r="G675" s="67"/>
      <c r="H675" s="67"/>
      <c r="I675" s="67"/>
      <c r="J675" s="67"/>
      <c r="K675" s="67"/>
      <c r="L675" s="67"/>
      <c r="M675" s="67"/>
      <c r="N675" s="67"/>
      <c r="O675" s="67"/>
      <c r="P675" s="67"/>
      <c r="Q675" s="67"/>
      <c r="R675" s="67"/>
      <c r="S675" s="67"/>
      <c r="T675" s="67"/>
      <c r="U675" s="67"/>
      <c r="V675" s="67"/>
      <c r="W675" s="67"/>
      <c r="X675" s="67"/>
      <c r="Y675" s="67"/>
    </row>
    <row r="676" spans="1:25" x14ac:dyDescent="0.2">
      <c r="A676" s="67"/>
      <c r="B676" s="67"/>
      <c r="C676" s="67"/>
      <c r="D676" s="67"/>
      <c r="E676" s="67"/>
      <c r="F676" s="67"/>
      <c r="G676" s="67"/>
      <c r="H676" s="67"/>
      <c r="I676" s="67"/>
      <c r="J676" s="67"/>
      <c r="K676" s="67"/>
      <c r="L676" s="67"/>
      <c r="M676" s="67"/>
      <c r="N676" s="67"/>
      <c r="O676" s="67"/>
      <c r="P676" s="67"/>
      <c r="Q676" s="67"/>
      <c r="R676" s="67"/>
      <c r="S676" s="67"/>
      <c r="T676" s="67"/>
      <c r="U676" s="67"/>
      <c r="V676" s="67"/>
      <c r="W676" s="67"/>
      <c r="X676" s="67"/>
      <c r="Y676" s="67"/>
    </row>
    <row r="677" spans="1:25" x14ac:dyDescent="0.2">
      <c r="A677" s="67"/>
      <c r="B677" s="67"/>
      <c r="C677" s="67"/>
      <c r="D677" s="67"/>
      <c r="E677" s="67"/>
      <c r="F677" s="67"/>
      <c r="G677" s="67"/>
      <c r="H677" s="67"/>
      <c r="I677" s="67"/>
      <c r="J677" s="67"/>
      <c r="K677" s="67"/>
      <c r="L677" s="67"/>
      <c r="M677" s="67"/>
      <c r="N677" s="67"/>
      <c r="O677" s="67"/>
      <c r="P677" s="67"/>
      <c r="Q677" s="67"/>
      <c r="R677" s="67"/>
      <c r="S677" s="67"/>
      <c r="T677" s="67"/>
      <c r="U677" s="67"/>
      <c r="V677" s="67"/>
      <c r="W677" s="67"/>
      <c r="X677" s="67"/>
      <c r="Y677" s="67"/>
    </row>
    <row r="678" spans="1:25" x14ac:dyDescent="0.2">
      <c r="A678" s="67"/>
      <c r="B678" s="67"/>
      <c r="C678" s="67"/>
      <c r="D678" s="67"/>
      <c r="E678" s="67"/>
      <c r="F678" s="67"/>
      <c r="G678" s="67"/>
      <c r="H678" s="67"/>
      <c r="I678" s="67"/>
      <c r="J678" s="67"/>
      <c r="K678" s="67"/>
      <c r="L678" s="67"/>
      <c r="M678" s="67"/>
      <c r="N678" s="67"/>
      <c r="O678" s="67"/>
      <c r="P678" s="67"/>
      <c r="Q678" s="67"/>
      <c r="R678" s="67"/>
      <c r="S678" s="67"/>
      <c r="T678" s="67"/>
      <c r="U678" s="67"/>
      <c r="V678" s="67"/>
      <c r="W678" s="67"/>
      <c r="X678" s="67"/>
      <c r="Y678" s="67"/>
    </row>
    <row r="679" spans="1:25" x14ac:dyDescent="0.2">
      <c r="A679" s="67"/>
      <c r="B679" s="67"/>
      <c r="C679" s="67"/>
      <c r="D679" s="67"/>
      <c r="E679" s="67"/>
      <c r="F679" s="67"/>
      <c r="G679" s="67"/>
      <c r="H679" s="67"/>
      <c r="I679" s="67"/>
      <c r="J679" s="67"/>
      <c r="K679" s="67"/>
      <c r="L679" s="67"/>
      <c r="M679" s="67"/>
      <c r="N679" s="67"/>
      <c r="O679" s="67"/>
      <c r="P679" s="67"/>
      <c r="Q679" s="67"/>
      <c r="R679" s="67"/>
      <c r="S679" s="67"/>
      <c r="T679" s="67"/>
      <c r="U679" s="67"/>
      <c r="V679" s="67"/>
      <c r="W679" s="67"/>
      <c r="X679" s="67"/>
      <c r="Y679" s="67"/>
    </row>
    <row r="680" spans="1:25" x14ac:dyDescent="0.2">
      <c r="A680" s="67"/>
      <c r="B680" s="67"/>
      <c r="C680" s="67"/>
      <c r="D680" s="67"/>
      <c r="E680" s="67"/>
      <c r="F680" s="67"/>
      <c r="G680" s="67"/>
      <c r="H680" s="67"/>
      <c r="I680" s="67"/>
      <c r="J680" s="67"/>
      <c r="K680" s="67"/>
      <c r="L680" s="67"/>
      <c r="M680" s="67"/>
      <c r="N680" s="67"/>
      <c r="O680" s="67"/>
      <c r="P680" s="67"/>
      <c r="Q680" s="67"/>
      <c r="R680" s="67"/>
      <c r="S680" s="67"/>
      <c r="T680" s="67"/>
      <c r="U680" s="67"/>
      <c r="V680" s="67"/>
      <c r="W680" s="67"/>
      <c r="X680" s="67"/>
      <c r="Y680" s="67"/>
    </row>
    <row r="681" spans="1:25" x14ac:dyDescent="0.2">
      <c r="A681" s="67"/>
      <c r="B681" s="67"/>
      <c r="C681" s="67"/>
      <c r="D681" s="67"/>
      <c r="E681" s="67"/>
      <c r="F681" s="67"/>
      <c r="G681" s="67"/>
      <c r="H681" s="67"/>
      <c r="I681" s="67"/>
      <c r="J681" s="67"/>
      <c r="K681" s="67"/>
      <c r="L681" s="67"/>
      <c r="M681" s="67"/>
      <c r="N681" s="67"/>
      <c r="O681" s="67"/>
      <c r="P681" s="67"/>
      <c r="Q681" s="67"/>
      <c r="R681" s="67"/>
      <c r="S681" s="67"/>
      <c r="T681" s="67"/>
      <c r="U681" s="67"/>
      <c r="V681" s="67"/>
      <c r="W681" s="67"/>
      <c r="X681" s="67"/>
      <c r="Y681" s="67"/>
    </row>
    <row r="682" spans="1:25" x14ac:dyDescent="0.2">
      <c r="A682" s="67"/>
      <c r="B682" s="67"/>
      <c r="C682" s="67"/>
      <c r="D682" s="67"/>
      <c r="E682" s="67"/>
      <c r="F682" s="67"/>
      <c r="G682" s="67"/>
      <c r="H682" s="67"/>
      <c r="I682" s="67"/>
      <c r="J682" s="67"/>
      <c r="K682" s="67"/>
      <c r="L682" s="67"/>
      <c r="M682" s="67"/>
      <c r="N682" s="67"/>
      <c r="O682" s="67"/>
      <c r="P682" s="67"/>
      <c r="Q682" s="67"/>
      <c r="R682" s="67"/>
      <c r="S682" s="67"/>
      <c r="T682" s="67"/>
      <c r="U682" s="67"/>
      <c r="V682" s="67"/>
      <c r="W682" s="67"/>
      <c r="X682" s="67"/>
      <c r="Y682" s="67"/>
    </row>
    <row r="683" spans="1:25" x14ac:dyDescent="0.2">
      <c r="A683" s="67"/>
      <c r="B683" s="67"/>
      <c r="C683" s="67"/>
      <c r="D683" s="67"/>
      <c r="E683" s="67"/>
      <c r="F683" s="67"/>
      <c r="G683" s="67"/>
      <c r="H683" s="67"/>
      <c r="I683" s="67"/>
      <c r="J683" s="67"/>
      <c r="K683" s="67"/>
      <c r="L683" s="67"/>
      <c r="M683" s="67"/>
      <c r="N683" s="67"/>
      <c r="O683" s="67"/>
      <c r="P683" s="67"/>
      <c r="Q683" s="67"/>
      <c r="R683" s="67"/>
      <c r="S683" s="67"/>
      <c r="T683" s="67"/>
      <c r="U683" s="67"/>
      <c r="V683" s="67"/>
      <c r="W683" s="67"/>
      <c r="X683" s="67"/>
      <c r="Y683" s="67"/>
    </row>
    <row r="684" spans="1:25" x14ac:dyDescent="0.2">
      <c r="A684" s="67"/>
      <c r="B684" s="67"/>
      <c r="C684" s="67"/>
      <c r="D684" s="67"/>
      <c r="E684" s="67"/>
      <c r="F684" s="67"/>
      <c r="G684" s="67"/>
      <c r="H684" s="67"/>
      <c r="I684" s="67"/>
      <c r="J684" s="67"/>
      <c r="K684" s="67"/>
      <c r="L684" s="67"/>
      <c r="M684" s="67"/>
      <c r="N684" s="67"/>
      <c r="O684" s="67"/>
      <c r="P684" s="67"/>
      <c r="Q684" s="67"/>
      <c r="R684" s="67"/>
      <c r="S684" s="67"/>
      <c r="T684" s="67"/>
      <c r="U684" s="67"/>
      <c r="V684" s="67"/>
      <c r="W684" s="67"/>
      <c r="X684" s="67"/>
      <c r="Y684" s="67"/>
    </row>
    <row r="685" spans="1:25" x14ac:dyDescent="0.2">
      <c r="A685" s="67"/>
      <c r="B685" s="67"/>
      <c r="C685" s="67"/>
      <c r="D685" s="67"/>
      <c r="E685" s="67"/>
      <c r="F685" s="67"/>
      <c r="G685" s="67"/>
      <c r="H685" s="67"/>
      <c r="I685" s="67"/>
      <c r="J685" s="67"/>
      <c r="K685" s="67"/>
      <c r="L685" s="67"/>
      <c r="M685" s="67"/>
      <c r="N685" s="67"/>
      <c r="O685" s="67"/>
      <c r="P685" s="67"/>
      <c r="Q685" s="67"/>
      <c r="R685" s="67"/>
      <c r="S685" s="67"/>
      <c r="T685" s="67"/>
      <c r="U685" s="67"/>
      <c r="V685" s="67"/>
      <c r="W685" s="67"/>
      <c r="X685" s="67"/>
      <c r="Y685" s="67"/>
    </row>
    <row r="686" spans="1:25" x14ac:dyDescent="0.2">
      <c r="A686" s="67"/>
      <c r="B686" s="67"/>
      <c r="C686" s="67"/>
      <c r="D686" s="67"/>
      <c r="E686" s="67"/>
      <c r="F686" s="67"/>
      <c r="G686" s="67"/>
      <c r="H686" s="67"/>
      <c r="I686" s="67"/>
      <c r="J686" s="67"/>
      <c r="K686" s="67"/>
      <c r="L686" s="67"/>
      <c r="M686" s="67"/>
      <c r="N686" s="67"/>
      <c r="O686" s="67"/>
      <c r="P686" s="67"/>
      <c r="Q686" s="67"/>
      <c r="R686" s="67"/>
      <c r="S686" s="67"/>
      <c r="T686" s="67"/>
      <c r="U686" s="67"/>
      <c r="V686" s="67"/>
      <c r="W686" s="67"/>
      <c r="X686" s="67"/>
      <c r="Y686" s="67"/>
    </row>
    <row r="687" spans="1:25" x14ac:dyDescent="0.2">
      <c r="A687" s="67"/>
      <c r="B687" s="67"/>
      <c r="C687" s="67"/>
      <c r="D687" s="67"/>
      <c r="E687" s="67"/>
      <c r="F687" s="67"/>
      <c r="G687" s="67"/>
      <c r="H687" s="67"/>
      <c r="I687" s="67"/>
      <c r="J687" s="67"/>
      <c r="K687" s="67"/>
      <c r="L687" s="67"/>
      <c r="M687" s="67"/>
      <c r="N687" s="67"/>
      <c r="O687" s="67"/>
      <c r="P687" s="67"/>
      <c r="Q687" s="67"/>
      <c r="R687" s="67"/>
      <c r="S687" s="67"/>
      <c r="T687" s="67"/>
      <c r="U687" s="67"/>
      <c r="V687" s="67"/>
      <c r="W687" s="67"/>
      <c r="X687" s="67"/>
      <c r="Y687" s="67"/>
    </row>
    <row r="688" spans="1:25" x14ac:dyDescent="0.2">
      <c r="A688" s="67"/>
      <c r="B688" s="67"/>
      <c r="C688" s="67"/>
      <c r="D688" s="67"/>
      <c r="E688" s="67"/>
      <c r="F688" s="67"/>
      <c r="G688" s="67"/>
      <c r="H688" s="67"/>
      <c r="I688" s="67"/>
      <c r="J688" s="67"/>
      <c r="K688" s="67"/>
      <c r="L688" s="67"/>
      <c r="M688" s="67"/>
      <c r="N688" s="67"/>
      <c r="O688" s="67"/>
      <c r="P688" s="67"/>
      <c r="Q688" s="67"/>
      <c r="R688" s="67"/>
      <c r="S688" s="67"/>
      <c r="T688" s="67"/>
      <c r="U688" s="67"/>
      <c r="V688" s="67"/>
      <c r="W688" s="67"/>
      <c r="X688" s="67"/>
      <c r="Y688" s="67"/>
    </row>
    <row r="689" spans="1:25" x14ac:dyDescent="0.2">
      <c r="A689" s="67"/>
      <c r="B689" s="67"/>
      <c r="C689" s="67"/>
      <c r="D689" s="67"/>
      <c r="E689" s="67"/>
      <c r="F689" s="67"/>
      <c r="G689" s="67"/>
      <c r="H689" s="67"/>
      <c r="I689" s="67"/>
      <c r="J689" s="67"/>
      <c r="K689" s="67"/>
      <c r="L689" s="67"/>
      <c r="M689" s="67"/>
      <c r="N689" s="67"/>
      <c r="O689" s="67"/>
      <c r="P689" s="67"/>
      <c r="Q689" s="67"/>
      <c r="R689" s="67"/>
      <c r="S689" s="67"/>
      <c r="T689" s="67"/>
      <c r="U689" s="67"/>
      <c r="V689" s="67"/>
      <c r="W689" s="67"/>
      <c r="X689" s="67"/>
      <c r="Y689" s="67"/>
    </row>
    <row r="690" spans="1:25" x14ac:dyDescent="0.2">
      <c r="A690" s="67"/>
      <c r="B690" s="67"/>
      <c r="C690" s="67"/>
      <c r="D690" s="67"/>
      <c r="E690" s="67"/>
      <c r="F690" s="67"/>
      <c r="G690" s="67"/>
      <c r="H690" s="67"/>
      <c r="I690" s="67"/>
      <c r="J690" s="67"/>
      <c r="K690" s="67"/>
      <c r="L690" s="67"/>
      <c r="M690" s="67"/>
      <c r="N690" s="67"/>
      <c r="O690" s="67"/>
      <c r="P690" s="67"/>
      <c r="Q690" s="67"/>
      <c r="R690" s="67"/>
      <c r="S690" s="67"/>
      <c r="T690" s="67"/>
      <c r="U690" s="67"/>
      <c r="V690" s="67"/>
      <c r="W690" s="67"/>
      <c r="X690" s="67"/>
      <c r="Y690" s="67"/>
    </row>
    <row r="691" spans="1:25" x14ac:dyDescent="0.2">
      <c r="A691" s="67"/>
      <c r="B691" s="67"/>
      <c r="C691" s="67"/>
      <c r="D691" s="67"/>
      <c r="E691" s="67"/>
      <c r="F691" s="67"/>
      <c r="G691" s="67"/>
      <c r="H691" s="67"/>
      <c r="I691" s="67"/>
      <c r="J691" s="67"/>
      <c r="K691" s="67"/>
      <c r="L691" s="67"/>
      <c r="M691" s="67"/>
      <c r="N691" s="67"/>
      <c r="O691" s="67"/>
      <c r="P691" s="67"/>
      <c r="Q691" s="67"/>
      <c r="R691" s="67"/>
      <c r="S691" s="67"/>
      <c r="T691" s="67"/>
      <c r="U691" s="67"/>
      <c r="V691" s="67"/>
      <c r="W691" s="67"/>
      <c r="X691" s="67"/>
      <c r="Y691" s="67"/>
    </row>
    <row r="692" spans="1:25" x14ac:dyDescent="0.2">
      <c r="A692" s="67"/>
      <c r="B692" s="67"/>
      <c r="C692" s="67"/>
      <c r="D692" s="67"/>
      <c r="E692" s="67"/>
      <c r="F692" s="67"/>
      <c r="G692" s="67"/>
      <c r="H692" s="67"/>
      <c r="I692" s="67"/>
      <c r="J692" s="67"/>
      <c r="K692" s="67"/>
      <c r="L692" s="67"/>
      <c r="M692" s="67"/>
      <c r="N692" s="67"/>
      <c r="O692" s="67"/>
      <c r="P692" s="67"/>
      <c r="Q692" s="67"/>
      <c r="R692" s="67"/>
      <c r="S692" s="67"/>
      <c r="T692" s="67"/>
      <c r="U692" s="67"/>
      <c r="V692" s="67"/>
      <c r="W692" s="67"/>
      <c r="X692" s="67"/>
      <c r="Y692" s="67"/>
    </row>
    <row r="693" spans="1:25" x14ac:dyDescent="0.2">
      <c r="A693" s="67"/>
      <c r="B693" s="67"/>
      <c r="C693" s="67"/>
      <c r="D693" s="67"/>
      <c r="E693" s="67"/>
      <c r="F693" s="67"/>
      <c r="G693" s="67"/>
      <c r="H693" s="67"/>
      <c r="I693" s="67"/>
      <c r="J693" s="67"/>
      <c r="K693" s="67"/>
      <c r="L693" s="67"/>
      <c r="M693" s="67"/>
      <c r="N693" s="67"/>
      <c r="O693" s="67"/>
      <c r="P693" s="67"/>
      <c r="Q693" s="67"/>
      <c r="R693" s="67"/>
      <c r="S693" s="67"/>
      <c r="T693" s="67"/>
      <c r="U693" s="67"/>
      <c r="V693" s="67"/>
      <c r="W693" s="67"/>
      <c r="X693" s="67"/>
      <c r="Y693" s="67"/>
    </row>
    <row r="694" spans="1:25" x14ac:dyDescent="0.2">
      <c r="A694" s="67"/>
      <c r="B694" s="67"/>
      <c r="C694" s="67"/>
      <c r="D694" s="67"/>
      <c r="E694" s="67"/>
      <c r="F694" s="67"/>
      <c r="G694" s="67"/>
      <c r="H694" s="67"/>
      <c r="I694" s="67"/>
      <c r="J694" s="67"/>
      <c r="K694" s="67"/>
      <c r="L694" s="67"/>
      <c r="M694" s="67"/>
      <c r="N694" s="67"/>
      <c r="O694" s="67"/>
      <c r="P694" s="67"/>
      <c r="Q694" s="67"/>
      <c r="R694" s="67"/>
      <c r="S694" s="67"/>
      <c r="T694" s="67"/>
      <c r="U694" s="67"/>
      <c r="V694" s="67"/>
      <c r="W694" s="67"/>
      <c r="X694" s="67"/>
      <c r="Y694" s="67"/>
    </row>
    <row r="695" spans="1:25" x14ac:dyDescent="0.2">
      <c r="A695" s="67"/>
      <c r="B695" s="67"/>
      <c r="C695" s="67"/>
      <c r="D695" s="67"/>
      <c r="E695" s="67"/>
      <c r="F695" s="67"/>
      <c r="G695" s="67"/>
      <c r="H695" s="67"/>
      <c r="I695" s="67"/>
      <c r="J695" s="67"/>
      <c r="K695" s="67"/>
      <c r="L695" s="67"/>
      <c r="M695" s="67"/>
      <c r="N695" s="67"/>
      <c r="O695" s="67"/>
      <c r="P695" s="67"/>
      <c r="Q695" s="67"/>
      <c r="R695" s="67"/>
      <c r="S695" s="67"/>
      <c r="T695" s="67"/>
      <c r="U695" s="67"/>
      <c r="V695" s="67"/>
      <c r="W695" s="67"/>
      <c r="X695" s="67"/>
      <c r="Y695" s="67"/>
    </row>
    <row r="696" spans="1:25" x14ac:dyDescent="0.2">
      <c r="A696" s="67"/>
      <c r="B696" s="67"/>
      <c r="C696" s="67"/>
      <c r="D696" s="67"/>
      <c r="E696" s="67"/>
      <c r="F696" s="67"/>
      <c r="G696" s="67"/>
      <c r="H696" s="67"/>
      <c r="I696" s="67"/>
      <c r="J696" s="67"/>
      <c r="K696" s="67"/>
      <c r="L696" s="67"/>
      <c r="M696" s="67"/>
      <c r="N696" s="67"/>
      <c r="O696" s="67"/>
      <c r="P696" s="67"/>
      <c r="Q696" s="67"/>
      <c r="R696" s="67"/>
      <c r="S696" s="67"/>
      <c r="T696" s="67"/>
      <c r="U696" s="67"/>
      <c r="V696" s="67"/>
      <c r="W696" s="67"/>
      <c r="X696" s="67"/>
      <c r="Y696" s="67"/>
    </row>
    <row r="697" spans="1:25" x14ac:dyDescent="0.2">
      <c r="A697" s="67"/>
      <c r="B697" s="67"/>
      <c r="C697" s="67"/>
      <c r="D697" s="67"/>
      <c r="E697" s="67"/>
      <c r="F697" s="67"/>
      <c r="G697" s="67"/>
      <c r="H697" s="67"/>
      <c r="I697" s="67"/>
      <c r="J697" s="67"/>
      <c r="K697" s="67"/>
      <c r="L697" s="67"/>
      <c r="M697" s="67"/>
      <c r="N697" s="67"/>
      <c r="O697" s="67"/>
      <c r="P697" s="67"/>
      <c r="Q697" s="67"/>
      <c r="R697" s="67"/>
      <c r="S697" s="67"/>
      <c r="T697" s="67"/>
      <c r="U697" s="67"/>
      <c r="V697" s="67"/>
      <c r="W697" s="67"/>
      <c r="X697" s="67"/>
      <c r="Y697" s="67"/>
    </row>
    <row r="698" spans="1:25" x14ac:dyDescent="0.2">
      <c r="A698" s="67"/>
      <c r="B698" s="67"/>
      <c r="C698" s="67"/>
      <c r="D698" s="67"/>
      <c r="E698" s="67"/>
      <c r="F698" s="67"/>
      <c r="G698" s="67"/>
      <c r="H698" s="67"/>
      <c r="I698" s="67"/>
      <c r="J698" s="67"/>
      <c r="K698" s="67"/>
      <c r="L698" s="67"/>
      <c r="M698" s="67"/>
      <c r="N698" s="67"/>
      <c r="O698" s="67"/>
      <c r="P698" s="67"/>
      <c r="Q698" s="67"/>
      <c r="R698" s="67"/>
      <c r="S698" s="67"/>
      <c r="T698" s="67"/>
      <c r="U698" s="67"/>
      <c r="V698" s="67"/>
      <c r="W698" s="67"/>
      <c r="X698" s="67"/>
      <c r="Y698" s="67"/>
    </row>
    <row r="699" spans="1:25" x14ac:dyDescent="0.2">
      <c r="A699" s="67"/>
      <c r="B699" s="67"/>
      <c r="C699" s="67"/>
      <c r="D699" s="67"/>
      <c r="E699" s="67"/>
      <c r="F699" s="67"/>
      <c r="G699" s="67"/>
      <c r="H699" s="67"/>
      <c r="I699" s="67"/>
      <c r="J699" s="67"/>
      <c r="K699" s="67"/>
      <c r="L699" s="67"/>
      <c r="M699" s="67"/>
      <c r="N699" s="67"/>
      <c r="O699" s="67"/>
      <c r="P699" s="67"/>
      <c r="Q699" s="67"/>
      <c r="R699" s="67"/>
      <c r="S699" s="67"/>
      <c r="T699" s="67"/>
      <c r="U699" s="67"/>
      <c r="V699" s="67"/>
      <c r="W699" s="67"/>
      <c r="X699" s="67"/>
      <c r="Y699" s="67"/>
    </row>
    <row r="700" spans="1:25" x14ac:dyDescent="0.2">
      <c r="A700" s="67"/>
      <c r="B700" s="67"/>
      <c r="C700" s="67"/>
      <c r="D700" s="67"/>
      <c r="E700" s="67"/>
      <c r="F700" s="67"/>
      <c r="G700" s="67"/>
      <c r="H700" s="67"/>
      <c r="I700" s="67"/>
      <c r="J700" s="67"/>
      <c r="K700" s="67"/>
      <c r="L700" s="67"/>
      <c r="M700" s="67"/>
      <c r="N700" s="67"/>
      <c r="O700" s="67"/>
      <c r="P700" s="67"/>
      <c r="Q700" s="67"/>
      <c r="R700" s="67"/>
      <c r="S700" s="67"/>
      <c r="T700" s="67"/>
      <c r="U700" s="67"/>
      <c r="V700" s="67"/>
      <c r="W700" s="67"/>
      <c r="X700" s="67"/>
      <c r="Y700" s="67"/>
    </row>
    <row r="701" spans="1:25" x14ac:dyDescent="0.2">
      <c r="A701" s="67"/>
      <c r="B701" s="67"/>
      <c r="C701" s="67"/>
      <c r="D701" s="67"/>
      <c r="E701" s="67"/>
      <c r="F701" s="67"/>
      <c r="G701" s="67"/>
      <c r="H701" s="67"/>
      <c r="I701" s="67"/>
      <c r="J701" s="67"/>
      <c r="K701" s="67"/>
      <c r="L701" s="67"/>
      <c r="M701" s="67"/>
      <c r="N701" s="67"/>
      <c r="O701" s="67"/>
      <c r="P701" s="67"/>
      <c r="Q701" s="67"/>
      <c r="R701" s="67"/>
      <c r="S701" s="67"/>
      <c r="T701" s="67"/>
      <c r="U701" s="67"/>
      <c r="V701" s="67"/>
      <c r="W701" s="67"/>
      <c r="X701" s="67"/>
      <c r="Y701" s="67"/>
    </row>
    <row r="702" spans="1:25" x14ac:dyDescent="0.2">
      <c r="A702" s="67"/>
      <c r="B702" s="67"/>
      <c r="C702" s="67"/>
      <c r="D702" s="67"/>
      <c r="E702" s="67"/>
      <c r="F702" s="67"/>
      <c r="G702" s="67"/>
      <c r="H702" s="67"/>
      <c r="I702" s="67"/>
      <c r="J702" s="67"/>
      <c r="K702" s="67"/>
      <c r="L702" s="67"/>
      <c r="M702" s="67"/>
      <c r="N702" s="67"/>
      <c r="O702" s="67"/>
      <c r="P702" s="67"/>
      <c r="Q702" s="67"/>
      <c r="R702" s="67"/>
      <c r="S702" s="67"/>
      <c r="T702" s="67"/>
      <c r="U702" s="67"/>
      <c r="V702" s="67"/>
      <c r="W702" s="67"/>
      <c r="X702" s="67"/>
      <c r="Y702" s="67"/>
    </row>
    <row r="703" spans="1:25" x14ac:dyDescent="0.2">
      <c r="A703" s="67"/>
      <c r="B703" s="67"/>
      <c r="C703" s="67"/>
      <c r="D703" s="67"/>
      <c r="E703" s="67"/>
      <c r="F703" s="67"/>
      <c r="G703" s="67"/>
      <c r="H703" s="67"/>
      <c r="I703" s="67"/>
      <c r="J703" s="67"/>
      <c r="K703" s="67"/>
      <c r="L703" s="67"/>
      <c r="M703" s="67"/>
      <c r="N703" s="67"/>
      <c r="O703" s="67"/>
      <c r="P703" s="67"/>
      <c r="Q703" s="67"/>
      <c r="R703" s="67"/>
      <c r="S703" s="67"/>
      <c r="T703" s="67"/>
      <c r="U703" s="67"/>
      <c r="V703" s="67"/>
      <c r="W703" s="67"/>
      <c r="X703" s="67"/>
      <c r="Y703" s="67"/>
    </row>
    <row r="704" spans="1:25" x14ac:dyDescent="0.2">
      <c r="A704" s="67"/>
      <c r="B704" s="67"/>
      <c r="C704" s="67"/>
      <c r="D704" s="67"/>
      <c r="E704" s="67"/>
      <c r="F704" s="67"/>
      <c r="G704" s="67"/>
      <c r="H704" s="67"/>
      <c r="I704" s="67"/>
      <c r="J704" s="67"/>
      <c r="K704" s="67"/>
      <c r="L704" s="67"/>
      <c r="M704" s="67"/>
      <c r="N704" s="67"/>
      <c r="O704" s="67"/>
      <c r="P704" s="67"/>
      <c r="Q704" s="67"/>
      <c r="R704" s="67"/>
      <c r="S704" s="67"/>
      <c r="T704" s="67"/>
      <c r="U704" s="67"/>
      <c r="V704" s="67"/>
      <c r="W704" s="67"/>
      <c r="X704" s="67"/>
      <c r="Y704" s="67"/>
    </row>
    <row r="705" spans="1:25" x14ac:dyDescent="0.2">
      <c r="A705" s="67"/>
      <c r="B705" s="67"/>
      <c r="C705" s="67"/>
      <c r="D705" s="67"/>
      <c r="E705" s="67"/>
      <c r="F705" s="67"/>
      <c r="G705" s="67"/>
      <c r="H705" s="67"/>
      <c r="I705" s="67"/>
      <c r="J705" s="67"/>
      <c r="K705" s="67"/>
      <c r="L705" s="67"/>
      <c r="M705" s="67"/>
      <c r="N705" s="67"/>
      <c r="O705" s="67"/>
      <c r="P705" s="67"/>
      <c r="Q705" s="67"/>
      <c r="R705" s="67"/>
      <c r="S705" s="67"/>
      <c r="T705" s="67"/>
      <c r="U705" s="67"/>
      <c r="V705" s="67"/>
      <c r="W705" s="67"/>
      <c r="X705" s="67"/>
      <c r="Y705" s="67"/>
    </row>
    <row r="706" spans="1:25" x14ac:dyDescent="0.2">
      <c r="A706" s="67"/>
      <c r="B706" s="67"/>
      <c r="C706" s="67"/>
      <c r="D706" s="67"/>
      <c r="E706" s="67"/>
      <c r="F706" s="67"/>
      <c r="G706" s="67"/>
      <c r="H706" s="67"/>
      <c r="I706" s="67"/>
      <c r="J706" s="67"/>
      <c r="K706" s="67"/>
      <c r="L706" s="67"/>
      <c r="M706" s="67"/>
      <c r="N706" s="67"/>
      <c r="O706" s="67"/>
      <c r="P706" s="67"/>
      <c r="Q706" s="67"/>
      <c r="R706" s="67"/>
      <c r="S706" s="67"/>
      <c r="T706" s="67"/>
      <c r="U706" s="67"/>
      <c r="V706" s="67"/>
      <c r="W706" s="67"/>
      <c r="X706" s="67"/>
      <c r="Y706" s="67"/>
    </row>
    <row r="707" spans="1:25" x14ac:dyDescent="0.2">
      <c r="A707" s="67"/>
      <c r="B707" s="67"/>
      <c r="C707" s="67"/>
      <c r="D707" s="67"/>
      <c r="E707" s="67"/>
      <c r="F707" s="67"/>
      <c r="G707" s="67"/>
      <c r="H707" s="67"/>
      <c r="I707" s="67"/>
      <c r="J707" s="67"/>
      <c r="K707" s="67"/>
      <c r="L707" s="67"/>
      <c r="M707" s="67"/>
      <c r="N707" s="67"/>
      <c r="O707" s="67"/>
      <c r="P707" s="67"/>
      <c r="Q707" s="67"/>
      <c r="R707" s="67"/>
      <c r="S707" s="67"/>
      <c r="T707" s="67"/>
      <c r="U707" s="67"/>
      <c r="V707" s="67"/>
      <c r="W707" s="67"/>
      <c r="X707" s="67"/>
      <c r="Y707" s="67"/>
    </row>
    <row r="708" spans="1:25" x14ac:dyDescent="0.2">
      <c r="A708" s="67"/>
      <c r="B708" s="67"/>
      <c r="C708" s="67"/>
      <c r="D708" s="67"/>
      <c r="E708" s="67"/>
      <c r="F708" s="67"/>
      <c r="G708" s="67"/>
      <c r="H708" s="67"/>
      <c r="I708" s="67"/>
      <c r="J708" s="67"/>
      <c r="K708" s="67"/>
      <c r="L708" s="67"/>
      <c r="M708" s="67"/>
      <c r="N708" s="67"/>
      <c r="O708" s="67"/>
      <c r="P708" s="67"/>
      <c r="Q708" s="67"/>
      <c r="R708" s="67"/>
      <c r="S708" s="67"/>
      <c r="T708" s="67"/>
      <c r="U708" s="67"/>
      <c r="V708" s="67"/>
      <c r="W708" s="67"/>
      <c r="X708" s="67"/>
      <c r="Y708" s="67"/>
    </row>
    <row r="709" spans="1:25" x14ac:dyDescent="0.2">
      <c r="A709" s="67"/>
      <c r="B709" s="67"/>
      <c r="C709" s="67"/>
      <c r="D709" s="67"/>
      <c r="E709" s="67"/>
      <c r="F709" s="67"/>
      <c r="G709" s="67"/>
      <c r="H709" s="67"/>
      <c r="I709" s="67"/>
      <c r="J709" s="67"/>
      <c r="K709" s="67"/>
      <c r="L709" s="67"/>
      <c r="M709" s="67"/>
      <c r="N709" s="67"/>
      <c r="O709" s="67"/>
      <c r="P709" s="67"/>
      <c r="Q709" s="67"/>
      <c r="R709" s="67"/>
      <c r="S709" s="67"/>
      <c r="T709" s="67"/>
      <c r="U709" s="67"/>
      <c r="V709" s="67"/>
      <c r="W709" s="67"/>
      <c r="X709" s="67"/>
      <c r="Y709" s="67"/>
    </row>
    <row r="710" spans="1:25" x14ac:dyDescent="0.2">
      <c r="A710" s="67"/>
      <c r="B710" s="67"/>
      <c r="C710" s="67"/>
      <c r="D710" s="67"/>
      <c r="E710" s="67"/>
      <c r="F710" s="67"/>
      <c r="G710" s="67"/>
      <c r="H710" s="67"/>
      <c r="I710" s="67"/>
      <c r="J710" s="67"/>
      <c r="K710" s="67"/>
      <c r="L710" s="67"/>
      <c r="M710" s="67"/>
      <c r="N710" s="67"/>
      <c r="O710" s="67"/>
      <c r="P710" s="67"/>
      <c r="Q710" s="67"/>
      <c r="R710" s="67"/>
      <c r="S710" s="67"/>
      <c r="T710" s="67"/>
      <c r="U710" s="67"/>
      <c r="V710" s="67"/>
      <c r="W710" s="67"/>
      <c r="X710" s="67"/>
      <c r="Y710" s="67"/>
    </row>
    <row r="711" spans="1:25" x14ac:dyDescent="0.2">
      <c r="A711" s="67"/>
      <c r="B711" s="67"/>
      <c r="C711" s="67"/>
      <c r="D711" s="67"/>
      <c r="E711" s="67"/>
      <c r="F711" s="67"/>
      <c r="G711" s="67"/>
      <c r="H711" s="67"/>
      <c r="I711" s="67"/>
      <c r="J711" s="67"/>
      <c r="K711" s="67"/>
      <c r="L711" s="67"/>
      <c r="M711" s="67"/>
      <c r="N711" s="67"/>
      <c r="O711" s="67"/>
      <c r="P711" s="67"/>
      <c r="Q711" s="67"/>
      <c r="R711" s="67"/>
      <c r="S711" s="67"/>
      <c r="T711" s="67"/>
      <c r="U711" s="67"/>
      <c r="V711" s="67"/>
      <c r="W711" s="67"/>
      <c r="X711" s="67"/>
      <c r="Y711" s="67"/>
    </row>
    <row r="712" spans="1:25" x14ac:dyDescent="0.2">
      <c r="A712" s="67"/>
      <c r="B712" s="67"/>
      <c r="C712" s="67"/>
      <c r="D712" s="67"/>
      <c r="E712" s="67"/>
      <c r="F712" s="67"/>
      <c r="G712" s="67"/>
      <c r="H712" s="67"/>
      <c r="I712" s="67"/>
      <c r="J712" s="67"/>
      <c r="K712" s="67"/>
      <c r="L712" s="67"/>
      <c r="M712" s="67"/>
      <c r="N712" s="67"/>
      <c r="O712" s="67"/>
      <c r="P712" s="67"/>
      <c r="Q712" s="67"/>
      <c r="R712" s="67"/>
      <c r="S712" s="67"/>
      <c r="T712" s="67"/>
      <c r="U712" s="67"/>
      <c r="V712" s="67"/>
      <c r="W712" s="67"/>
      <c r="X712" s="67"/>
      <c r="Y712" s="67"/>
    </row>
    <row r="713" spans="1:25" x14ac:dyDescent="0.2">
      <c r="A713" s="67"/>
      <c r="B713" s="67"/>
      <c r="C713" s="67"/>
      <c r="D713" s="67"/>
      <c r="E713" s="67"/>
      <c r="F713" s="67"/>
      <c r="G713" s="67"/>
      <c r="H713" s="67"/>
      <c r="I713" s="67"/>
      <c r="J713" s="67"/>
      <c r="K713" s="67"/>
      <c r="L713" s="67"/>
      <c r="M713" s="67"/>
      <c r="N713" s="67"/>
      <c r="O713" s="67"/>
      <c r="P713" s="67"/>
      <c r="Q713" s="67"/>
      <c r="R713" s="67"/>
      <c r="S713" s="67"/>
      <c r="T713" s="67"/>
      <c r="U713" s="67"/>
      <c r="V713" s="67"/>
      <c r="W713" s="67"/>
      <c r="X713" s="67"/>
      <c r="Y713" s="67"/>
    </row>
    <row r="714" spans="1:25" x14ac:dyDescent="0.2">
      <c r="A714" s="67"/>
      <c r="B714" s="67"/>
      <c r="C714" s="67"/>
      <c r="D714" s="67"/>
      <c r="E714" s="67"/>
      <c r="F714" s="67"/>
      <c r="G714" s="67"/>
      <c r="H714" s="67"/>
      <c r="I714" s="67"/>
      <c r="J714" s="67"/>
      <c r="K714" s="67"/>
      <c r="L714" s="67"/>
      <c r="M714" s="67"/>
      <c r="N714" s="67"/>
      <c r="O714" s="67"/>
      <c r="P714" s="67"/>
      <c r="Q714" s="67"/>
      <c r="R714" s="67"/>
      <c r="S714" s="67"/>
      <c r="T714" s="67"/>
      <c r="U714" s="67"/>
      <c r="V714" s="67"/>
      <c r="W714" s="67"/>
      <c r="X714" s="67"/>
      <c r="Y714" s="67"/>
    </row>
    <row r="715" spans="1:25" x14ac:dyDescent="0.2">
      <c r="A715" s="67"/>
      <c r="B715" s="67"/>
      <c r="C715" s="67"/>
      <c r="D715" s="67"/>
      <c r="E715" s="67"/>
      <c r="F715" s="67"/>
      <c r="G715" s="67"/>
      <c r="H715" s="67"/>
      <c r="I715" s="67"/>
      <c r="J715" s="67"/>
      <c r="K715" s="67"/>
      <c r="L715" s="67"/>
      <c r="M715" s="67"/>
      <c r="N715" s="67"/>
      <c r="O715" s="67"/>
      <c r="P715" s="67"/>
      <c r="Q715" s="67"/>
      <c r="R715" s="67"/>
      <c r="S715" s="67"/>
      <c r="T715" s="67"/>
      <c r="U715" s="67"/>
      <c r="V715" s="67"/>
      <c r="W715" s="67"/>
      <c r="X715" s="67"/>
      <c r="Y715" s="67"/>
    </row>
    <row r="716" spans="1:25" x14ac:dyDescent="0.2">
      <c r="A716" s="67"/>
      <c r="B716" s="67"/>
      <c r="C716" s="67"/>
      <c r="D716" s="67"/>
      <c r="E716" s="67"/>
      <c r="F716" s="67"/>
      <c r="G716" s="67"/>
      <c r="H716" s="67"/>
      <c r="I716" s="67"/>
      <c r="J716" s="67"/>
      <c r="K716" s="67"/>
      <c r="L716" s="67"/>
      <c r="M716" s="67"/>
      <c r="N716" s="67"/>
      <c r="O716" s="67"/>
      <c r="P716" s="67"/>
      <c r="Q716" s="67"/>
      <c r="R716" s="67"/>
      <c r="S716" s="67"/>
      <c r="T716" s="67"/>
      <c r="U716" s="67"/>
      <c r="V716" s="67"/>
      <c r="W716" s="67"/>
      <c r="X716" s="67"/>
      <c r="Y716" s="67"/>
    </row>
    <row r="717" spans="1:25" x14ac:dyDescent="0.2">
      <c r="A717" s="67"/>
      <c r="B717" s="67"/>
      <c r="C717" s="67"/>
      <c r="D717" s="67"/>
      <c r="E717" s="67"/>
      <c r="F717" s="67"/>
      <c r="G717" s="67"/>
      <c r="H717" s="67"/>
      <c r="I717" s="67"/>
      <c r="J717" s="67"/>
      <c r="K717" s="67"/>
      <c r="L717" s="67"/>
      <c r="M717" s="67"/>
      <c r="N717" s="67"/>
      <c r="O717" s="67"/>
      <c r="P717" s="67"/>
      <c r="Q717" s="67"/>
      <c r="R717" s="67"/>
      <c r="S717" s="67"/>
      <c r="T717" s="67"/>
      <c r="U717" s="67"/>
      <c r="V717" s="67"/>
      <c r="W717" s="67"/>
      <c r="X717" s="67"/>
      <c r="Y717" s="67"/>
    </row>
    <row r="718" spans="1:25" x14ac:dyDescent="0.2">
      <c r="A718" s="67"/>
      <c r="B718" s="67"/>
      <c r="C718" s="67"/>
      <c r="D718" s="67"/>
      <c r="E718" s="67"/>
      <c r="F718" s="67"/>
      <c r="G718" s="67"/>
      <c r="H718" s="67"/>
      <c r="I718" s="67"/>
      <c r="J718" s="67"/>
      <c r="K718" s="67"/>
      <c r="L718" s="67"/>
      <c r="M718" s="67"/>
      <c r="N718" s="67"/>
      <c r="O718" s="67"/>
      <c r="P718" s="67"/>
      <c r="Q718" s="67"/>
      <c r="R718" s="67"/>
      <c r="S718" s="67"/>
      <c r="T718" s="67"/>
      <c r="U718" s="67"/>
      <c r="V718" s="67"/>
      <c r="W718" s="67"/>
      <c r="X718" s="67"/>
      <c r="Y718" s="67"/>
    </row>
    <row r="719" spans="1:25" x14ac:dyDescent="0.2">
      <c r="A719" s="67"/>
      <c r="B719" s="67"/>
      <c r="C719" s="67"/>
      <c r="D719" s="67"/>
      <c r="E719" s="67"/>
      <c r="F719" s="67"/>
      <c r="G719" s="67"/>
      <c r="H719" s="67"/>
      <c r="I719" s="67"/>
      <c r="J719" s="67"/>
      <c r="K719" s="67"/>
      <c r="L719" s="67"/>
      <c r="M719" s="67"/>
      <c r="N719" s="67"/>
      <c r="O719" s="67"/>
      <c r="P719" s="67"/>
      <c r="Q719" s="67"/>
      <c r="R719" s="67"/>
      <c r="S719" s="67"/>
      <c r="T719" s="67"/>
      <c r="U719" s="67"/>
      <c r="V719" s="67"/>
      <c r="W719" s="67"/>
      <c r="X719" s="67"/>
      <c r="Y719" s="67"/>
    </row>
    <row r="720" spans="1:25" x14ac:dyDescent="0.2">
      <c r="A720" s="67"/>
      <c r="B720" s="67"/>
      <c r="C720" s="67"/>
      <c r="D720" s="67"/>
      <c r="E720" s="67"/>
      <c r="F720" s="67"/>
      <c r="G720" s="67"/>
      <c r="H720" s="67"/>
      <c r="I720" s="67"/>
      <c r="J720" s="67"/>
      <c r="K720" s="67"/>
      <c r="L720" s="67"/>
      <c r="M720" s="67"/>
      <c r="N720" s="67"/>
      <c r="O720" s="67"/>
      <c r="P720" s="67"/>
      <c r="Q720" s="67"/>
      <c r="R720" s="67"/>
      <c r="S720" s="67"/>
      <c r="T720" s="67"/>
      <c r="U720" s="67"/>
      <c r="V720" s="67"/>
      <c r="W720" s="67"/>
      <c r="X720" s="67"/>
      <c r="Y720" s="67"/>
    </row>
    <row r="721" spans="1:25" x14ac:dyDescent="0.2">
      <c r="A721" s="67"/>
      <c r="B721" s="67"/>
      <c r="C721" s="67"/>
      <c r="D721" s="67"/>
      <c r="E721" s="67"/>
      <c r="F721" s="67"/>
      <c r="G721" s="67"/>
      <c r="H721" s="67"/>
      <c r="I721" s="67"/>
      <c r="J721" s="67"/>
      <c r="K721" s="67"/>
      <c r="L721" s="67"/>
      <c r="M721" s="67"/>
      <c r="N721" s="67"/>
      <c r="O721" s="67"/>
      <c r="P721" s="67"/>
      <c r="Q721" s="67"/>
      <c r="R721" s="67"/>
      <c r="S721" s="67"/>
      <c r="T721" s="67"/>
      <c r="U721" s="67"/>
      <c r="V721" s="67"/>
      <c r="W721" s="67"/>
      <c r="X721" s="67"/>
      <c r="Y721" s="67"/>
    </row>
    <row r="722" spans="1:25" x14ac:dyDescent="0.2">
      <c r="A722" s="67"/>
      <c r="B722" s="67"/>
      <c r="C722" s="67"/>
      <c r="D722" s="67"/>
      <c r="E722" s="67"/>
      <c r="F722" s="67"/>
      <c r="G722" s="67"/>
      <c r="H722" s="67"/>
      <c r="I722" s="67"/>
      <c r="J722" s="67"/>
      <c r="K722" s="67"/>
      <c r="L722" s="67"/>
      <c r="M722" s="67"/>
      <c r="N722" s="67"/>
      <c r="O722" s="67"/>
      <c r="P722" s="67"/>
      <c r="Q722" s="67"/>
      <c r="R722" s="67"/>
      <c r="S722" s="67"/>
      <c r="T722" s="67"/>
      <c r="U722" s="67"/>
      <c r="V722" s="67"/>
      <c r="W722" s="67"/>
      <c r="X722" s="67"/>
      <c r="Y722" s="67"/>
    </row>
    <row r="723" spans="1:25" x14ac:dyDescent="0.2">
      <c r="A723" s="67"/>
      <c r="B723" s="67"/>
      <c r="C723" s="67"/>
      <c r="D723" s="67"/>
      <c r="E723" s="67"/>
      <c r="F723" s="67"/>
      <c r="G723" s="67"/>
      <c r="H723" s="67"/>
      <c r="I723" s="67"/>
      <c r="J723" s="67"/>
      <c r="K723" s="67"/>
      <c r="L723" s="67"/>
      <c r="M723" s="67"/>
      <c r="N723" s="67"/>
      <c r="O723" s="67"/>
      <c r="P723" s="67"/>
      <c r="Q723" s="67"/>
      <c r="R723" s="67"/>
      <c r="S723" s="67"/>
      <c r="T723" s="67"/>
      <c r="U723" s="67"/>
      <c r="V723" s="67"/>
      <c r="W723" s="67"/>
      <c r="X723" s="67"/>
      <c r="Y723" s="67"/>
    </row>
    <row r="724" spans="1:25" x14ac:dyDescent="0.2">
      <c r="A724" s="67"/>
      <c r="B724" s="67"/>
      <c r="C724" s="67"/>
      <c r="D724" s="67"/>
      <c r="E724" s="67"/>
      <c r="F724" s="67"/>
      <c r="G724" s="67"/>
      <c r="H724" s="67"/>
      <c r="I724" s="67"/>
      <c r="J724" s="67"/>
      <c r="K724" s="67"/>
      <c r="L724" s="67"/>
      <c r="M724" s="67"/>
      <c r="N724" s="67"/>
      <c r="O724" s="67"/>
      <c r="P724" s="67"/>
      <c r="Q724" s="67"/>
      <c r="R724" s="67"/>
      <c r="S724" s="67"/>
      <c r="T724" s="67"/>
      <c r="U724" s="67"/>
      <c r="V724" s="67"/>
      <c r="W724" s="67"/>
      <c r="X724" s="67"/>
      <c r="Y724" s="67"/>
    </row>
    <row r="725" spans="1:25" x14ac:dyDescent="0.2">
      <c r="A725" s="67"/>
      <c r="B725" s="67"/>
      <c r="C725" s="67"/>
      <c r="D725" s="67"/>
      <c r="E725" s="67"/>
      <c r="F725" s="67"/>
      <c r="G725" s="67"/>
      <c r="H725" s="67"/>
      <c r="I725" s="67"/>
      <c r="J725" s="67"/>
      <c r="K725" s="67"/>
      <c r="L725" s="67"/>
      <c r="M725" s="67"/>
      <c r="N725" s="67"/>
      <c r="O725" s="67"/>
      <c r="P725" s="67"/>
      <c r="Q725" s="67"/>
      <c r="R725" s="67"/>
      <c r="S725" s="67"/>
      <c r="T725" s="67"/>
      <c r="U725" s="67"/>
      <c r="V725" s="67"/>
      <c r="W725" s="67"/>
      <c r="X725" s="67"/>
      <c r="Y725" s="67"/>
    </row>
    <row r="726" spans="1:25" x14ac:dyDescent="0.2">
      <c r="A726" s="67"/>
      <c r="B726" s="67"/>
      <c r="C726" s="67"/>
      <c r="D726" s="67"/>
      <c r="E726" s="67"/>
      <c r="F726" s="67"/>
      <c r="G726" s="67"/>
      <c r="H726" s="67"/>
      <c r="I726" s="67"/>
      <c r="J726" s="67"/>
      <c r="K726" s="67"/>
      <c r="L726" s="67"/>
      <c r="M726" s="67"/>
      <c r="N726" s="67"/>
      <c r="O726" s="67"/>
      <c r="P726" s="67"/>
      <c r="Q726" s="67"/>
      <c r="R726" s="67"/>
      <c r="S726" s="67"/>
      <c r="T726" s="67"/>
      <c r="U726" s="67"/>
      <c r="V726" s="67"/>
      <c r="W726" s="67"/>
      <c r="X726" s="67"/>
      <c r="Y726" s="67"/>
    </row>
    <row r="727" spans="1:25" x14ac:dyDescent="0.2">
      <c r="A727" s="67"/>
      <c r="B727" s="67"/>
      <c r="C727" s="67"/>
      <c r="D727" s="67"/>
      <c r="E727" s="67"/>
      <c r="F727" s="67"/>
      <c r="G727" s="67"/>
      <c r="H727" s="67"/>
      <c r="I727" s="67"/>
      <c r="J727" s="67"/>
      <c r="K727" s="67"/>
      <c r="L727" s="67"/>
      <c r="M727" s="67"/>
      <c r="N727" s="67"/>
      <c r="O727" s="67"/>
      <c r="P727" s="67"/>
      <c r="Q727" s="67"/>
      <c r="R727" s="67"/>
      <c r="S727" s="67"/>
      <c r="T727" s="67"/>
      <c r="U727" s="67"/>
      <c r="V727" s="67"/>
      <c r="W727" s="67"/>
      <c r="X727" s="67"/>
      <c r="Y727" s="67"/>
    </row>
    <row r="728" spans="1:25" x14ac:dyDescent="0.2">
      <c r="A728" s="67"/>
      <c r="B728" s="67"/>
      <c r="C728" s="67"/>
      <c r="D728" s="67"/>
      <c r="E728" s="67"/>
      <c r="F728" s="67"/>
      <c r="G728" s="67"/>
      <c r="H728" s="67"/>
      <c r="I728" s="67"/>
      <c r="J728" s="67"/>
      <c r="K728" s="67"/>
      <c r="L728" s="67"/>
      <c r="M728" s="67"/>
      <c r="N728" s="67"/>
      <c r="O728" s="67"/>
      <c r="P728" s="67"/>
      <c r="Q728" s="67"/>
      <c r="R728" s="67"/>
      <c r="S728" s="67"/>
      <c r="T728" s="67"/>
      <c r="U728" s="67"/>
      <c r="V728" s="67"/>
      <c r="W728" s="67"/>
      <c r="X728" s="67"/>
      <c r="Y728" s="67"/>
    </row>
    <row r="729" spans="1:25" x14ac:dyDescent="0.2">
      <c r="A729" s="67"/>
      <c r="B729" s="67"/>
      <c r="C729" s="67"/>
      <c r="D729" s="67"/>
      <c r="E729" s="67"/>
      <c r="F729" s="67"/>
      <c r="G729" s="67"/>
      <c r="H729" s="67"/>
      <c r="I729" s="67"/>
      <c r="J729" s="67"/>
      <c r="K729" s="67"/>
      <c r="L729" s="67"/>
      <c r="M729" s="67"/>
      <c r="N729" s="67"/>
      <c r="O729" s="67"/>
      <c r="P729" s="67"/>
      <c r="Q729" s="67"/>
      <c r="R729" s="67"/>
      <c r="S729" s="67"/>
      <c r="T729" s="67"/>
      <c r="U729" s="67"/>
      <c r="V729" s="67"/>
      <c r="W729" s="67"/>
      <c r="X729" s="67"/>
      <c r="Y729" s="67"/>
    </row>
    <row r="730" spans="1:25" x14ac:dyDescent="0.2">
      <c r="A730" s="67"/>
      <c r="B730" s="67"/>
      <c r="C730" s="67"/>
      <c r="D730" s="67"/>
      <c r="E730" s="67"/>
      <c r="F730" s="67"/>
      <c r="G730" s="67"/>
      <c r="H730" s="67"/>
      <c r="I730" s="67"/>
      <c r="J730" s="67"/>
      <c r="K730" s="67"/>
      <c r="L730" s="67"/>
      <c r="M730" s="67"/>
      <c r="N730" s="67"/>
      <c r="O730" s="67"/>
      <c r="P730" s="67"/>
      <c r="Q730" s="67"/>
      <c r="R730" s="67"/>
      <c r="S730" s="67"/>
      <c r="T730" s="67"/>
      <c r="U730" s="67"/>
      <c r="V730" s="67"/>
      <c r="W730" s="67"/>
      <c r="X730" s="67"/>
      <c r="Y730" s="67"/>
    </row>
    <row r="731" spans="1:25" x14ac:dyDescent="0.2">
      <c r="A731" s="67"/>
      <c r="B731" s="67"/>
      <c r="C731" s="67"/>
      <c r="D731" s="67"/>
      <c r="E731" s="67"/>
      <c r="F731" s="67"/>
      <c r="G731" s="67"/>
      <c r="H731" s="67"/>
      <c r="I731" s="67"/>
      <c r="J731" s="67"/>
      <c r="K731" s="67"/>
      <c r="L731" s="67"/>
      <c r="M731" s="67"/>
      <c r="N731" s="67"/>
      <c r="O731" s="67"/>
      <c r="P731" s="67"/>
      <c r="Q731" s="67"/>
      <c r="R731" s="67"/>
      <c r="S731" s="67"/>
      <c r="T731" s="67"/>
      <c r="U731" s="67"/>
      <c r="V731" s="67"/>
      <c r="W731" s="67"/>
      <c r="X731" s="67"/>
      <c r="Y731" s="67"/>
    </row>
    <row r="732" spans="1:25" x14ac:dyDescent="0.2">
      <c r="A732" s="67"/>
      <c r="B732" s="67"/>
      <c r="C732" s="67"/>
      <c r="D732" s="67"/>
      <c r="E732" s="67"/>
      <c r="F732" s="67"/>
      <c r="G732" s="67"/>
      <c r="H732" s="67"/>
      <c r="I732" s="67"/>
      <c r="J732" s="67"/>
      <c r="K732" s="67"/>
      <c r="L732" s="67"/>
      <c r="M732" s="67"/>
      <c r="N732" s="67"/>
      <c r="O732" s="67"/>
      <c r="P732" s="67"/>
      <c r="Q732" s="67"/>
      <c r="R732" s="67"/>
      <c r="S732" s="67"/>
      <c r="T732" s="67"/>
      <c r="U732" s="67"/>
      <c r="V732" s="67"/>
      <c r="W732" s="67"/>
      <c r="X732" s="67"/>
      <c r="Y732" s="67"/>
    </row>
    <row r="733" spans="1:25" x14ac:dyDescent="0.2">
      <c r="A733" s="67"/>
      <c r="B733" s="67"/>
      <c r="C733" s="67"/>
      <c r="D733" s="67"/>
      <c r="E733" s="67"/>
      <c r="F733" s="67"/>
      <c r="G733" s="67"/>
      <c r="H733" s="67"/>
      <c r="I733" s="67"/>
      <c r="J733" s="67"/>
      <c r="K733" s="67"/>
      <c r="L733" s="67"/>
      <c r="M733" s="67"/>
      <c r="N733" s="67"/>
      <c r="O733" s="67"/>
      <c r="P733" s="67"/>
      <c r="Q733" s="67"/>
      <c r="R733" s="67"/>
      <c r="S733" s="67"/>
      <c r="T733" s="67"/>
      <c r="U733" s="67"/>
      <c r="V733" s="67"/>
      <c r="W733" s="67"/>
      <c r="X733" s="67"/>
      <c r="Y733" s="67"/>
    </row>
    <row r="734" spans="1:25" x14ac:dyDescent="0.2">
      <c r="A734" s="67"/>
      <c r="B734" s="67"/>
      <c r="C734" s="67"/>
      <c r="D734" s="67"/>
      <c r="E734" s="67"/>
      <c r="F734" s="67"/>
      <c r="G734" s="67"/>
      <c r="H734" s="67"/>
      <c r="I734" s="67"/>
      <c r="J734" s="67"/>
      <c r="K734" s="67"/>
      <c r="L734" s="67"/>
      <c r="M734" s="67"/>
      <c r="N734" s="67"/>
      <c r="O734" s="67"/>
      <c r="P734" s="67"/>
      <c r="Q734" s="67"/>
      <c r="R734" s="67"/>
      <c r="S734" s="67"/>
      <c r="T734" s="67"/>
      <c r="U734" s="67"/>
      <c r="V734" s="67"/>
      <c r="W734" s="67"/>
      <c r="X734" s="67"/>
      <c r="Y734" s="67"/>
    </row>
    <row r="735" spans="1:25" x14ac:dyDescent="0.2">
      <c r="A735" s="67"/>
      <c r="B735" s="67"/>
      <c r="C735" s="67"/>
      <c r="D735" s="67"/>
      <c r="E735" s="67"/>
      <c r="F735" s="67"/>
      <c r="G735" s="67"/>
      <c r="H735" s="67"/>
      <c r="I735" s="67"/>
      <c r="J735" s="67"/>
      <c r="K735" s="67"/>
      <c r="L735" s="67"/>
      <c r="M735" s="67"/>
      <c r="N735" s="67"/>
      <c r="O735" s="67"/>
      <c r="P735" s="67"/>
      <c r="Q735" s="67"/>
      <c r="R735" s="67"/>
      <c r="S735" s="67"/>
      <c r="T735" s="67"/>
      <c r="U735" s="67"/>
      <c r="V735" s="67"/>
      <c r="W735" s="67"/>
      <c r="X735" s="67"/>
      <c r="Y735" s="67"/>
    </row>
    <row r="736" spans="1:25" x14ac:dyDescent="0.2">
      <c r="A736" s="67"/>
      <c r="B736" s="67"/>
      <c r="C736" s="67"/>
      <c r="D736" s="67"/>
      <c r="E736" s="67"/>
      <c r="F736" s="67"/>
      <c r="G736" s="67"/>
      <c r="H736" s="67"/>
      <c r="I736" s="67"/>
      <c r="J736" s="67"/>
      <c r="K736" s="67"/>
      <c r="L736" s="67"/>
      <c r="M736" s="67"/>
      <c r="N736" s="67"/>
      <c r="O736" s="67"/>
      <c r="P736" s="67"/>
      <c r="Q736" s="67"/>
      <c r="R736" s="67"/>
      <c r="S736" s="67"/>
      <c r="T736" s="67"/>
      <c r="U736" s="67"/>
      <c r="V736" s="67"/>
      <c r="W736" s="67"/>
      <c r="X736" s="67"/>
      <c r="Y736" s="67"/>
    </row>
    <row r="737" spans="1:25" x14ac:dyDescent="0.2">
      <c r="A737" s="67"/>
      <c r="B737" s="67"/>
      <c r="C737" s="67"/>
      <c r="D737" s="67"/>
      <c r="E737" s="67"/>
      <c r="F737" s="67"/>
      <c r="G737" s="67"/>
      <c r="H737" s="67"/>
      <c r="I737" s="67"/>
      <c r="J737" s="67"/>
      <c r="K737" s="67"/>
      <c r="L737" s="67"/>
      <c r="M737" s="67"/>
      <c r="N737" s="67"/>
      <c r="O737" s="67"/>
      <c r="P737" s="67"/>
      <c r="Q737" s="67"/>
      <c r="R737" s="67"/>
      <c r="S737" s="67"/>
      <c r="T737" s="67"/>
      <c r="U737" s="67"/>
      <c r="V737" s="67"/>
      <c r="W737" s="67"/>
      <c r="X737" s="67"/>
      <c r="Y737" s="67"/>
    </row>
    <row r="738" spans="1:25" x14ac:dyDescent="0.2">
      <c r="A738" s="67"/>
      <c r="B738" s="67"/>
      <c r="C738" s="67"/>
      <c r="D738" s="67"/>
      <c r="E738" s="67"/>
      <c r="F738" s="67"/>
      <c r="G738" s="67"/>
      <c r="H738" s="67"/>
      <c r="I738" s="67"/>
      <c r="J738" s="67"/>
      <c r="K738" s="67"/>
      <c r="L738" s="67"/>
      <c r="M738" s="67"/>
      <c r="N738" s="67"/>
      <c r="O738" s="67"/>
      <c r="P738" s="67"/>
      <c r="Q738" s="67"/>
      <c r="R738" s="67"/>
      <c r="S738" s="67"/>
      <c r="T738" s="67"/>
      <c r="U738" s="67"/>
      <c r="V738" s="67"/>
      <c r="W738" s="67"/>
      <c r="X738" s="67"/>
      <c r="Y738" s="67"/>
    </row>
    <row r="739" spans="1:25" x14ac:dyDescent="0.2">
      <c r="A739" s="67"/>
      <c r="B739" s="67"/>
      <c r="C739" s="67"/>
      <c r="D739" s="67"/>
      <c r="E739" s="67"/>
      <c r="F739" s="67"/>
      <c r="G739" s="67"/>
      <c r="H739" s="67"/>
      <c r="I739" s="67"/>
      <c r="J739" s="67"/>
      <c r="K739" s="67"/>
      <c r="L739" s="67"/>
      <c r="M739" s="67"/>
      <c r="N739" s="67"/>
      <c r="O739" s="67"/>
      <c r="P739" s="67"/>
      <c r="Q739" s="67"/>
      <c r="R739" s="67"/>
      <c r="S739" s="67"/>
      <c r="T739" s="67"/>
      <c r="U739" s="67"/>
      <c r="V739" s="67"/>
      <c r="W739" s="67"/>
      <c r="X739" s="67"/>
      <c r="Y739" s="67"/>
    </row>
    <row r="740" spans="1:25" x14ac:dyDescent="0.2">
      <c r="A740" s="67"/>
      <c r="B740" s="67"/>
      <c r="C740" s="67"/>
      <c r="D740" s="67"/>
      <c r="E740" s="67"/>
      <c r="F740" s="67"/>
      <c r="G740" s="67"/>
      <c r="H740" s="67"/>
      <c r="I740" s="67"/>
      <c r="J740" s="67"/>
      <c r="K740" s="67"/>
      <c r="L740" s="67"/>
      <c r="M740" s="67"/>
      <c r="N740" s="67"/>
      <c r="O740" s="67"/>
      <c r="P740" s="67"/>
      <c r="Q740" s="67"/>
      <c r="R740" s="67"/>
      <c r="S740" s="67"/>
      <c r="T740" s="67"/>
      <c r="U740" s="67"/>
      <c r="V740" s="67"/>
      <c r="W740" s="67"/>
      <c r="X740" s="67"/>
      <c r="Y740" s="67"/>
    </row>
    <row r="741" spans="1:25" x14ac:dyDescent="0.2">
      <c r="A741" s="67"/>
      <c r="B741" s="67"/>
      <c r="C741" s="67"/>
      <c r="D741" s="67"/>
      <c r="E741" s="67"/>
      <c r="F741" s="67"/>
      <c r="G741" s="67"/>
      <c r="H741" s="67"/>
      <c r="I741" s="67"/>
      <c r="J741" s="67"/>
      <c r="K741" s="67"/>
      <c r="L741" s="67"/>
      <c r="M741" s="67"/>
      <c r="N741" s="67"/>
      <c r="O741" s="67"/>
      <c r="P741" s="67"/>
      <c r="Q741" s="67"/>
      <c r="R741" s="67"/>
      <c r="S741" s="67"/>
      <c r="T741" s="67"/>
      <c r="U741" s="67"/>
      <c r="V741" s="67"/>
      <c r="W741" s="67"/>
      <c r="X741" s="67"/>
      <c r="Y741" s="67"/>
    </row>
    <row r="742" spans="1:25" x14ac:dyDescent="0.2">
      <c r="A742" s="67"/>
      <c r="B742" s="67"/>
      <c r="C742" s="67"/>
      <c r="D742" s="67"/>
      <c r="E742" s="67"/>
      <c r="F742" s="67"/>
      <c r="G742" s="67"/>
      <c r="H742" s="67"/>
      <c r="I742" s="67"/>
      <c r="J742" s="67"/>
      <c r="K742" s="67"/>
      <c r="L742" s="67"/>
      <c r="M742" s="67"/>
      <c r="N742" s="67"/>
      <c r="O742" s="67"/>
      <c r="P742" s="67"/>
      <c r="Q742" s="67"/>
      <c r="R742" s="67"/>
      <c r="S742" s="67"/>
      <c r="T742" s="67"/>
      <c r="U742" s="67"/>
      <c r="V742" s="67"/>
      <c r="W742" s="67"/>
      <c r="X742" s="67"/>
      <c r="Y742" s="67"/>
    </row>
    <row r="743" spans="1:25" x14ac:dyDescent="0.2">
      <c r="A743" s="67"/>
      <c r="B743" s="67"/>
      <c r="C743" s="67"/>
      <c r="D743" s="67"/>
      <c r="E743" s="67"/>
      <c r="F743" s="67"/>
      <c r="G743" s="67"/>
      <c r="H743" s="67"/>
      <c r="I743" s="67"/>
      <c r="J743" s="67"/>
      <c r="K743" s="67"/>
      <c r="L743" s="67"/>
      <c r="M743" s="67"/>
      <c r="N743" s="67"/>
      <c r="O743" s="67"/>
      <c r="P743" s="67"/>
      <c r="Q743" s="67"/>
      <c r="R743" s="67"/>
      <c r="S743" s="67"/>
      <c r="T743" s="67"/>
      <c r="U743" s="67"/>
      <c r="V743" s="67"/>
      <c r="W743" s="67"/>
      <c r="X743" s="67"/>
      <c r="Y743" s="67"/>
    </row>
    <row r="744" spans="1:25" x14ac:dyDescent="0.2">
      <c r="A744" s="67"/>
      <c r="B744" s="67"/>
      <c r="C744" s="67"/>
      <c r="D744" s="67"/>
      <c r="E744" s="67"/>
      <c r="F744" s="67"/>
      <c r="G744" s="67"/>
      <c r="H744" s="67"/>
      <c r="I744" s="67"/>
      <c r="J744" s="67"/>
      <c r="K744" s="67"/>
      <c r="L744" s="67"/>
      <c r="M744" s="67"/>
      <c r="N744" s="67"/>
      <c r="O744" s="67"/>
      <c r="P744" s="67"/>
      <c r="Q744" s="67"/>
      <c r="R744" s="67"/>
      <c r="S744" s="67"/>
      <c r="T744" s="67"/>
      <c r="U744" s="67"/>
      <c r="V744" s="67"/>
      <c r="W744" s="67"/>
      <c r="X744" s="67"/>
      <c r="Y744" s="67"/>
    </row>
    <row r="745" spans="1:25" x14ac:dyDescent="0.2">
      <c r="A745" s="67"/>
      <c r="B745" s="67"/>
      <c r="C745" s="67"/>
      <c r="D745" s="67"/>
      <c r="E745" s="67"/>
      <c r="F745" s="67"/>
      <c r="G745" s="67"/>
      <c r="H745" s="67"/>
      <c r="I745" s="67"/>
      <c r="J745" s="67"/>
      <c r="K745" s="67"/>
      <c r="L745" s="67"/>
      <c r="M745" s="67"/>
      <c r="N745" s="67"/>
      <c r="O745" s="67"/>
      <c r="P745" s="67"/>
      <c r="Q745" s="67"/>
      <c r="R745" s="67"/>
      <c r="S745" s="67"/>
      <c r="T745" s="67"/>
      <c r="U745" s="67"/>
      <c r="V745" s="67"/>
      <c r="W745" s="67"/>
      <c r="X745" s="67"/>
      <c r="Y745" s="67"/>
    </row>
    <row r="746" spans="1:25" x14ac:dyDescent="0.2">
      <c r="A746" s="67"/>
      <c r="B746" s="67"/>
      <c r="C746" s="67"/>
      <c r="D746" s="67"/>
      <c r="E746" s="67"/>
      <c r="F746" s="67"/>
      <c r="G746" s="67"/>
      <c r="H746" s="67"/>
      <c r="I746" s="67"/>
      <c r="J746" s="67"/>
      <c r="K746" s="67"/>
      <c r="L746" s="67"/>
      <c r="M746" s="67"/>
      <c r="N746" s="67"/>
      <c r="O746" s="67"/>
      <c r="P746" s="67"/>
      <c r="Q746" s="67"/>
      <c r="R746" s="67"/>
      <c r="S746" s="67"/>
      <c r="T746" s="67"/>
      <c r="U746" s="67"/>
      <c r="V746" s="67"/>
      <c r="W746" s="67"/>
      <c r="X746" s="67"/>
      <c r="Y746" s="67"/>
    </row>
    <row r="747" spans="1:25" x14ac:dyDescent="0.2">
      <c r="A747" s="67"/>
      <c r="B747" s="67"/>
      <c r="C747" s="67"/>
      <c r="D747" s="67"/>
      <c r="E747" s="67"/>
      <c r="F747" s="67"/>
      <c r="G747" s="67"/>
      <c r="H747" s="67"/>
      <c r="I747" s="67"/>
      <c r="J747" s="67"/>
      <c r="K747" s="67"/>
      <c r="L747" s="67"/>
      <c r="M747" s="67"/>
      <c r="N747" s="67"/>
      <c r="O747" s="67"/>
      <c r="P747" s="67"/>
      <c r="Q747" s="67"/>
      <c r="R747" s="67"/>
      <c r="S747" s="67"/>
      <c r="T747" s="67"/>
      <c r="U747" s="67"/>
      <c r="V747" s="67"/>
      <c r="W747" s="67"/>
      <c r="X747" s="67"/>
      <c r="Y747" s="67"/>
    </row>
    <row r="748" spans="1:25" x14ac:dyDescent="0.2">
      <c r="A748" s="67"/>
      <c r="B748" s="67"/>
      <c r="C748" s="67"/>
      <c r="D748" s="67"/>
      <c r="E748" s="67"/>
      <c r="F748" s="67"/>
      <c r="G748" s="67"/>
      <c r="H748" s="67"/>
      <c r="I748" s="67"/>
      <c r="J748" s="67"/>
      <c r="K748" s="67"/>
      <c r="L748" s="67"/>
      <c r="M748" s="67"/>
      <c r="N748" s="67"/>
      <c r="O748" s="67"/>
      <c r="P748" s="67"/>
      <c r="Q748" s="67"/>
      <c r="R748" s="67"/>
      <c r="S748" s="67"/>
      <c r="T748" s="67"/>
      <c r="U748" s="67"/>
      <c r="V748" s="67"/>
      <c r="W748" s="67"/>
      <c r="X748" s="67"/>
      <c r="Y748" s="67"/>
    </row>
    <row r="749" spans="1:25" x14ac:dyDescent="0.2">
      <c r="A749" s="67"/>
      <c r="B749" s="67"/>
      <c r="C749" s="67"/>
      <c r="D749" s="67"/>
      <c r="E749" s="67"/>
      <c r="F749" s="67"/>
      <c r="G749" s="67"/>
      <c r="H749" s="67"/>
      <c r="I749" s="67"/>
      <c r="J749" s="67"/>
      <c r="K749" s="67"/>
      <c r="L749" s="67"/>
      <c r="M749" s="67"/>
      <c r="N749" s="67"/>
      <c r="O749" s="67"/>
      <c r="P749" s="67"/>
      <c r="Q749" s="67"/>
      <c r="R749" s="67"/>
      <c r="S749" s="67"/>
      <c r="T749" s="67"/>
      <c r="U749" s="67"/>
      <c r="V749" s="67"/>
      <c r="W749" s="67"/>
      <c r="X749" s="67"/>
      <c r="Y749" s="67"/>
    </row>
    <row r="750" spans="1:25" x14ac:dyDescent="0.2">
      <c r="A750" s="67"/>
      <c r="B750" s="67"/>
      <c r="C750" s="67"/>
      <c r="D750" s="67"/>
      <c r="E750" s="67"/>
      <c r="F750" s="67"/>
      <c r="G750" s="67"/>
      <c r="H750" s="67"/>
      <c r="I750" s="67"/>
      <c r="J750" s="67"/>
      <c r="K750" s="67"/>
      <c r="L750" s="67"/>
      <c r="M750" s="67"/>
      <c r="N750" s="67"/>
      <c r="O750" s="67"/>
      <c r="P750" s="67"/>
      <c r="Q750" s="67"/>
      <c r="R750" s="67"/>
      <c r="S750" s="67"/>
      <c r="T750" s="67"/>
      <c r="U750" s="67"/>
      <c r="V750" s="67"/>
      <c r="W750" s="67"/>
      <c r="X750" s="67"/>
      <c r="Y750" s="67"/>
    </row>
    <row r="751" spans="1:25" x14ac:dyDescent="0.2">
      <c r="A751" s="67"/>
      <c r="B751" s="67"/>
      <c r="C751" s="67"/>
      <c r="D751" s="67"/>
      <c r="E751" s="67"/>
      <c r="F751" s="67"/>
      <c r="G751" s="67"/>
      <c r="H751" s="67"/>
      <c r="I751" s="67"/>
      <c r="J751" s="67"/>
      <c r="K751" s="67"/>
      <c r="L751" s="67"/>
      <c r="M751" s="67"/>
      <c r="N751" s="67"/>
      <c r="O751" s="67"/>
      <c r="P751" s="67"/>
      <c r="Q751" s="67"/>
      <c r="R751" s="67"/>
      <c r="S751" s="67"/>
      <c r="T751" s="67"/>
      <c r="U751" s="67"/>
      <c r="V751" s="67"/>
      <c r="W751" s="67"/>
      <c r="X751" s="67"/>
      <c r="Y751" s="67"/>
    </row>
    <row r="752" spans="1:25" x14ac:dyDescent="0.2">
      <c r="A752" s="67"/>
      <c r="B752" s="67"/>
      <c r="C752" s="67"/>
      <c r="D752" s="67"/>
      <c r="E752" s="67"/>
      <c r="F752" s="67"/>
      <c r="G752" s="67"/>
      <c r="H752" s="67"/>
      <c r="I752" s="67"/>
      <c r="J752" s="67"/>
      <c r="K752" s="67"/>
      <c r="L752" s="67"/>
      <c r="M752" s="67"/>
      <c r="N752" s="67"/>
      <c r="O752" s="67"/>
      <c r="P752" s="67"/>
      <c r="Q752" s="67"/>
      <c r="R752" s="67"/>
      <c r="S752" s="67"/>
      <c r="T752" s="67"/>
      <c r="U752" s="67"/>
      <c r="V752" s="67"/>
      <c r="W752" s="67"/>
      <c r="X752" s="67"/>
      <c r="Y752" s="67"/>
    </row>
    <row r="753" spans="1:25" x14ac:dyDescent="0.2">
      <c r="A753" s="67"/>
      <c r="B753" s="67"/>
      <c r="C753" s="67"/>
      <c r="D753" s="67"/>
      <c r="E753" s="67"/>
      <c r="F753" s="67"/>
      <c r="G753" s="67"/>
      <c r="H753" s="67"/>
      <c r="I753" s="67"/>
      <c r="J753" s="67"/>
      <c r="K753" s="67"/>
      <c r="L753" s="67"/>
      <c r="M753" s="67"/>
      <c r="N753" s="67"/>
      <c r="O753" s="67"/>
      <c r="P753" s="67"/>
      <c r="Q753" s="67"/>
      <c r="R753" s="67"/>
      <c r="S753" s="67"/>
      <c r="T753" s="67"/>
      <c r="U753" s="67"/>
      <c r="V753" s="67"/>
      <c r="W753" s="67"/>
      <c r="X753" s="67"/>
      <c r="Y753" s="67"/>
    </row>
    <row r="754" spans="1:25" x14ac:dyDescent="0.2">
      <c r="A754" s="67"/>
      <c r="B754" s="67"/>
      <c r="C754" s="67"/>
      <c r="D754" s="67"/>
      <c r="E754" s="67"/>
      <c r="F754" s="67"/>
      <c r="G754" s="67"/>
      <c r="H754" s="67"/>
      <c r="I754" s="67"/>
      <c r="J754" s="67"/>
      <c r="K754" s="67"/>
      <c r="L754" s="67"/>
      <c r="M754" s="67"/>
      <c r="N754" s="67"/>
      <c r="O754" s="67"/>
      <c r="P754" s="67"/>
      <c r="Q754" s="67"/>
      <c r="R754" s="67"/>
      <c r="S754" s="67"/>
      <c r="T754" s="67"/>
      <c r="U754" s="67"/>
      <c r="V754" s="67"/>
      <c r="W754" s="67"/>
      <c r="X754" s="67"/>
      <c r="Y754" s="67"/>
    </row>
    <row r="755" spans="1:25" x14ac:dyDescent="0.2">
      <c r="A755" s="67"/>
      <c r="B755" s="67"/>
      <c r="C755" s="67"/>
      <c r="D755" s="67"/>
      <c r="E755" s="67"/>
      <c r="F755" s="67"/>
      <c r="G755" s="67"/>
      <c r="H755" s="67"/>
      <c r="I755" s="67"/>
      <c r="J755" s="67"/>
      <c r="K755" s="67"/>
      <c r="L755" s="67"/>
      <c r="M755" s="67"/>
      <c r="N755" s="67"/>
      <c r="O755" s="67"/>
      <c r="P755" s="67"/>
      <c r="Q755" s="67"/>
      <c r="R755" s="67"/>
      <c r="S755" s="67"/>
      <c r="T755" s="67"/>
      <c r="U755" s="67"/>
      <c r="V755" s="67"/>
      <c r="W755" s="67"/>
      <c r="X755" s="67"/>
      <c r="Y755" s="67"/>
    </row>
    <row r="756" spans="1:25" x14ac:dyDescent="0.2">
      <c r="A756" s="67"/>
      <c r="B756" s="67"/>
      <c r="C756" s="67"/>
      <c r="D756" s="67"/>
      <c r="E756" s="67"/>
      <c r="F756" s="67"/>
      <c r="G756" s="67"/>
      <c r="H756" s="67"/>
      <c r="I756" s="67"/>
      <c r="J756" s="67"/>
      <c r="K756" s="67"/>
      <c r="L756" s="67"/>
      <c r="M756" s="67"/>
      <c r="N756" s="67"/>
      <c r="O756" s="67"/>
      <c r="P756" s="67"/>
      <c r="Q756" s="67"/>
      <c r="R756" s="67"/>
      <c r="S756" s="67"/>
      <c r="T756" s="67"/>
      <c r="U756" s="67"/>
      <c r="V756" s="67"/>
      <c r="W756" s="67"/>
      <c r="X756" s="67"/>
      <c r="Y756" s="67"/>
    </row>
    <row r="757" spans="1:25" x14ac:dyDescent="0.2">
      <c r="A757" s="67"/>
      <c r="B757" s="67"/>
      <c r="C757" s="67"/>
      <c r="D757" s="67"/>
      <c r="E757" s="67"/>
      <c r="F757" s="67"/>
      <c r="G757" s="67"/>
      <c r="H757" s="67"/>
      <c r="I757" s="67"/>
      <c r="J757" s="67"/>
      <c r="K757" s="67"/>
      <c r="L757" s="67"/>
      <c r="M757" s="67"/>
      <c r="N757" s="67"/>
      <c r="O757" s="67"/>
      <c r="P757" s="67"/>
      <c r="Q757" s="67"/>
      <c r="R757" s="67"/>
      <c r="S757" s="67"/>
      <c r="T757" s="67"/>
      <c r="U757" s="67"/>
      <c r="V757" s="67"/>
      <c r="W757" s="67"/>
      <c r="X757" s="67"/>
      <c r="Y757" s="67"/>
    </row>
    <row r="758" spans="1:25" x14ac:dyDescent="0.2">
      <c r="A758" s="67"/>
      <c r="B758" s="67"/>
      <c r="C758" s="67"/>
      <c r="D758" s="67"/>
      <c r="E758" s="67"/>
      <c r="F758" s="67"/>
      <c r="G758" s="67"/>
      <c r="H758" s="67"/>
      <c r="I758" s="67"/>
      <c r="J758" s="67"/>
      <c r="K758" s="67"/>
      <c r="L758" s="67"/>
      <c r="M758" s="67"/>
      <c r="N758" s="67"/>
      <c r="O758" s="67"/>
      <c r="P758" s="67"/>
      <c r="Q758" s="67"/>
      <c r="R758" s="67"/>
      <c r="S758" s="67"/>
      <c r="T758" s="67"/>
      <c r="U758" s="67"/>
      <c r="V758" s="67"/>
      <c r="W758" s="67"/>
      <c r="X758" s="67"/>
      <c r="Y758" s="67"/>
    </row>
    <row r="759" spans="1:25" x14ac:dyDescent="0.2">
      <c r="A759" s="67"/>
      <c r="B759" s="67"/>
      <c r="C759" s="67"/>
      <c r="D759" s="67"/>
      <c r="E759" s="67"/>
      <c r="F759" s="67"/>
      <c r="G759" s="67"/>
      <c r="H759" s="67"/>
      <c r="I759" s="67"/>
      <c r="J759" s="67"/>
      <c r="K759" s="67"/>
      <c r="L759" s="67"/>
      <c r="M759" s="67"/>
      <c r="N759" s="67"/>
      <c r="O759" s="67"/>
      <c r="P759" s="67"/>
      <c r="Q759" s="67"/>
      <c r="R759" s="67"/>
      <c r="S759" s="67"/>
      <c r="T759" s="67"/>
      <c r="U759" s="67"/>
      <c r="V759" s="67"/>
      <c r="W759" s="67"/>
      <c r="X759" s="67"/>
      <c r="Y759" s="67"/>
    </row>
    <row r="760" spans="1:25" x14ac:dyDescent="0.2">
      <c r="A760" s="67"/>
      <c r="B760" s="67"/>
      <c r="C760" s="67"/>
      <c r="D760" s="67"/>
      <c r="E760" s="67"/>
      <c r="F760" s="67"/>
      <c r="G760" s="67"/>
      <c r="H760" s="67"/>
      <c r="I760" s="67"/>
      <c r="J760" s="67"/>
      <c r="K760" s="67"/>
      <c r="L760" s="67"/>
      <c r="M760" s="67"/>
      <c r="N760" s="67"/>
      <c r="O760" s="67"/>
      <c r="P760" s="67"/>
      <c r="Q760" s="67"/>
      <c r="R760" s="67"/>
      <c r="S760" s="67"/>
      <c r="T760" s="67"/>
      <c r="U760" s="67"/>
      <c r="V760" s="67"/>
      <c r="W760" s="67"/>
      <c r="X760" s="67"/>
      <c r="Y760" s="67"/>
    </row>
    <row r="761" spans="1:25" x14ac:dyDescent="0.2">
      <c r="A761" s="67"/>
      <c r="B761" s="67"/>
      <c r="C761" s="67"/>
      <c r="D761" s="67"/>
      <c r="E761" s="67"/>
      <c r="F761" s="67"/>
      <c r="G761" s="67"/>
      <c r="H761" s="67"/>
      <c r="I761" s="67"/>
      <c r="J761" s="67"/>
      <c r="K761" s="67"/>
      <c r="L761" s="67"/>
      <c r="M761" s="67"/>
      <c r="N761" s="67"/>
      <c r="O761" s="67"/>
      <c r="P761" s="67"/>
      <c r="Q761" s="67"/>
      <c r="R761" s="67"/>
      <c r="S761" s="67"/>
      <c r="T761" s="67"/>
      <c r="U761" s="67"/>
      <c r="V761" s="67"/>
      <c r="W761" s="67"/>
      <c r="X761" s="67"/>
      <c r="Y761" s="67"/>
    </row>
    <row r="762" spans="1:25" x14ac:dyDescent="0.2">
      <c r="A762" s="67"/>
      <c r="B762" s="67"/>
      <c r="C762" s="67"/>
      <c r="D762" s="67"/>
      <c r="E762" s="67"/>
      <c r="F762" s="67"/>
      <c r="G762" s="67"/>
      <c r="H762" s="67"/>
      <c r="I762" s="67"/>
      <c r="J762" s="67"/>
      <c r="K762" s="67"/>
      <c r="L762" s="67"/>
      <c r="M762" s="67"/>
      <c r="N762" s="67"/>
      <c r="O762" s="67"/>
      <c r="P762" s="67"/>
      <c r="Q762" s="67"/>
      <c r="R762" s="67"/>
      <c r="S762" s="67"/>
      <c r="T762" s="67"/>
      <c r="U762" s="67"/>
      <c r="V762" s="67"/>
      <c r="W762" s="67"/>
      <c r="X762" s="67"/>
      <c r="Y762" s="67"/>
    </row>
    <row r="763" spans="1:25" x14ac:dyDescent="0.2">
      <c r="A763" s="67"/>
      <c r="B763" s="67"/>
      <c r="C763" s="67"/>
      <c r="D763" s="67"/>
      <c r="E763" s="67"/>
      <c r="F763" s="67"/>
      <c r="G763" s="67"/>
      <c r="H763" s="67"/>
      <c r="I763" s="67"/>
      <c r="J763" s="67"/>
      <c r="K763" s="67"/>
      <c r="L763" s="67"/>
      <c r="M763" s="67"/>
      <c r="N763" s="67"/>
      <c r="O763" s="67"/>
      <c r="P763" s="67"/>
      <c r="Q763" s="67"/>
      <c r="R763" s="67"/>
      <c r="S763" s="67"/>
      <c r="T763" s="67"/>
      <c r="U763" s="67"/>
      <c r="V763" s="67"/>
      <c r="W763" s="67"/>
      <c r="X763" s="67"/>
      <c r="Y763" s="67"/>
    </row>
    <row r="764" spans="1:25" x14ac:dyDescent="0.2">
      <c r="A764" s="67"/>
      <c r="B764" s="67"/>
      <c r="C764" s="67"/>
      <c r="D764" s="67"/>
      <c r="E764" s="67"/>
      <c r="F764" s="67"/>
      <c r="G764" s="67"/>
      <c r="H764" s="67"/>
      <c r="I764" s="67"/>
      <c r="J764" s="67"/>
      <c r="K764" s="67"/>
      <c r="L764" s="67"/>
      <c r="M764" s="67"/>
      <c r="N764" s="67"/>
      <c r="O764" s="67"/>
      <c r="P764" s="67"/>
      <c r="Q764" s="67"/>
      <c r="R764" s="67"/>
      <c r="S764" s="67"/>
      <c r="T764" s="67"/>
      <c r="U764" s="67"/>
      <c r="V764" s="67"/>
      <c r="W764" s="67"/>
      <c r="X764" s="67"/>
      <c r="Y764" s="67"/>
    </row>
    <row r="765" spans="1:25" x14ac:dyDescent="0.2">
      <c r="A765" s="67"/>
      <c r="B765" s="67"/>
      <c r="C765" s="67"/>
      <c r="D765" s="67"/>
      <c r="E765" s="67"/>
      <c r="F765" s="67"/>
      <c r="G765" s="67"/>
      <c r="H765" s="67"/>
      <c r="I765" s="67"/>
      <c r="J765" s="67"/>
      <c r="K765" s="67"/>
      <c r="L765" s="67"/>
      <c r="M765" s="67"/>
      <c r="N765" s="67"/>
      <c r="O765" s="67"/>
      <c r="P765" s="67"/>
      <c r="Q765" s="67"/>
      <c r="R765" s="67"/>
      <c r="S765" s="67"/>
      <c r="T765" s="67"/>
      <c r="U765" s="67"/>
      <c r="V765" s="67"/>
      <c r="W765" s="67"/>
      <c r="X765" s="67"/>
      <c r="Y765" s="67"/>
    </row>
    <row r="766" spans="1:25" x14ac:dyDescent="0.2">
      <c r="A766" s="67"/>
      <c r="B766" s="67"/>
      <c r="C766" s="67"/>
      <c r="D766" s="67"/>
      <c r="E766" s="67"/>
      <c r="F766" s="67"/>
      <c r="G766" s="67"/>
      <c r="H766" s="67"/>
      <c r="I766" s="67"/>
      <c r="J766" s="67"/>
      <c r="K766" s="67"/>
      <c r="L766" s="67"/>
      <c r="M766" s="67"/>
      <c r="N766" s="67"/>
      <c r="O766" s="67"/>
      <c r="P766" s="67"/>
      <c r="Q766" s="67"/>
      <c r="R766" s="67"/>
      <c r="S766" s="67"/>
      <c r="T766" s="67"/>
      <c r="U766" s="67"/>
      <c r="V766" s="67"/>
      <c r="W766" s="67"/>
      <c r="X766" s="67"/>
      <c r="Y766" s="67"/>
    </row>
    <row r="767" spans="1:25" x14ac:dyDescent="0.2">
      <c r="A767" s="67"/>
      <c r="B767" s="67"/>
      <c r="C767" s="67"/>
      <c r="D767" s="67"/>
      <c r="E767" s="67"/>
      <c r="F767" s="67"/>
      <c r="G767" s="67"/>
      <c r="H767" s="67"/>
      <c r="I767" s="67"/>
      <c r="J767" s="67"/>
      <c r="K767" s="67"/>
      <c r="L767" s="67"/>
      <c r="M767" s="67"/>
      <c r="N767" s="67"/>
      <c r="O767" s="67"/>
      <c r="P767" s="67"/>
      <c r="Q767" s="67"/>
      <c r="R767" s="67"/>
      <c r="S767" s="67"/>
      <c r="T767" s="67"/>
      <c r="U767" s="67"/>
      <c r="V767" s="67"/>
      <c r="W767" s="67"/>
      <c r="X767" s="67"/>
      <c r="Y767" s="67"/>
    </row>
    <row r="768" spans="1:25" x14ac:dyDescent="0.2">
      <c r="A768" s="67"/>
      <c r="B768" s="67"/>
      <c r="C768" s="67"/>
      <c r="D768" s="67"/>
      <c r="E768" s="67"/>
      <c r="F768" s="67"/>
      <c r="G768" s="67"/>
      <c r="H768" s="67"/>
      <c r="I768" s="67"/>
      <c r="J768" s="67"/>
      <c r="K768" s="67"/>
      <c r="L768" s="67"/>
      <c r="M768" s="67"/>
      <c r="N768" s="67"/>
      <c r="O768" s="67"/>
      <c r="P768" s="67"/>
      <c r="Q768" s="67"/>
      <c r="R768" s="67"/>
      <c r="S768" s="67"/>
      <c r="T768" s="67"/>
      <c r="U768" s="67"/>
      <c r="V768" s="67"/>
      <c r="W768" s="67"/>
      <c r="X768" s="67"/>
      <c r="Y768" s="67"/>
    </row>
    <row r="769" spans="1:25" x14ac:dyDescent="0.2">
      <c r="A769" s="67"/>
      <c r="B769" s="67"/>
      <c r="C769" s="67"/>
      <c r="D769" s="67"/>
      <c r="E769" s="67"/>
      <c r="F769" s="67"/>
      <c r="G769" s="67"/>
      <c r="H769" s="67"/>
      <c r="I769" s="67"/>
      <c r="J769" s="67"/>
      <c r="K769" s="67"/>
      <c r="L769" s="67"/>
      <c r="M769" s="67"/>
      <c r="N769" s="67"/>
      <c r="O769" s="67"/>
      <c r="P769" s="67"/>
      <c r="Q769" s="67"/>
      <c r="R769" s="67"/>
      <c r="S769" s="67"/>
      <c r="T769" s="67"/>
      <c r="U769" s="67"/>
      <c r="V769" s="67"/>
      <c r="W769" s="67"/>
      <c r="X769" s="67"/>
      <c r="Y769" s="67"/>
    </row>
    <row r="770" spans="1:25" x14ac:dyDescent="0.2">
      <c r="A770" s="67"/>
      <c r="B770" s="67"/>
      <c r="C770" s="67"/>
      <c r="D770" s="67"/>
      <c r="E770" s="67"/>
      <c r="F770" s="67"/>
      <c r="G770" s="67"/>
      <c r="H770" s="67"/>
      <c r="I770" s="67"/>
      <c r="J770" s="67"/>
      <c r="K770" s="67"/>
      <c r="L770" s="67"/>
      <c r="M770" s="67"/>
      <c r="N770" s="67"/>
      <c r="O770" s="67"/>
      <c r="P770" s="67"/>
      <c r="Q770" s="67"/>
      <c r="R770" s="67"/>
      <c r="S770" s="67"/>
      <c r="T770" s="67"/>
      <c r="U770" s="67"/>
      <c r="V770" s="67"/>
      <c r="W770" s="67"/>
      <c r="X770" s="67"/>
      <c r="Y770" s="67"/>
    </row>
    <row r="771" spans="1:25" x14ac:dyDescent="0.2">
      <c r="A771" s="67"/>
      <c r="B771" s="67"/>
      <c r="C771" s="67"/>
      <c r="D771" s="67"/>
      <c r="E771" s="67"/>
      <c r="F771" s="67"/>
      <c r="G771" s="67"/>
      <c r="H771" s="67"/>
      <c r="I771" s="67"/>
      <c r="J771" s="67"/>
      <c r="K771" s="67"/>
      <c r="L771" s="67"/>
      <c r="M771" s="67"/>
      <c r="N771" s="67"/>
      <c r="O771" s="67"/>
      <c r="P771" s="67"/>
      <c r="Q771" s="67"/>
      <c r="R771" s="67"/>
      <c r="S771" s="67"/>
      <c r="T771" s="67"/>
      <c r="U771" s="67"/>
      <c r="V771" s="67"/>
      <c r="W771" s="67"/>
      <c r="X771" s="67"/>
      <c r="Y771" s="67"/>
    </row>
    <row r="772" spans="1:25" x14ac:dyDescent="0.2">
      <c r="A772" s="67"/>
      <c r="B772" s="67"/>
      <c r="C772" s="67"/>
      <c r="D772" s="67"/>
      <c r="E772" s="67"/>
      <c r="F772" s="67"/>
      <c r="G772" s="67"/>
      <c r="H772" s="67"/>
      <c r="I772" s="67"/>
      <c r="J772" s="67"/>
      <c r="K772" s="67"/>
      <c r="L772" s="67"/>
      <c r="M772" s="67"/>
      <c r="N772" s="67"/>
      <c r="O772" s="67"/>
      <c r="P772" s="67"/>
      <c r="Q772" s="67"/>
      <c r="R772" s="67"/>
      <c r="S772" s="67"/>
      <c r="T772" s="67"/>
      <c r="U772" s="67"/>
      <c r="V772" s="67"/>
      <c r="W772" s="67"/>
      <c r="X772" s="67"/>
      <c r="Y772" s="67"/>
    </row>
    <row r="773" spans="1:25" x14ac:dyDescent="0.2">
      <c r="A773" s="67"/>
      <c r="B773" s="67"/>
      <c r="C773" s="67"/>
      <c r="D773" s="67"/>
      <c r="E773" s="67"/>
      <c r="F773" s="67"/>
      <c r="G773" s="67"/>
      <c r="H773" s="67"/>
      <c r="I773" s="67"/>
      <c r="J773" s="67"/>
      <c r="K773" s="67"/>
      <c r="L773" s="67"/>
      <c r="M773" s="67"/>
      <c r="N773" s="67"/>
      <c r="O773" s="67"/>
      <c r="P773" s="67"/>
      <c r="Q773" s="67"/>
      <c r="R773" s="67"/>
      <c r="S773" s="67"/>
      <c r="T773" s="67"/>
      <c r="U773" s="67"/>
      <c r="V773" s="67"/>
      <c r="W773" s="67"/>
      <c r="X773" s="67"/>
      <c r="Y773" s="67"/>
    </row>
    <row r="774" spans="1:25" x14ac:dyDescent="0.2">
      <c r="A774" s="67"/>
      <c r="B774" s="67"/>
      <c r="C774" s="67"/>
      <c r="D774" s="67"/>
      <c r="E774" s="67"/>
      <c r="F774" s="67"/>
      <c r="G774" s="67"/>
      <c r="H774" s="67"/>
      <c r="I774" s="67"/>
      <c r="J774" s="67"/>
      <c r="K774" s="67"/>
      <c r="L774" s="67"/>
      <c r="M774" s="67"/>
      <c r="N774" s="67"/>
      <c r="O774" s="67"/>
      <c r="P774" s="67"/>
      <c r="Q774" s="67"/>
      <c r="R774" s="67"/>
      <c r="S774" s="67"/>
      <c r="T774" s="67"/>
      <c r="U774" s="67"/>
      <c r="V774" s="67"/>
      <c r="W774" s="67"/>
      <c r="X774" s="67"/>
      <c r="Y774" s="67"/>
    </row>
    <row r="775" spans="1:25" x14ac:dyDescent="0.2">
      <c r="A775" s="67"/>
      <c r="B775" s="67"/>
      <c r="C775" s="67"/>
      <c r="D775" s="67"/>
      <c r="E775" s="67"/>
      <c r="F775" s="67"/>
      <c r="G775" s="67"/>
      <c r="H775" s="67"/>
      <c r="I775" s="67"/>
      <c r="J775" s="67"/>
      <c r="K775" s="67"/>
      <c r="L775" s="67"/>
      <c r="M775" s="67"/>
      <c r="N775" s="67"/>
      <c r="O775" s="67"/>
      <c r="P775" s="67"/>
      <c r="Q775" s="67"/>
      <c r="R775" s="67"/>
      <c r="S775" s="67"/>
      <c r="T775" s="67"/>
      <c r="U775" s="67"/>
      <c r="V775" s="67"/>
      <c r="W775" s="67"/>
      <c r="X775" s="67"/>
      <c r="Y775" s="67"/>
    </row>
    <row r="776" spans="1:25" x14ac:dyDescent="0.2">
      <c r="A776" s="67"/>
      <c r="B776" s="67"/>
      <c r="C776" s="67"/>
      <c r="D776" s="67"/>
      <c r="E776" s="67"/>
      <c r="F776" s="67"/>
      <c r="G776" s="67"/>
      <c r="H776" s="67"/>
      <c r="I776" s="67"/>
      <c r="J776" s="67"/>
      <c r="K776" s="67"/>
      <c r="L776" s="67"/>
      <c r="M776" s="67"/>
      <c r="N776" s="67"/>
      <c r="O776" s="67"/>
      <c r="P776" s="67"/>
      <c r="Q776" s="67"/>
      <c r="R776" s="67"/>
      <c r="S776" s="67"/>
      <c r="T776" s="67"/>
      <c r="U776" s="67"/>
      <c r="V776" s="67"/>
      <c r="W776" s="67"/>
      <c r="X776" s="67"/>
      <c r="Y776" s="67"/>
    </row>
    <row r="777" spans="1:25" x14ac:dyDescent="0.2">
      <c r="A777" s="67"/>
      <c r="B777" s="67"/>
      <c r="C777" s="67"/>
      <c r="D777" s="67"/>
      <c r="E777" s="67"/>
      <c r="F777" s="67"/>
      <c r="G777" s="67"/>
      <c r="H777" s="67"/>
      <c r="I777" s="67"/>
      <c r="J777" s="67"/>
      <c r="K777" s="67"/>
      <c r="L777" s="67"/>
      <c r="M777" s="67"/>
      <c r="N777" s="67"/>
      <c r="O777" s="67"/>
      <c r="P777" s="67"/>
      <c r="Q777" s="67"/>
      <c r="R777" s="67"/>
      <c r="S777" s="67"/>
      <c r="T777" s="67"/>
      <c r="U777" s="67"/>
      <c r="V777" s="67"/>
      <c r="W777" s="67"/>
      <c r="X777" s="67"/>
      <c r="Y777" s="67"/>
    </row>
    <row r="778" spans="1:25" x14ac:dyDescent="0.2">
      <c r="A778" s="67"/>
      <c r="B778" s="67"/>
      <c r="C778" s="67"/>
      <c r="D778" s="67"/>
      <c r="E778" s="67"/>
      <c r="F778" s="67"/>
      <c r="G778" s="67"/>
      <c r="H778" s="67"/>
      <c r="I778" s="67"/>
      <c r="J778" s="67"/>
      <c r="K778" s="67"/>
      <c r="L778" s="67"/>
      <c r="M778" s="67"/>
      <c r="N778" s="67"/>
      <c r="O778" s="67"/>
      <c r="P778" s="67"/>
      <c r="Q778" s="67"/>
      <c r="R778" s="67"/>
      <c r="S778" s="67"/>
      <c r="T778" s="67"/>
      <c r="U778" s="67"/>
      <c r="V778" s="67"/>
      <c r="W778" s="67"/>
      <c r="X778" s="67"/>
      <c r="Y778" s="67"/>
    </row>
    <row r="779" spans="1:25" x14ac:dyDescent="0.2">
      <c r="A779" s="67"/>
      <c r="B779" s="67"/>
      <c r="C779" s="67"/>
      <c r="D779" s="67"/>
      <c r="E779" s="67"/>
      <c r="F779" s="67"/>
      <c r="G779" s="67"/>
      <c r="H779" s="67"/>
      <c r="I779" s="67"/>
      <c r="J779" s="67"/>
      <c r="K779" s="67"/>
      <c r="L779" s="67"/>
      <c r="M779" s="67"/>
      <c r="N779" s="67"/>
      <c r="O779" s="67"/>
      <c r="P779" s="67"/>
      <c r="Q779" s="67"/>
      <c r="R779" s="67"/>
      <c r="S779" s="67"/>
      <c r="T779" s="67"/>
      <c r="U779" s="67"/>
      <c r="V779" s="67"/>
      <c r="W779" s="67"/>
      <c r="X779" s="67"/>
      <c r="Y779" s="67"/>
    </row>
    <row r="780" spans="1:25" x14ac:dyDescent="0.2">
      <c r="A780" s="67"/>
      <c r="B780" s="67"/>
      <c r="C780" s="67"/>
      <c r="D780" s="67"/>
      <c r="E780" s="67"/>
      <c r="F780" s="67"/>
      <c r="G780" s="67"/>
      <c r="H780" s="67"/>
      <c r="I780" s="67"/>
      <c r="J780" s="67"/>
      <c r="K780" s="67"/>
      <c r="L780" s="67"/>
      <c r="M780" s="67"/>
      <c r="N780" s="67"/>
      <c r="O780" s="67"/>
      <c r="P780" s="67"/>
      <c r="Q780" s="67"/>
      <c r="R780" s="67"/>
      <c r="S780" s="67"/>
      <c r="T780" s="67"/>
      <c r="U780" s="67"/>
      <c r="V780" s="67"/>
      <c r="W780" s="67"/>
      <c r="X780" s="67"/>
      <c r="Y780" s="67"/>
    </row>
    <row r="781" spans="1:25" x14ac:dyDescent="0.2">
      <c r="A781" s="67"/>
      <c r="B781" s="67"/>
      <c r="C781" s="67"/>
      <c r="D781" s="67"/>
      <c r="E781" s="67"/>
      <c r="F781" s="67"/>
      <c r="G781" s="67"/>
      <c r="H781" s="67"/>
      <c r="I781" s="67"/>
      <c r="J781" s="67"/>
      <c r="K781" s="67"/>
      <c r="L781" s="67"/>
      <c r="M781" s="67"/>
      <c r="N781" s="67"/>
      <c r="O781" s="67"/>
      <c r="P781" s="67"/>
      <c r="Q781" s="67"/>
      <c r="R781" s="67"/>
      <c r="S781" s="67"/>
      <c r="T781" s="67"/>
      <c r="U781" s="67"/>
      <c r="V781" s="67"/>
      <c r="W781" s="67"/>
      <c r="X781" s="67"/>
      <c r="Y781" s="67"/>
    </row>
    <row r="782" spans="1:25" x14ac:dyDescent="0.2">
      <c r="A782" s="67"/>
      <c r="B782" s="67"/>
      <c r="C782" s="67"/>
      <c r="D782" s="67"/>
      <c r="E782" s="67"/>
      <c r="F782" s="67"/>
      <c r="G782" s="67"/>
      <c r="H782" s="67"/>
      <c r="I782" s="67"/>
      <c r="J782" s="67"/>
      <c r="K782" s="67"/>
      <c r="L782" s="67"/>
      <c r="M782" s="67"/>
      <c r="N782" s="67"/>
      <c r="O782" s="67"/>
      <c r="P782" s="67"/>
      <c r="Q782" s="67"/>
      <c r="R782" s="67"/>
      <c r="S782" s="67"/>
      <c r="T782" s="67"/>
      <c r="U782" s="67"/>
      <c r="V782" s="67"/>
      <c r="W782" s="67"/>
      <c r="X782" s="67"/>
      <c r="Y782" s="67"/>
    </row>
    <row r="783" spans="1:25" x14ac:dyDescent="0.2">
      <c r="A783" s="67"/>
      <c r="B783" s="67"/>
      <c r="C783" s="67"/>
      <c r="D783" s="67"/>
      <c r="E783" s="67"/>
      <c r="F783" s="67"/>
      <c r="G783" s="67"/>
      <c r="H783" s="67"/>
      <c r="I783" s="67"/>
      <c r="J783" s="67"/>
      <c r="K783" s="67"/>
      <c r="L783" s="67"/>
      <c r="M783" s="67"/>
      <c r="N783" s="67"/>
      <c r="O783" s="67"/>
      <c r="P783" s="67"/>
      <c r="Q783" s="67"/>
      <c r="R783" s="67"/>
      <c r="S783" s="67"/>
      <c r="T783" s="67"/>
      <c r="U783" s="67"/>
      <c r="V783" s="67"/>
      <c r="W783" s="67"/>
      <c r="X783" s="67"/>
      <c r="Y783" s="67"/>
    </row>
    <row r="784" spans="1:25" x14ac:dyDescent="0.2">
      <c r="A784" s="67"/>
      <c r="B784" s="67"/>
      <c r="C784" s="67"/>
      <c r="D784" s="67"/>
      <c r="E784" s="67"/>
      <c r="F784" s="67"/>
      <c r="G784" s="67"/>
      <c r="H784" s="67"/>
      <c r="I784" s="67"/>
      <c r="J784" s="67"/>
      <c r="K784" s="67"/>
      <c r="L784" s="67"/>
      <c r="M784" s="67"/>
      <c r="N784" s="67"/>
      <c r="O784" s="67"/>
      <c r="P784" s="67"/>
      <c r="Q784" s="67"/>
      <c r="R784" s="67"/>
      <c r="S784" s="67"/>
      <c r="T784" s="67"/>
      <c r="U784" s="67"/>
      <c r="V784" s="67"/>
      <c r="W784" s="67"/>
      <c r="X784" s="67"/>
      <c r="Y784" s="67"/>
    </row>
    <row r="785" spans="1:25" x14ac:dyDescent="0.2">
      <c r="A785" s="67"/>
      <c r="B785" s="67"/>
      <c r="C785" s="67"/>
      <c r="D785" s="67"/>
      <c r="E785" s="67"/>
      <c r="F785" s="67"/>
      <c r="G785" s="67"/>
      <c r="H785" s="67"/>
      <c r="I785" s="67"/>
      <c r="J785" s="67"/>
      <c r="K785" s="67"/>
      <c r="L785" s="67"/>
      <c r="M785" s="67"/>
      <c r="N785" s="67"/>
      <c r="O785" s="67"/>
      <c r="P785" s="67"/>
      <c r="Q785" s="67"/>
      <c r="R785" s="67"/>
      <c r="S785" s="67"/>
      <c r="T785" s="67"/>
      <c r="U785" s="67"/>
      <c r="V785" s="67"/>
      <c r="W785" s="67"/>
      <c r="X785" s="67"/>
      <c r="Y785" s="67"/>
    </row>
    <row r="786" spans="1:25" x14ac:dyDescent="0.2">
      <c r="A786" s="67"/>
      <c r="B786" s="67"/>
      <c r="C786" s="67"/>
      <c r="D786" s="67"/>
      <c r="E786" s="67"/>
      <c r="F786" s="67"/>
      <c r="G786" s="67"/>
      <c r="H786" s="67"/>
      <c r="I786" s="67"/>
      <c r="J786" s="67"/>
      <c r="K786" s="67"/>
      <c r="L786" s="67"/>
      <c r="M786" s="67"/>
      <c r="N786" s="67"/>
      <c r="O786" s="67"/>
      <c r="P786" s="67"/>
      <c r="Q786" s="67"/>
      <c r="R786" s="67"/>
      <c r="S786" s="67"/>
      <c r="T786" s="67"/>
      <c r="U786" s="67"/>
      <c r="V786" s="67"/>
      <c r="W786" s="67"/>
      <c r="X786" s="67"/>
      <c r="Y786" s="67"/>
    </row>
    <row r="787" spans="1:25" x14ac:dyDescent="0.2">
      <c r="A787" s="67"/>
      <c r="B787" s="67"/>
      <c r="C787" s="67"/>
      <c r="D787" s="67"/>
      <c r="E787" s="67"/>
      <c r="F787" s="67"/>
      <c r="G787" s="67"/>
      <c r="H787" s="67"/>
      <c r="I787" s="67"/>
      <c r="J787" s="67"/>
      <c r="K787" s="67"/>
      <c r="L787" s="67"/>
      <c r="M787" s="67"/>
      <c r="N787" s="67"/>
      <c r="O787" s="67"/>
      <c r="P787" s="67"/>
      <c r="Q787" s="67"/>
      <c r="R787" s="67"/>
      <c r="S787" s="67"/>
      <c r="T787" s="67"/>
      <c r="U787" s="67"/>
      <c r="V787" s="67"/>
      <c r="W787" s="67"/>
      <c r="X787" s="67"/>
      <c r="Y787" s="67"/>
    </row>
    <row r="788" spans="1:25" x14ac:dyDescent="0.2">
      <c r="A788" s="67"/>
      <c r="B788" s="67"/>
      <c r="C788" s="67"/>
      <c r="D788" s="67"/>
      <c r="E788" s="67"/>
      <c r="F788" s="67"/>
      <c r="G788" s="67"/>
      <c r="H788" s="67"/>
      <c r="I788" s="67"/>
      <c r="J788" s="67"/>
      <c r="K788" s="67"/>
      <c r="L788" s="67"/>
      <c r="M788" s="67"/>
      <c r="N788" s="67"/>
      <c r="O788" s="67"/>
      <c r="P788" s="67"/>
      <c r="Q788" s="67"/>
      <c r="R788" s="67"/>
      <c r="S788" s="67"/>
      <c r="T788" s="67"/>
      <c r="U788" s="67"/>
      <c r="V788" s="67"/>
      <c r="W788" s="67"/>
      <c r="X788" s="67"/>
      <c r="Y788" s="67"/>
    </row>
    <row r="789" spans="1:25" x14ac:dyDescent="0.2">
      <c r="A789" s="67"/>
      <c r="B789" s="67"/>
      <c r="C789" s="67"/>
      <c r="D789" s="67"/>
      <c r="E789" s="67"/>
      <c r="F789" s="67"/>
      <c r="G789" s="67"/>
      <c r="H789" s="67"/>
      <c r="I789" s="67"/>
      <c r="J789" s="67"/>
      <c r="K789" s="67"/>
      <c r="L789" s="67"/>
      <c r="M789" s="67"/>
      <c r="N789" s="67"/>
      <c r="O789" s="67"/>
      <c r="P789" s="67"/>
      <c r="Q789" s="67"/>
      <c r="R789" s="67"/>
      <c r="S789" s="67"/>
      <c r="T789" s="67"/>
      <c r="U789" s="67"/>
      <c r="V789" s="67"/>
      <c r="W789" s="67"/>
      <c r="X789" s="67"/>
      <c r="Y789" s="67"/>
    </row>
    <row r="790" spans="1:25" x14ac:dyDescent="0.2">
      <c r="A790" s="67"/>
      <c r="B790" s="67"/>
      <c r="C790" s="67"/>
      <c r="D790" s="67"/>
      <c r="E790" s="67"/>
      <c r="F790" s="67"/>
      <c r="G790" s="67"/>
      <c r="H790" s="67"/>
      <c r="I790" s="67"/>
      <c r="J790" s="67"/>
      <c r="K790" s="67"/>
      <c r="L790" s="67"/>
      <c r="M790" s="67"/>
      <c r="N790" s="67"/>
      <c r="O790" s="67"/>
      <c r="P790" s="67"/>
      <c r="Q790" s="67"/>
      <c r="R790" s="67"/>
      <c r="S790" s="67"/>
      <c r="T790" s="67"/>
      <c r="U790" s="67"/>
      <c r="V790" s="67"/>
      <c r="W790" s="67"/>
      <c r="X790" s="67"/>
      <c r="Y790" s="67"/>
    </row>
    <row r="791" spans="1:25" x14ac:dyDescent="0.2">
      <c r="A791" s="67"/>
      <c r="B791" s="67"/>
      <c r="C791" s="67"/>
      <c r="D791" s="67"/>
      <c r="E791" s="67"/>
      <c r="F791" s="67"/>
      <c r="G791" s="67"/>
      <c r="H791" s="67"/>
      <c r="I791" s="67"/>
      <c r="J791" s="67"/>
      <c r="K791" s="67"/>
      <c r="L791" s="67"/>
      <c r="M791" s="67"/>
      <c r="N791" s="67"/>
      <c r="O791" s="67"/>
      <c r="P791" s="67"/>
      <c r="Q791" s="67"/>
      <c r="R791" s="67"/>
      <c r="S791" s="67"/>
      <c r="T791" s="67"/>
      <c r="U791" s="67"/>
      <c r="V791" s="67"/>
      <c r="W791" s="67"/>
      <c r="X791" s="67"/>
      <c r="Y791" s="67"/>
    </row>
    <row r="792" spans="1:25" x14ac:dyDescent="0.2">
      <c r="A792" s="67"/>
      <c r="B792" s="67"/>
      <c r="C792" s="67"/>
      <c r="D792" s="67"/>
      <c r="E792" s="67"/>
      <c r="F792" s="67"/>
      <c r="G792" s="67"/>
      <c r="H792" s="67"/>
      <c r="I792" s="67"/>
      <c r="J792" s="67"/>
      <c r="K792" s="67"/>
      <c r="L792" s="67"/>
      <c r="M792" s="67"/>
      <c r="N792" s="67"/>
      <c r="O792" s="67"/>
      <c r="P792" s="67"/>
      <c r="Q792" s="67"/>
      <c r="R792" s="67"/>
      <c r="S792" s="67"/>
      <c r="T792" s="67"/>
      <c r="U792" s="67"/>
      <c r="V792" s="67"/>
      <c r="W792" s="67"/>
      <c r="X792" s="67"/>
      <c r="Y792" s="67"/>
    </row>
    <row r="793" spans="1:25" x14ac:dyDescent="0.2">
      <c r="A793" s="67"/>
      <c r="B793" s="67"/>
      <c r="C793" s="67"/>
      <c r="D793" s="67"/>
      <c r="E793" s="67"/>
      <c r="F793" s="67"/>
      <c r="G793" s="67"/>
      <c r="H793" s="67"/>
      <c r="I793" s="67"/>
      <c r="J793" s="67"/>
      <c r="K793" s="67"/>
      <c r="L793" s="67"/>
      <c r="M793" s="67"/>
      <c r="N793" s="67"/>
      <c r="O793" s="67"/>
      <c r="P793" s="67"/>
      <c r="Q793" s="67"/>
      <c r="R793" s="67"/>
      <c r="S793" s="67"/>
      <c r="T793" s="67"/>
      <c r="U793" s="67"/>
      <c r="V793" s="67"/>
      <c r="W793" s="67"/>
      <c r="X793" s="67"/>
      <c r="Y793" s="67"/>
    </row>
    <row r="794" spans="1:25" x14ac:dyDescent="0.2">
      <c r="A794" s="67"/>
      <c r="B794" s="67"/>
      <c r="C794" s="67"/>
      <c r="D794" s="67"/>
      <c r="E794" s="67"/>
      <c r="F794" s="67"/>
      <c r="G794" s="67"/>
      <c r="H794" s="67"/>
      <c r="I794" s="67"/>
      <c r="J794" s="67"/>
      <c r="K794" s="67"/>
      <c r="L794" s="67"/>
      <c r="M794" s="67"/>
      <c r="N794" s="67"/>
      <c r="O794" s="67"/>
      <c r="P794" s="67"/>
      <c r="Q794" s="67"/>
      <c r="R794" s="67"/>
      <c r="S794" s="67"/>
      <c r="T794" s="67"/>
      <c r="U794" s="67"/>
      <c r="V794" s="67"/>
      <c r="W794" s="67"/>
      <c r="X794" s="67"/>
      <c r="Y794" s="67"/>
    </row>
    <row r="795" spans="1:25" x14ac:dyDescent="0.2">
      <c r="A795" s="67"/>
      <c r="B795" s="67"/>
      <c r="C795" s="67"/>
      <c r="D795" s="67"/>
      <c r="E795" s="67"/>
      <c r="F795" s="67"/>
      <c r="G795" s="67"/>
      <c r="H795" s="67"/>
      <c r="I795" s="67"/>
      <c r="J795" s="67"/>
      <c r="K795" s="67"/>
      <c r="L795" s="67"/>
      <c r="M795" s="67"/>
      <c r="N795" s="67"/>
      <c r="O795" s="67"/>
      <c r="P795" s="67"/>
      <c r="Q795" s="67"/>
      <c r="R795" s="67"/>
      <c r="S795" s="67"/>
      <c r="T795" s="67"/>
      <c r="U795" s="67"/>
      <c r="V795" s="67"/>
      <c r="W795" s="67"/>
      <c r="X795" s="67"/>
      <c r="Y795" s="67"/>
    </row>
    <row r="796" spans="1:25" x14ac:dyDescent="0.2">
      <c r="A796" s="67"/>
      <c r="B796" s="67"/>
      <c r="C796" s="67"/>
      <c r="D796" s="67"/>
      <c r="E796" s="67"/>
      <c r="F796" s="67"/>
      <c r="G796" s="67"/>
      <c r="H796" s="67"/>
      <c r="I796" s="67"/>
      <c r="J796" s="67"/>
      <c r="K796" s="67"/>
      <c r="L796" s="67"/>
      <c r="M796" s="67"/>
      <c r="N796" s="67"/>
      <c r="O796" s="67"/>
      <c r="P796" s="67"/>
      <c r="Q796" s="67"/>
      <c r="R796" s="67"/>
      <c r="S796" s="67"/>
      <c r="T796" s="67"/>
      <c r="U796" s="67"/>
      <c r="V796" s="67"/>
      <c r="W796" s="67"/>
      <c r="X796" s="67"/>
      <c r="Y796" s="67"/>
    </row>
    <row r="797" spans="1:25" x14ac:dyDescent="0.2">
      <c r="A797" s="67"/>
      <c r="B797" s="67"/>
      <c r="C797" s="67"/>
      <c r="D797" s="67"/>
      <c r="E797" s="67"/>
      <c r="F797" s="67"/>
      <c r="G797" s="67"/>
      <c r="H797" s="67"/>
      <c r="I797" s="67"/>
      <c r="J797" s="67"/>
      <c r="K797" s="67"/>
      <c r="L797" s="67"/>
      <c r="M797" s="67"/>
      <c r="N797" s="67"/>
      <c r="O797" s="67"/>
      <c r="P797" s="67"/>
      <c r="Q797" s="67"/>
      <c r="R797" s="67"/>
      <c r="S797" s="67"/>
      <c r="T797" s="67"/>
      <c r="U797" s="67"/>
      <c r="V797" s="67"/>
      <c r="W797" s="67"/>
      <c r="X797" s="67"/>
      <c r="Y797" s="67"/>
    </row>
    <row r="798" spans="1:25" x14ac:dyDescent="0.2">
      <c r="A798" s="67"/>
      <c r="B798" s="67"/>
      <c r="C798" s="67"/>
      <c r="D798" s="67"/>
      <c r="E798" s="67"/>
      <c r="F798" s="67"/>
      <c r="G798" s="67"/>
      <c r="H798" s="67"/>
      <c r="I798" s="67"/>
      <c r="J798" s="67"/>
      <c r="K798" s="67"/>
      <c r="L798" s="67"/>
      <c r="M798" s="67"/>
      <c r="N798" s="67"/>
      <c r="O798" s="67"/>
      <c r="P798" s="67"/>
      <c r="Q798" s="67"/>
      <c r="R798" s="67"/>
      <c r="S798" s="67"/>
      <c r="T798" s="67"/>
      <c r="U798" s="67"/>
      <c r="V798" s="67"/>
      <c r="W798" s="67"/>
      <c r="X798" s="67"/>
      <c r="Y798" s="67"/>
    </row>
    <row r="799" spans="1:25" x14ac:dyDescent="0.2">
      <c r="A799" s="67"/>
      <c r="B799" s="67"/>
      <c r="C799" s="67"/>
      <c r="D799" s="67"/>
      <c r="E799" s="67"/>
      <c r="F799" s="67"/>
      <c r="G799" s="67"/>
      <c r="H799" s="67"/>
      <c r="I799" s="67"/>
      <c r="J799" s="67"/>
      <c r="K799" s="67"/>
      <c r="L799" s="67"/>
      <c r="M799" s="67"/>
      <c r="N799" s="67"/>
      <c r="O799" s="67"/>
      <c r="P799" s="67"/>
      <c r="Q799" s="67"/>
      <c r="R799" s="67"/>
      <c r="S799" s="67"/>
      <c r="T799" s="67"/>
      <c r="U799" s="67"/>
      <c r="V799" s="67"/>
      <c r="W799" s="67"/>
      <c r="X799" s="67"/>
      <c r="Y799" s="67"/>
    </row>
    <row r="800" spans="1:25" x14ac:dyDescent="0.2">
      <c r="A800" s="67"/>
      <c r="B800" s="67"/>
      <c r="C800" s="67"/>
      <c r="D800" s="67"/>
      <c r="E800" s="67"/>
      <c r="F800" s="67"/>
      <c r="G800" s="67"/>
      <c r="H800" s="67"/>
      <c r="I800" s="67"/>
      <c r="J800" s="67"/>
      <c r="K800" s="67"/>
      <c r="L800" s="67"/>
      <c r="M800" s="67"/>
      <c r="N800" s="67"/>
      <c r="O800" s="67"/>
      <c r="P800" s="67"/>
      <c r="Q800" s="67"/>
      <c r="R800" s="67"/>
      <c r="S800" s="67"/>
      <c r="T800" s="67"/>
      <c r="U800" s="67"/>
      <c r="V800" s="67"/>
      <c r="W800" s="67"/>
      <c r="X800" s="67"/>
      <c r="Y800" s="67"/>
    </row>
    <row r="801" spans="1:25" x14ac:dyDescent="0.2">
      <c r="A801" s="67"/>
      <c r="B801" s="67"/>
      <c r="C801" s="67"/>
      <c r="D801" s="67"/>
      <c r="E801" s="67"/>
      <c r="F801" s="67"/>
      <c r="G801" s="67"/>
      <c r="H801" s="67"/>
      <c r="I801" s="67"/>
      <c r="J801" s="67"/>
      <c r="K801" s="67"/>
      <c r="L801" s="67"/>
      <c r="M801" s="67"/>
      <c r="N801" s="67"/>
      <c r="O801" s="67"/>
      <c r="P801" s="67"/>
      <c r="Q801" s="67"/>
      <c r="R801" s="67"/>
      <c r="S801" s="67"/>
      <c r="T801" s="67"/>
      <c r="U801" s="67"/>
      <c r="V801" s="67"/>
      <c r="W801" s="67"/>
      <c r="X801" s="67"/>
      <c r="Y801" s="67"/>
    </row>
    <row r="802" spans="1:25" x14ac:dyDescent="0.2">
      <c r="A802" s="67"/>
      <c r="B802" s="67"/>
      <c r="C802" s="67"/>
      <c r="D802" s="67"/>
      <c r="E802" s="67"/>
      <c r="F802" s="67"/>
      <c r="G802" s="67"/>
      <c r="H802" s="67"/>
      <c r="I802" s="67"/>
      <c r="J802" s="67"/>
      <c r="K802" s="67"/>
      <c r="L802" s="67"/>
      <c r="M802" s="67"/>
      <c r="N802" s="67"/>
      <c r="O802" s="67"/>
      <c r="P802" s="67"/>
      <c r="Q802" s="67"/>
      <c r="R802" s="67"/>
      <c r="S802" s="67"/>
      <c r="T802" s="67"/>
      <c r="U802" s="67"/>
      <c r="V802" s="67"/>
      <c r="W802" s="67"/>
      <c r="X802" s="67"/>
      <c r="Y802" s="67"/>
    </row>
    <row r="803" spans="1:25" x14ac:dyDescent="0.2">
      <c r="A803" s="67"/>
      <c r="B803" s="67"/>
      <c r="C803" s="67"/>
      <c r="D803" s="67"/>
      <c r="E803" s="67"/>
      <c r="F803" s="67"/>
      <c r="G803" s="67"/>
      <c r="H803" s="67"/>
      <c r="I803" s="67"/>
      <c r="J803" s="67"/>
      <c r="K803" s="67"/>
      <c r="L803" s="67"/>
      <c r="M803" s="67"/>
      <c r="N803" s="67"/>
      <c r="O803" s="67"/>
      <c r="P803" s="67"/>
      <c r="Q803" s="67"/>
      <c r="R803" s="67"/>
      <c r="S803" s="67"/>
      <c r="T803" s="67"/>
      <c r="U803" s="67"/>
      <c r="V803" s="67"/>
      <c r="W803" s="67"/>
      <c r="X803" s="67"/>
      <c r="Y803" s="67"/>
    </row>
    <row r="804" spans="1:25" x14ac:dyDescent="0.2">
      <c r="A804" s="67"/>
      <c r="B804" s="67"/>
      <c r="C804" s="67"/>
      <c r="D804" s="67"/>
      <c r="E804" s="67"/>
      <c r="F804" s="67"/>
      <c r="G804" s="67"/>
      <c r="H804" s="67"/>
      <c r="I804" s="67"/>
      <c r="J804" s="67"/>
      <c r="K804" s="67"/>
      <c r="L804" s="67"/>
      <c r="M804" s="67"/>
      <c r="N804" s="67"/>
      <c r="O804" s="67"/>
      <c r="P804" s="67"/>
      <c r="Q804" s="67"/>
      <c r="R804" s="67"/>
      <c r="S804" s="67"/>
      <c r="T804" s="67"/>
      <c r="U804" s="67"/>
      <c r="V804" s="67"/>
      <c r="W804" s="67"/>
      <c r="X804" s="67"/>
      <c r="Y804" s="67"/>
    </row>
    <row r="805" spans="1:25" x14ac:dyDescent="0.2">
      <c r="A805" s="67"/>
      <c r="B805" s="67"/>
      <c r="C805" s="67"/>
      <c r="D805" s="67"/>
      <c r="E805" s="67"/>
      <c r="F805" s="67"/>
      <c r="G805" s="67"/>
      <c r="H805" s="67"/>
      <c r="I805" s="67"/>
      <c r="J805" s="67"/>
      <c r="K805" s="67"/>
      <c r="L805" s="67"/>
      <c r="M805" s="67"/>
      <c r="N805" s="67"/>
      <c r="O805" s="67"/>
      <c r="P805" s="67"/>
      <c r="Q805" s="67"/>
      <c r="R805" s="67"/>
      <c r="S805" s="67"/>
      <c r="T805" s="67"/>
      <c r="U805" s="67"/>
      <c r="V805" s="67"/>
      <c r="W805" s="67"/>
      <c r="X805" s="67"/>
      <c r="Y805" s="67"/>
    </row>
    <row r="806" spans="1:25" x14ac:dyDescent="0.2">
      <c r="A806" s="67"/>
      <c r="B806" s="67"/>
      <c r="C806" s="67"/>
      <c r="D806" s="67"/>
      <c r="E806" s="67"/>
      <c r="F806" s="67"/>
      <c r="G806" s="67"/>
      <c r="H806" s="67"/>
      <c r="I806" s="67"/>
      <c r="J806" s="67"/>
      <c r="K806" s="67"/>
      <c r="L806" s="67"/>
      <c r="M806" s="67"/>
      <c r="N806" s="67"/>
      <c r="O806" s="67"/>
      <c r="P806" s="67"/>
      <c r="Q806" s="67"/>
      <c r="R806" s="67"/>
      <c r="S806" s="67"/>
      <c r="T806" s="67"/>
      <c r="U806" s="67"/>
      <c r="V806" s="67"/>
      <c r="W806" s="67"/>
      <c r="X806" s="67"/>
      <c r="Y806" s="67"/>
    </row>
    <row r="807" spans="1:25" x14ac:dyDescent="0.2">
      <c r="A807" s="67"/>
      <c r="B807" s="67"/>
      <c r="C807" s="67"/>
      <c r="D807" s="67"/>
      <c r="E807" s="67"/>
      <c r="F807" s="67"/>
      <c r="G807" s="67"/>
      <c r="H807" s="67"/>
      <c r="I807" s="67"/>
      <c r="J807" s="67"/>
      <c r="K807" s="67"/>
      <c r="L807" s="67"/>
      <c r="M807" s="67"/>
      <c r="N807" s="67"/>
      <c r="O807" s="67"/>
      <c r="P807" s="67"/>
      <c r="Q807" s="67"/>
      <c r="R807" s="67"/>
      <c r="S807" s="67"/>
      <c r="T807" s="67"/>
      <c r="U807" s="67"/>
      <c r="V807" s="67"/>
      <c r="W807" s="67"/>
      <c r="X807" s="67"/>
      <c r="Y807" s="67"/>
    </row>
    <row r="808" spans="1:25" x14ac:dyDescent="0.2">
      <c r="A808" s="67"/>
      <c r="B808" s="67"/>
      <c r="C808" s="67"/>
      <c r="D808" s="67"/>
      <c r="E808" s="67"/>
      <c r="F808" s="67"/>
      <c r="G808" s="67"/>
      <c r="H808" s="67"/>
      <c r="I808" s="67"/>
      <c r="J808" s="67"/>
      <c r="K808" s="67"/>
      <c r="L808" s="67"/>
      <c r="M808" s="67"/>
      <c r="N808" s="67"/>
      <c r="O808" s="67"/>
      <c r="P808" s="67"/>
      <c r="Q808" s="67"/>
      <c r="R808" s="67"/>
      <c r="S808" s="67"/>
      <c r="T808" s="67"/>
      <c r="U808" s="67"/>
      <c r="V808" s="67"/>
      <c r="W808" s="67"/>
      <c r="X808" s="67"/>
      <c r="Y808" s="67"/>
    </row>
    <row r="809" spans="1:25" x14ac:dyDescent="0.2">
      <c r="A809" s="67"/>
      <c r="B809" s="67"/>
      <c r="C809" s="67"/>
      <c r="D809" s="67"/>
      <c r="E809" s="67"/>
      <c r="F809" s="67"/>
      <c r="G809" s="67"/>
      <c r="H809" s="67"/>
      <c r="I809" s="67"/>
      <c r="J809" s="67"/>
      <c r="K809" s="67"/>
      <c r="L809" s="67"/>
      <c r="M809" s="67"/>
      <c r="N809" s="67"/>
      <c r="O809" s="67"/>
      <c r="P809" s="67"/>
      <c r="Q809" s="67"/>
      <c r="R809" s="67"/>
      <c r="S809" s="67"/>
      <c r="T809" s="67"/>
      <c r="U809" s="67"/>
      <c r="V809" s="67"/>
      <c r="W809" s="67"/>
      <c r="X809" s="67"/>
      <c r="Y809" s="67"/>
    </row>
    <row r="810" spans="1:25" x14ac:dyDescent="0.2">
      <c r="A810" s="67"/>
      <c r="B810" s="67"/>
      <c r="C810" s="67"/>
      <c r="D810" s="67"/>
      <c r="E810" s="67"/>
      <c r="F810" s="67"/>
      <c r="G810" s="67"/>
      <c r="H810" s="67"/>
      <c r="I810" s="67"/>
      <c r="J810" s="67"/>
      <c r="K810" s="67"/>
      <c r="L810" s="67"/>
      <c r="M810" s="67"/>
      <c r="N810" s="67"/>
      <c r="O810" s="67"/>
      <c r="P810" s="67"/>
      <c r="Q810" s="67"/>
      <c r="R810" s="67"/>
      <c r="S810" s="67"/>
      <c r="T810" s="67"/>
      <c r="U810" s="67"/>
      <c r="V810" s="67"/>
      <c r="W810" s="67"/>
      <c r="X810" s="67"/>
      <c r="Y810" s="67"/>
    </row>
    <row r="811" spans="1:25" x14ac:dyDescent="0.2">
      <c r="A811" s="67"/>
      <c r="B811" s="67"/>
      <c r="C811" s="67"/>
      <c r="D811" s="67"/>
      <c r="E811" s="67"/>
      <c r="F811" s="67"/>
      <c r="G811" s="67"/>
      <c r="H811" s="67"/>
      <c r="I811" s="67"/>
      <c r="J811" s="67"/>
      <c r="K811" s="67"/>
      <c r="L811" s="67"/>
      <c r="M811" s="67"/>
      <c r="N811" s="67"/>
      <c r="O811" s="67"/>
      <c r="P811" s="67"/>
      <c r="Q811" s="67"/>
      <c r="R811" s="67"/>
      <c r="S811" s="67"/>
      <c r="T811" s="67"/>
      <c r="U811" s="67"/>
      <c r="V811" s="67"/>
      <c r="W811" s="67"/>
      <c r="X811" s="67"/>
      <c r="Y811" s="67"/>
    </row>
    <row r="812" spans="1:25" x14ac:dyDescent="0.2">
      <c r="A812" s="67"/>
      <c r="B812" s="67"/>
      <c r="C812" s="67"/>
      <c r="D812" s="67"/>
      <c r="E812" s="67"/>
      <c r="F812" s="67"/>
      <c r="G812" s="67"/>
      <c r="H812" s="67"/>
      <c r="I812" s="67"/>
      <c r="J812" s="67"/>
      <c r="K812" s="67"/>
      <c r="L812" s="67"/>
      <c r="M812" s="67"/>
      <c r="N812" s="67"/>
      <c r="O812" s="67"/>
      <c r="P812" s="67"/>
      <c r="Q812" s="67"/>
      <c r="R812" s="67"/>
      <c r="S812" s="67"/>
      <c r="T812" s="67"/>
      <c r="U812" s="67"/>
      <c r="V812" s="67"/>
      <c r="W812" s="67"/>
      <c r="X812" s="67"/>
      <c r="Y812" s="67"/>
    </row>
    <row r="813" spans="1:25" x14ac:dyDescent="0.2">
      <c r="A813" s="67"/>
      <c r="B813" s="67"/>
      <c r="C813" s="67"/>
      <c r="D813" s="67"/>
      <c r="E813" s="67"/>
      <c r="F813" s="67"/>
      <c r="G813" s="67"/>
      <c r="H813" s="67"/>
      <c r="I813" s="67"/>
      <c r="J813" s="67"/>
      <c r="K813" s="67"/>
      <c r="L813" s="67"/>
      <c r="M813" s="67"/>
      <c r="N813" s="67"/>
      <c r="O813" s="67"/>
      <c r="P813" s="67"/>
      <c r="Q813" s="67"/>
      <c r="R813" s="67"/>
      <c r="S813" s="67"/>
      <c r="T813" s="67"/>
      <c r="U813" s="67"/>
      <c r="V813" s="67"/>
      <c r="W813" s="67"/>
      <c r="X813" s="67"/>
      <c r="Y813" s="67"/>
    </row>
    <row r="814" spans="1:25" x14ac:dyDescent="0.2">
      <c r="A814" s="67"/>
      <c r="B814" s="67"/>
      <c r="C814" s="67"/>
      <c r="D814" s="67"/>
      <c r="E814" s="67"/>
      <c r="F814" s="67"/>
      <c r="G814" s="67"/>
      <c r="H814" s="67"/>
      <c r="I814" s="67"/>
      <c r="J814" s="67"/>
      <c r="K814" s="67"/>
      <c r="L814" s="67"/>
      <c r="M814" s="67"/>
      <c r="N814" s="67"/>
      <c r="O814" s="67"/>
      <c r="P814" s="67"/>
      <c r="Q814" s="67"/>
      <c r="R814" s="67"/>
      <c r="S814" s="67"/>
      <c r="T814" s="67"/>
      <c r="U814" s="67"/>
      <c r="V814" s="67"/>
      <c r="W814" s="67"/>
      <c r="X814" s="67"/>
      <c r="Y814" s="67"/>
    </row>
    <row r="815" spans="1:25" x14ac:dyDescent="0.2">
      <c r="A815" s="67"/>
      <c r="B815" s="67"/>
      <c r="C815" s="67"/>
      <c r="D815" s="67"/>
      <c r="E815" s="67"/>
      <c r="F815" s="67"/>
      <c r="G815" s="67"/>
      <c r="H815" s="67"/>
      <c r="I815" s="67"/>
      <c r="J815" s="67"/>
      <c r="K815" s="67"/>
      <c r="L815" s="67"/>
      <c r="M815" s="67"/>
      <c r="N815" s="67"/>
      <c r="O815" s="67"/>
      <c r="P815" s="67"/>
      <c r="Q815" s="67"/>
      <c r="R815" s="67"/>
      <c r="S815" s="67"/>
      <c r="T815" s="67"/>
      <c r="U815" s="67"/>
      <c r="V815" s="67"/>
      <c r="W815" s="67"/>
      <c r="X815" s="67"/>
      <c r="Y815" s="67"/>
    </row>
    <row r="816" spans="1:25" x14ac:dyDescent="0.2">
      <c r="A816" s="67"/>
      <c r="B816" s="67"/>
      <c r="C816" s="67"/>
      <c r="D816" s="67"/>
      <c r="E816" s="67"/>
      <c r="F816" s="67"/>
      <c r="G816" s="67"/>
      <c r="H816" s="67"/>
      <c r="I816" s="67"/>
      <c r="J816" s="67"/>
      <c r="K816" s="67"/>
      <c r="L816" s="67"/>
      <c r="M816" s="67"/>
      <c r="N816" s="67"/>
      <c r="O816" s="67"/>
      <c r="P816" s="67"/>
      <c r="Q816" s="67"/>
      <c r="R816" s="67"/>
      <c r="S816" s="67"/>
      <c r="T816" s="67"/>
      <c r="U816" s="67"/>
      <c r="V816" s="67"/>
      <c r="W816" s="67"/>
      <c r="X816" s="67"/>
      <c r="Y816" s="67"/>
    </row>
    <row r="817" spans="1:25" x14ac:dyDescent="0.2">
      <c r="A817" s="67"/>
      <c r="B817" s="67"/>
      <c r="C817" s="67"/>
      <c r="D817" s="67"/>
      <c r="E817" s="67"/>
      <c r="F817" s="67"/>
      <c r="G817" s="67"/>
      <c r="H817" s="67"/>
      <c r="I817" s="67"/>
      <c r="J817" s="67"/>
      <c r="K817" s="67"/>
      <c r="L817" s="67"/>
      <c r="M817" s="67"/>
      <c r="N817" s="67"/>
      <c r="O817" s="67"/>
      <c r="P817" s="67"/>
      <c r="Q817" s="67"/>
      <c r="R817" s="67"/>
      <c r="S817" s="67"/>
      <c r="T817" s="67"/>
      <c r="U817" s="67"/>
      <c r="V817" s="67"/>
      <c r="W817" s="67"/>
      <c r="X817" s="67"/>
      <c r="Y817" s="67"/>
    </row>
    <row r="818" spans="1:25" x14ac:dyDescent="0.2">
      <c r="A818" s="67"/>
      <c r="B818" s="67"/>
      <c r="C818" s="67"/>
      <c r="D818" s="67"/>
      <c r="E818" s="67"/>
      <c r="F818" s="67"/>
      <c r="G818" s="67"/>
      <c r="H818" s="67"/>
      <c r="I818" s="67"/>
      <c r="J818" s="67"/>
      <c r="K818" s="67"/>
      <c r="L818" s="67"/>
      <c r="M818" s="67"/>
      <c r="N818" s="67"/>
      <c r="O818" s="67"/>
      <c r="P818" s="67"/>
      <c r="Q818" s="67"/>
      <c r="R818" s="67"/>
      <c r="S818" s="67"/>
      <c r="T818" s="67"/>
      <c r="U818" s="67"/>
      <c r="V818" s="67"/>
      <c r="W818" s="67"/>
      <c r="X818" s="67"/>
      <c r="Y818" s="67"/>
    </row>
    <row r="819" spans="1:25" x14ac:dyDescent="0.2">
      <c r="A819" s="67"/>
      <c r="B819" s="67"/>
      <c r="C819" s="67"/>
      <c r="D819" s="67"/>
      <c r="E819" s="67"/>
      <c r="F819" s="67"/>
      <c r="G819" s="67"/>
      <c r="H819" s="67"/>
      <c r="I819" s="67"/>
      <c r="J819" s="67"/>
      <c r="K819" s="67"/>
      <c r="L819" s="67"/>
      <c r="M819" s="67"/>
      <c r="N819" s="67"/>
      <c r="O819" s="67"/>
      <c r="P819" s="67"/>
      <c r="Q819" s="67"/>
      <c r="R819" s="67"/>
      <c r="S819" s="67"/>
      <c r="T819" s="67"/>
      <c r="U819" s="67"/>
      <c r="V819" s="67"/>
      <c r="W819" s="67"/>
      <c r="X819" s="67"/>
      <c r="Y819" s="67"/>
    </row>
    <row r="820" spans="1:25" x14ac:dyDescent="0.2">
      <c r="A820" s="67"/>
      <c r="B820" s="67"/>
      <c r="C820" s="67"/>
      <c r="D820" s="67"/>
      <c r="E820" s="67"/>
      <c r="F820" s="67"/>
      <c r="G820" s="67"/>
      <c r="H820" s="67"/>
      <c r="I820" s="67"/>
      <c r="J820" s="67"/>
      <c r="K820" s="67"/>
      <c r="L820" s="67"/>
      <c r="M820" s="67"/>
      <c r="N820" s="67"/>
      <c r="O820" s="67"/>
      <c r="P820" s="67"/>
      <c r="Q820" s="67"/>
      <c r="R820" s="67"/>
      <c r="S820" s="67"/>
      <c r="T820" s="67"/>
      <c r="U820" s="67"/>
      <c r="V820" s="67"/>
      <c r="W820" s="67"/>
      <c r="X820" s="67"/>
      <c r="Y820" s="67"/>
    </row>
    <row r="821" spans="1:25" x14ac:dyDescent="0.2">
      <c r="A821" s="67"/>
      <c r="B821" s="67"/>
      <c r="C821" s="67"/>
      <c r="D821" s="67"/>
      <c r="E821" s="67"/>
      <c r="F821" s="67"/>
      <c r="G821" s="67"/>
      <c r="H821" s="67"/>
      <c r="I821" s="67"/>
      <c r="J821" s="67"/>
      <c r="K821" s="67"/>
      <c r="L821" s="67"/>
      <c r="M821" s="67"/>
      <c r="N821" s="67"/>
      <c r="O821" s="67"/>
      <c r="P821" s="67"/>
      <c r="Q821" s="67"/>
      <c r="R821" s="67"/>
      <c r="S821" s="67"/>
      <c r="T821" s="67"/>
      <c r="U821" s="67"/>
      <c r="V821" s="67"/>
      <c r="W821" s="67"/>
      <c r="X821" s="67"/>
      <c r="Y821" s="67"/>
    </row>
    <row r="822" spans="1:25" x14ac:dyDescent="0.2">
      <c r="A822" s="67"/>
      <c r="B822" s="67"/>
      <c r="C822" s="67"/>
      <c r="D822" s="67"/>
      <c r="E822" s="67"/>
      <c r="F822" s="67"/>
      <c r="G822" s="67"/>
      <c r="H822" s="67"/>
      <c r="I822" s="67"/>
      <c r="J822" s="67"/>
      <c r="K822" s="67"/>
      <c r="L822" s="67"/>
      <c r="M822" s="67"/>
      <c r="N822" s="67"/>
      <c r="O822" s="67"/>
      <c r="P822" s="67"/>
      <c r="Q822" s="67"/>
      <c r="R822" s="67"/>
      <c r="S822" s="67"/>
      <c r="T822" s="67"/>
      <c r="U822" s="67"/>
      <c r="V822" s="67"/>
      <c r="W822" s="67"/>
      <c r="X822" s="67"/>
      <c r="Y822" s="67"/>
    </row>
    <row r="823" spans="1:25" x14ac:dyDescent="0.2">
      <c r="A823" s="67"/>
      <c r="B823" s="67"/>
      <c r="C823" s="67"/>
      <c r="D823" s="67"/>
      <c r="E823" s="67"/>
      <c r="F823" s="67"/>
      <c r="G823" s="67"/>
      <c r="H823" s="67"/>
      <c r="I823" s="67"/>
      <c r="J823" s="67"/>
      <c r="K823" s="67"/>
      <c r="L823" s="67"/>
      <c r="M823" s="67"/>
      <c r="N823" s="67"/>
      <c r="O823" s="67"/>
      <c r="P823" s="67"/>
      <c r="Q823" s="67"/>
      <c r="R823" s="67"/>
      <c r="S823" s="67"/>
      <c r="T823" s="67"/>
      <c r="U823" s="67"/>
      <c r="V823" s="67"/>
      <c r="W823" s="67"/>
      <c r="X823" s="67"/>
      <c r="Y823" s="67"/>
    </row>
    <row r="824" spans="1:25" x14ac:dyDescent="0.2">
      <c r="A824" s="67"/>
      <c r="B824" s="67"/>
      <c r="C824" s="67"/>
      <c r="D824" s="67"/>
      <c r="E824" s="67"/>
      <c r="F824" s="67"/>
      <c r="G824" s="67"/>
      <c r="H824" s="67"/>
      <c r="I824" s="67"/>
      <c r="J824" s="67"/>
      <c r="K824" s="67"/>
      <c r="L824" s="67"/>
      <c r="M824" s="67"/>
      <c r="N824" s="67"/>
      <c r="O824" s="67"/>
      <c r="P824" s="67"/>
      <c r="Q824" s="67"/>
      <c r="R824" s="67"/>
      <c r="S824" s="67"/>
      <c r="T824" s="67"/>
      <c r="U824" s="67"/>
      <c r="V824" s="67"/>
      <c r="W824" s="67"/>
      <c r="X824" s="67"/>
      <c r="Y824" s="67"/>
    </row>
    <row r="825" spans="1:25" x14ac:dyDescent="0.2">
      <c r="A825" s="67"/>
      <c r="B825" s="67"/>
      <c r="C825" s="67"/>
      <c r="D825" s="67"/>
      <c r="E825" s="67"/>
      <c r="F825" s="67"/>
      <c r="G825" s="67"/>
      <c r="H825" s="67"/>
      <c r="I825" s="67"/>
      <c r="J825" s="67"/>
      <c r="K825" s="67"/>
      <c r="L825" s="67"/>
      <c r="M825" s="67"/>
      <c r="N825" s="67"/>
      <c r="O825" s="67"/>
      <c r="P825" s="67"/>
      <c r="Q825" s="67"/>
      <c r="R825" s="67"/>
      <c r="S825" s="67"/>
      <c r="T825" s="67"/>
      <c r="U825" s="67"/>
      <c r="V825" s="67"/>
      <c r="W825" s="67"/>
      <c r="X825" s="67"/>
      <c r="Y825" s="67"/>
    </row>
    <row r="826" spans="1:25" x14ac:dyDescent="0.2">
      <c r="A826" s="67"/>
      <c r="B826" s="67"/>
      <c r="C826" s="67"/>
      <c r="D826" s="67"/>
      <c r="E826" s="67"/>
      <c r="F826" s="67"/>
      <c r="G826" s="67"/>
      <c r="H826" s="67"/>
      <c r="I826" s="67"/>
      <c r="J826" s="67"/>
      <c r="K826" s="67"/>
      <c r="L826" s="67"/>
      <c r="M826" s="67"/>
      <c r="N826" s="67"/>
      <c r="O826" s="67"/>
      <c r="P826" s="67"/>
      <c r="Q826" s="67"/>
      <c r="R826" s="67"/>
      <c r="S826" s="67"/>
      <c r="T826" s="67"/>
      <c r="U826" s="67"/>
      <c r="V826" s="67"/>
      <c r="W826" s="67"/>
      <c r="X826" s="67"/>
      <c r="Y826" s="67"/>
    </row>
    <row r="827" spans="1:25" x14ac:dyDescent="0.2">
      <c r="A827" s="67"/>
      <c r="B827" s="67"/>
      <c r="C827" s="67"/>
      <c r="D827" s="67"/>
      <c r="E827" s="67"/>
      <c r="F827" s="67"/>
      <c r="G827" s="67"/>
      <c r="H827" s="67"/>
      <c r="I827" s="67"/>
      <c r="J827" s="67"/>
      <c r="K827" s="67"/>
      <c r="L827" s="67"/>
      <c r="M827" s="67"/>
      <c r="N827" s="67"/>
      <c r="O827" s="67"/>
      <c r="P827" s="67"/>
      <c r="Q827" s="67"/>
      <c r="R827" s="67"/>
      <c r="S827" s="67"/>
      <c r="T827" s="67"/>
      <c r="U827" s="67"/>
      <c r="V827" s="67"/>
      <c r="W827" s="67"/>
      <c r="X827" s="67"/>
      <c r="Y827" s="67"/>
    </row>
    <row r="828" spans="1:25" x14ac:dyDescent="0.2">
      <c r="A828" s="67"/>
      <c r="B828" s="67"/>
      <c r="C828" s="67"/>
      <c r="D828" s="67"/>
      <c r="E828" s="67"/>
      <c r="F828" s="67"/>
      <c r="G828" s="67"/>
      <c r="H828" s="67"/>
      <c r="I828" s="67"/>
      <c r="J828" s="67"/>
      <c r="K828" s="67"/>
      <c r="L828" s="67"/>
      <c r="M828" s="67"/>
      <c r="N828" s="67"/>
      <c r="O828" s="67"/>
      <c r="P828" s="67"/>
      <c r="Q828" s="67"/>
      <c r="R828" s="67"/>
      <c r="S828" s="67"/>
      <c r="T828" s="67"/>
      <c r="U828" s="67"/>
      <c r="V828" s="67"/>
      <c r="W828" s="67"/>
      <c r="X828" s="67"/>
      <c r="Y828" s="67"/>
    </row>
    <row r="829" spans="1:25" x14ac:dyDescent="0.2">
      <c r="A829" s="67"/>
      <c r="B829" s="67"/>
      <c r="C829" s="67"/>
      <c r="D829" s="67"/>
      <c r="E829" s="67"/>
      <c r="F829" s="67"/>
      <c r="G829" s="67"/>
      <c r="H829" s="67"/>
      <c r="I829" s="67"/>
      <c r="J829" s="67"/>
      <c r="K829" s="67"/>
      <c r="L829" s="67"/>
      <c r="M829" s="67"/>
      <c r="N829" s="67"/>
      <c r="O829" s="67"/>
      <c r="P829" s="67"/>
      <c r="Q829" s="67"/>
      <c r="R829" s="67"/>
      <c r="S829" s="67"/>
      <c r="T829" s="67"/>
      <c r="U829" s="67"/>
      <c r="V829" s="67"/>
      <c r="W829" s="67"/>
      <c r="X829" s="67"/>
      <c r="Y829" s="67"/>
    </row>
    <row r="830" spans="1:25" x14ac:dyDescent="0.2">
      <c r="A830" s="67"/>
      <c r="B830" s="67"/>
      <c r="C830" s="67"/>
      <c r="D830" s="67"/>
      <c r="E830" s="67"/>
      <c r="F830" s="67"/>
      <c r="G830" s="67"/>
      <c r="H830" s="67"/>
      <c r="I830" s="67"/>
      <c r="J830" s="67"/>
      <c r="K830" s="67"/>
      <c r="L830" s="67"/>
      <c r="M830" s="67"/>
      <c r="N830" s="67"/>
      <c r="O830" s="67"/>
      <c r="P830" s="67"/>
      <c r="Q830" s="67"/>
      <c r="R830" s="67"/>
      <c r="S830" s="67"/>
      <c r="T830" s="67"/>
      <c r="U830" s="67"/>
      <c r="V830" s="67"/>
      <c r="W830" s="67"/>
      <c r="X830" s="67"/>
      <c r="Y830" s="67"/>
    </row>
    <row r="831" spans="1:25" x14ac:dyDescent="0.2">
      <c r="A831" s="67"/>
      <c r="B831" s="67"/>
      <c r="C831" s="67"/>
      <c r="D831" s="67"/>
      <c r="E831" s="67"/>
      <c r="F831" s="67"/>
      <c r="G831" s="67"/>
      <c r="H831" s="67"/>
      <c r="I831" s="67"/>
      <c r="J831" s="67"/>
      <c r="K831" s="67"/>
      <c r="L831" s="67"/>
      <c r="M831" s="67"/>
      <c r="N831" s="67"/>
      <c r="O831" s="67"/>
      <c r="P831" s="67"/>
      <c r="Q831" s="67"/>
      <c r="R831" s="67"/>
      <c r="S831" s="67"/>
      <c r="T831" s="67"/>
      <c r="U831" s="67"/>
      <c r="V831" s="67"/>
      <c r="W831" s="67"/>
      <c r="X831" s="67"/>
      <c r="Y831" s="67"/>
    </row>
    <row r="832" spans="1:25" x14ac:dyDescent="0.2">
      <c r="A832" s="67"/>
      <c r="B832" s="67"/>
      <c r="C832" s="67"/>
      <c r="D832" s="67"/>
      <c r="E832" s="67"/>
      <c r="F832" s="67"/>
      <c r="G832" s="67"/>
      <c r="H832" s="67"/>
      <c r="I832" s="67"/>
      <c r="J832" s="67"/>
      <c r="K832" s="67"/>
      <c r="L832" s="67"/>
      <c r="M832" s="67"/>
      <c r="N832" s="67"/>
      <c r="O832" s="67"/>
      <c r="P832" s="67"/>
      <c r="Q832" s="67"/>
      <c r="R832" s="67"/>
      <c r="S832" s="67"/>
      <c r="T832" s="67"/>
      <c r="U832" s="67"/>
      <c r="V832" s="67"/>
      <c r="W832" s="67"/>
      <c r="X832" s="67"/>
      <c r="Y832" s="67"/>
    </row>
    <row r="833" spans="1:25" x14ac:dyDescent="0.2">
      <c r="A833" s="67"/>
      <c r="B833" s="67"/>
      <c r="C833" s="67"/>
      <c r="D833" s="67"/>
      <c r="E833" s="67"/>
      <c r="F833" s="67"/>
      <c r="G833" s="67"/>
      <c r="H833" s="67"/>
      <c r="I833" s="67"/>
      <c r="J833" s="67"/>
      <c r="K833" s="67"/>
      <c r="L833" s="67"/>
      <c r="M833" s="67"/>
      <c r="N833" s="67"/>
      <c r="O833" s="67"/>
      <c r="P833" s="67"/>
      <c r="Q833" s="67"/>
      <c r="R833" s="67"/>
      <c r="S833" s="67"/>
      <c r="T833" s="67"/>
      <c r="U833" s="67"/>
      <c r="V833" s="67"/>
      <c r="W833" s="67"/>
      <c r="X833" s="67"/>
      <c r="Y833" s="67"/>
    </row>
    <row r="834" spans="1:25" x14ac:dyDescent="0.2">
      <c r="A834" s="67"/>
      <c r="B834" s="67"/>
      <c r="C834" s="67"/>
      <c r="D834" s="67"/>
      <c r="E834" s="67"/>
      <c r="F834" s="67"/>
      <c r="G834" s="67"/>
      <c r="H834" s="67"/>
      <c r="I834" s="67"/>
      <c r="J834" s="67"/>
      <c r="K834" s="67"/>
      <c r="L834" s="67"/>
      <c r="M834" s="67"/>
      <c r="N834" s="67"/>
      <c r="O834" s="67"/>
      <c r="P834" s="67"/>
      <c r="Q834" s="67"/>
      <c r="R834" s="67"/>
      <c r="S834" s="67"/>
      <c r="T834" s="67"/>
      <c r="U834" s="67"/>
      <c r="V834" s="67"/>
      <c r="W834" s="67"/>
      <c r="X834" s="67"/>
      <c r="Y834" s="67"/>
    </row>
    <row r="835" spans="1:25" x14ac:dyDescent="0.2">
      <c r="A835" s="67"/>
      <c r="B835" s="67"/>
      <c r="C835" s="67"/>
      <c r="D835" s="67"/>
      <c r="E835" s="67"/>
      <c r="F835" s="67"/>
      <c r="G835" s="67"/>
      <c r="H835" s="67"/>
      <c r="I835" s="67"/>
      <c r="J835" s="67"/>
      <c r="K835" s="67"/>
      <c r="L835" s="67"/>
      <c r="M835" s="67"/>
      <c r="N835" s="67"/>
      <c r="O835" s="67"/>
      <c r="P835" s="67"/>
      <c r="Q835" s="67"/>
      <c r="R835" s="67"/>
      <c r="S835" s="67"/>
      <c r="T835" s="67"/>
      <c r="U835" s="67"/>
      <c r="V835" s="67"/>
      <c r="W835" s="67"/>
      <c r="X835" s="67"/>
      <c r="Y835" s="67"/>
    </row>
    <row r="836" spans="1:25" x14ac:dyDescent="0.2">
      <c r="A836" s="67"/>
      <c r="B836" s="67"/>
      <c r="C836" s="67"/>
      <c r="D836" s="67"/>
      <c r="E836" s="67"/>
      <c r="F836" s="67"/>
      <c r="G836" s="67"/>
      <c r="H836" s="67"/>
      <c r="I836" s="67"/>
      <c r="J836" s="67"/>
      <c r="K836" s="67"/>
      <c r="L836" s="67"/>
      <c r="M836" s="67"/>
      <c r="N836" s="67"/>
      <c r="O836" s="67"/>
      <c r="P836" s="67"/>
      <c r="Q836" s="67"/>
      <c r="R836" s="67"/>
      <c r="S836" s="67"/>
      <c r="T836" s="67"/>
      <c r="U836" s="67"/>
      <c r="V836" s="67"/>
      <c r="W836" s="67"/>
      <c r="X836" s="67"/>
      <c r="Y836" s="67"/>
    </row>
    <row r="837" spans="1:25" x14ac:dyDescent="0.2">
      <c r="A837" s="67"/>
      <c r="B837" s="67"/>
      <c r="C837" s="67"/>
      <c r="D837" s="67"/>
      <c r="E837" s="67"/>
      <c r="F837" s="67"/>
      <c r="G837" s="67"/>
      <c r="H837" s="67"/>
      <c r="I837" s="67"/>
      <c r="J837" s="67"/>
      <c r="K837" s="67"/>
      <c r="L837" s="67"/>
      <c r="M837" s="67"/>
      <c r="N837" s="67"/>
      <c r="O837" s="67"/>
      <c r="P837" s="67"/>
      <c r="Q837" s="67"/>
      <c r="R837" s="67"/>
      <c r="S837" s="67"/>
      <c r="T837" s="67"/>
      <c r="U837" s="67"/>
      <c r="V837" s="67"/>
      <c r="W837" s="67"/>
      <c r="X837" s="67"/>
      <c r="Y837" s="67"/>
    </row>
    <row r="838" spans="1:25" x14ac:dyDescent="0.2">
      <c r="A838" s="67"/>
      <c r="B838" s="67"/>
      <c r="C838" s="67"/>
      <c r="D838" s="67"/>
      <c r="E838" s="67"/>
      <c r="F838" s="67"/>
      <c r="G838" s="67"/>
      <c r="H838" s="67"/>
      <c r="I838" s="67"/>
      <c r="J838" s="67"/>
      <c r="K838" s="67"/>
      <c r="L838" s="67"/>
      <c r="M838" s="67"/>
      <c r="N838" s="67"/>
      <c r="O838" s="67"/>
      <c r="P838" s="67"/>
      <c r="Q838" s="67"/>
      <c r="R838" s="67"/>
      <c r="S838" s="67"/>
      <c r="T838" s="67"/>
      <c r="U838" s="67"/>
      <c r="V838" s="67"/>
      <c r="W838" s="67"/>
      <c r="X838" s="67"/>
      <c r="Y838" s="67"/>
    </row>
    <row r="839" spans="1:25" x14ac:dyDescent="0.2">
      <c r="A839" s="67"/>
      <c r="B839" s="67"/>
      <c r="C839" s="67"/>
      <c r="D839" s="67"/>
      <c r="E839" s="67"/>
      <c r="F839" s="67"/>
      <c r="G839" s="67"/>
      <c r="H839" s="67"/>
      <c r="I839" s="67"/>
      <c r="J839" s="67"/>
      <c r="K839" s="67"/>
      <c r="L839" s="67"/>
      <c r="M839" s="67"/>
      <c r="N839" s="67"/>
      <c r="O839" s="67"/>
      <c r="P839" s="67"/>
      <c r="Q839" s="67"/>
      <c r="R839" s="67"/>
      <c r="S839" s="67"/>
      <c r="T839" s="67"/>
      <c r="U839" s="67"/>
      <c r="V839" s="67"/>
      <c r="W839" s="67"/>
      <c r="X839" s="67"/>
      <c r="Y839" s="67"/>
    </row>
    <row r="840" spans="1:25" x14ac:dyDescent="0.2">
      <c r="A840" s="67"/>
      <c r="B840" s="67"/>
      <c r="C840" s="67"/>
      <c r="D840" s="67"/>
      <c r="E840" s="67"/>
      <c r="F840" s="67"/>
      <c r="G840" s="67"/>
      <c r="H840" s="67"/>
      <c r="I840" s="67"/>
      <c r="J840" s="67"/>
      <c r="K840" s="67"/>
      <c r="L840" s="67"/>
      <c r="M840" s="67"/>
      <c r="N840" s="67"/>
      <c r="O840" s="67"/>
      <c r="P840" s="67"/>
      <c r="Q840" s="67"/>
      <c r="R840" s="67"/>
      <c r="S840" s="67"/>
      <c r="T840" s="67"/>
      <c r="U840" s="67"/>
      <c r="V840" s="67"/>
      <c r="W840" s="67"/>
      <c r="X840" s="67"/>
      <c r="Y840" s="67"/>
    </row>
    <row r="841" spans="1:25" x14ac:dyDescent="0.2">
      <c r="A841" s="67"/>
      <c r="B841" s="67"/>
      <c r="C841" s="67"/>
      <c r="D841" s="67"/>
      <c r="E841" s="67"/>
      <c r="F841" s="67"/>
      <c r="G841" s="67"/>
      <c r="H841" s="67"/>
      <c r="I841" s="67"/>
      <c r="J841" s="67"/>
      <c r="K841" s="67"/>
      <c r="L841" s="67"/>
      <c r="M841" s="67"/>
      <c r="N841" s="67"/>
      <c r="O841" s="67"/>
      <c r="P841" s="67"/>
      <c r="Q841" s="67"/>
      <c r="R841" s="67"/>
      <c r="S841" s="67"/>
      <c r="T841" s="67"/>
      <c r="U841" s="67"/>
      <c r="V841" s="67"/>
      <c r="W841" s="67"/>
      <c r="X841" s="67"/>
      <c r="Y841" s="67"/>
    </row>
    <row r="842" spans="1:25" x14ac:dyDescent="0.2">
      <c r="A842" s="67"/>
      <c r="B842" s="67"/>
      <c r="C842" s="67"/>
      <c r="D842" s="67"/>
      <c r="E842" s="67"/>
      <c r="F842" s="67"/>
      <c r="G842" s="67"/>
      <c r="H842" s="67"/>
      <c r="I842" s="67"/>
      <c r="J842" s="67"/>
      <c r="K842" s="67"/>
      <c r="L842" s="67"/>
      <c r="M842" s="67"/>
      <c r="N842" s="67"/>
      <c r="O842" s="67"/>
      <c r="P842" s="67"/>
      <c r="Q842" s="67"/>
      <c r="R842" s="67"/>
      <c r="S842" s="67"/>
      <c r="T842" s="67"/>
      <c r="U842" s="67"/>
      <c r="V842" s="67"/>
      <c r="W842" s="67"/>
      <c r="X842" s="67"/>
      <c r="Y842" s="67"/>
    </row>
    <row r="843" spans="1:25" x14ac:dyDescent="0.2">
      <c r="A843" s="67"/>
      <c r="B843" s="67"/>
      <c r="C843" s="67"/>
      <c r="D843" s="67"/>
      <c r="E843" s="67"/>
      <c r="F843" s="67"/>
      <c r="G843" s="67"/>
      <c r="H843" s="67"/>
      <c r="I843" s="67"/>
      <c r="J843" s="67"/>
      <c r="K843" s="67"/>
      <c r="L843" s="67"/>
      <c r="M843" s="67"/>
      <c r="N843" s="67"/>
      <c r="O843" s="67"/>
      <c r="P843" s="67"/>
      <c r="Q843" s="67"/>
      <c r="R843" s="67"/>
      <c r="S843" s="67"/>
      <c r="T843" s="67"/>
      <c r="U843" s="67"/>
      <c r="V843" s="67"/>
      <c r="W843" s="67"/>
      <c r="X843" s="67"/>
      <c r="Y843" s="67"/>
    </row>
    <row r="844" spans="1:25" x14ac:dyDescent="0.2">
      <c r="A844" s="67"/>
      <c r="B844" s="67"/>
      <c r="C844" s="67"/>
      <c r="D844" s="67"/>
      <c r="E844" s="67"/>
      <c r="F844" s="67"/>
      <c r="G844" s="67"/>
      <c r="H844" s="67"/>
      <c r="I844" s="67"/>
      <c r="J844" s="67"/>
      <c r="K844" s="67"/>
      <c r="L844" s="67"/>
      <c r="M844" s="67"/>
      <c r="N844" s="67"/>
      <c r="O844" s="67"/>
      <c r="P844" s="67"/>
      <c r="Q844" s="67"/>
      <c r="R844" s="67"/>
      <c r="S844" s="67"/>
      <c r="T844" s="67"/>
      <c r="U844" s="67"/>
      <c r="V844" s="67"/>
      <c r="W844" s="67"/>
      <c r="X844" s="67"/>
      <c r="Y844" s="67"/>
    </row>
    <row r="845" spans="1:25" x14ac:dyDescent="0.2">
      <c r="A845" s="67"/>
      <c r="B845" s="67"/>
      <c r="C845" s="67"/>
      <c r="D845" s="67"/>
      <c r="E845" s="67"/>
      <c r="F845" s="67"/>
      <c r="G845" s="67"/>
      <c r="H845" s="67"/>
      <c r="I845" s="67"/>
      <c r="J845" s="67"/>
      <c r="K845" s="67"/>
      <c r="L845" s="67"/>
      <c r="M845" s="67"/>
      <c r="N845" s="67"/>
      <c r="O845" s="67"/>
      <c r="P845" s="67"/>
      <c r="Q845" s="67"/>
      <c r="R845" s="67"/>
      <c r="S845" s="67"/>
      <c r="T845" s="67"/>
      <c r="U845" s="67"/>
      <c r="V845" s="67"/>
      <c r="W845" s="67"/>
      <c r="X845" s="67"/>
      <c r="Y845" s="67"/>
    </row>
    <row r="846" spans="1:25" x14ac:dyDescent="0.2">
      <c r="A846" s="67"/>
      <c r="B846" s="67"/>
      <c r="C846" s="67"/>
      <c r="D846" s="67"/>
      <c r="E846" s="67"/>
      <c r="F846" s="67"/>
      <c r="G846" s="67"/>
      <c r="H846" s="67"/>
      <c r="I846" s="67"/>
      <c r="J846" s="67"/>
      <c r="K846" s="67"/>
      <c r="L846" s="67"/>
      <c r="M846" s="67"/>
      <c r="N846" s="67"/>
      <c r="O846" s="67"/>
      <c r="P846" s="67"/>
      <c r="Q846" s="67"/>
      <c r="R846" s="67"/>
      <c r="S846" s="67"/>
      <c r="T846" s="67"/>
      <c r="U846" s="67"/>
      <c r="V846" s="67"/>
      <c r="W846" s="67"/>
      <c r="X846" s="67"/>
      <c r="Y846" s="67"/>
    </row>
    <row r="847" spans="1:25" x14ac:dyDescent="0.2">
      <c r="A847" s="67"/>
      <c r="B847" s="67"/>
      <c r="C847" s="67"/>
      <c r="D847" s="67"/>
      <c r="E847" s="67"/>
      <c r="F847" s="67"/>
      <c r="G847" s="67"/>
      <c r="H847" s="67"/>
      <c r="I847" s="67"/>
      <c r="J847" s="67"/>
      <c r="K847" s="67"/>
      <c r="L847" s="67"/>
      <c r="M847" s="67"/>
      <c r="N847" s="67"/>
      <c r="O847" s="67"/>
      <c r="P847" s="67"/>
      <c r="Q847" s="67"/>
      <c r="R847" s="67"/>
      <c r="S847" s="67"/>
      <c r="T847" s="67"/>
      <c r="U847" s="67"/>
      <c r="V847" s="67"/>
      <c r="W847" s="67"/>
      <c r="X847" s="67"/>
      <c r="Y847" s="67"/>
    </row>
    <row r="848" spans="1:25" x14ac:dyDescent="0.2">
      <c r="A848" s="67"/>
      <c r="B848" s="67"/>
      <c r="C848" s="67"/>
      <c r="D848" s="67"/>
      <c r="E848" s="67"/>
      <c r="F848" s="67"/>
      <c r="G848" s="67"/>
      <c r="H848" s="67"/>
      <c r="I848" s="67"/>
      <c r="J848" s="67"/>
      <c r="K848" s="67"/>
      <c r="L848" s="67"/>
      <c r="M848" s="67"/>
      <c r="N848" s="67"/>
      <c r="O848" s="67"/>
      <c r="P848" s="67"/>
      <c r="Q848" s="67"/>
      <c r="R848" s="67"/>
      <c r="S848" s="67"/>
      <c r="T848" s="67"/>
      <c r="U848" s="67"/>
      <c r="V848" s="67"/>
      <c r="W848" s="67"/>
      <c r="X848" s="67"/>
      <c r="Y848" s="67"/>
    </row>
    <row r="849" spans="1:25" x14ac:dyDescent="0.2">
      <c r="A849" s="67"/>
      <c r="B849" s="67"/>
      <c r="C849" s="67"/>
      <c r="D849" s="67"/>
      <c r="E849" s="67"/>
      <c r="F849" s="67"/>
      <c r="G849" s="67"/>
      <c r="H849" s="67"/>
      <c r="I849" s="67"/>
      <c r="J849" s="67"/>
      <c r="K849" s="67"/>
      <c r="L849" s="67"/>
      <c r="M849" s="67"/>
      <c r="N849" s="67"/>
      <c r="O849" s="67"/>
      <c r="P849" s="67"/>
      <c r="Q849" s="67"/>
      <c r="R849" s="67"/>
      <c r="S849" s="67"/>
      <c r="T849" s="67"/>
      <c r="U849" s="67"/>
      <c r="V849" s="67"/>
      <c r="W849" s="67"/>
      <c r="X849" s="67"/>
      <c r="Y849" s="67"/>
    </row>
    <row r="850" spans="1:25" x14ac:dyDescent="0.2">
      <c r="A850" s="67"/>
      <c r="B850" s="67"/>
      <c r="C850" s="67"/>
      <c r="D850" s="67"/>
      <c r="E850" s="67"/>
      <c r="F850" s="67"/>
      <c r="G850" s="67"/>
      <c r="H850" s="67"/>
      <c r="I850" s="67"/>
      <c r="J850" s="67"/>
      <c r="K850" s="67"/>
      <c r="L850" s="67"/>
      <c r="M850" s="67"/>
      <c r="N850" s="67"/>
      <c r="O850" s="67"/>
      <c r="P850" s="67"/>
      <c r="Q850" s="67"/>
      <c r="R850" s="67"/>
      <c r="S850" s="67"/>
      <c r="T850" s="67"/>
      <c r="U850" s="67"/>
      <c r="V850" s="67"/>
      <c r="W850" s="67"/>
      <c r="X850" s="67"/>
      <c r="Y850" s="67"/>
    </row>
    <row r="851" spans="1:25" x14ac:dyDescent="0.2">
      <c r="A851" s="67"/>
      <c r="B851" s="67"/>
      <c r="C851" s="67"/>
      <c r="D851" s="67"/>
      <c r="E851" s="67"/>
      <c r="F851" s="67"/>
      <c r="G851" s="67"/>
      <c r="H851" s="67"/>
      <c r="I851" s="67"/>
      <c r="J851" s="67"/>
      <c r="K851" s="67"/>
      <c r="L851" s="67"/>
      <c r="M851" s="67"/>
      <c r="N851" s="67"/>
      <c r="O851" s="67"/>
      <c r="P851" s="67"/>
      <c r="Q851" s="67"/>
      <c r="R851" s="67"/>
      <c r="S851" s="67"/>
      <c r="T851" s="67"/>
      <c r="U851" s="67"/>
      <c r="V851" s="67"/>
      <c r="W851" s="67"/>
      <c r="X851" s="67"/>
      <c r="Y851" s="67"/>
    </row>
    <row r="852" spans="1:25" x14ac:dyDescent="0.2">
      <c r="A852" s="67"/>
      <c r="B852" s="67"/>
      <c r="C852" s="67"/>
      <c r="D852" s="67"/>
      <c r="E852" s="67"/>
      <c r="F852" s="67"/>
      <c r="G852" s="67"/>
      <c r="H852" s="67"/>
      <c r="I852" s="67"/>
      <c r="J852" s="67"/>
      <c r="K852" s="67"/>
      <c r="L852" s="67"/>
      <c r="M852" s="67"/>
      <c r="N852" s="67"/>
      <c r="O852" s="67"/>
      <c r="P852" s="67"/>
      <c r="Q852" s="67"/>
      <c r="R852" s="67"/>
      <c r="S852" s="67"/>
      <c r="T852" s="67"/>
      <c r="U852" s="67"/>
      <c r="V852" s="67"/>
      <c r="W852" s="67"/>
      <c r="X852" s="67"/>
      <c r="Y852" s="67"/>
    </row>
    <row r="853" spans="1:25" x14ac:dyDescent="0.2">
      <c r="A853" s="67"/>
      <c r="B853" s="67"/>
      <c r="C853" s="67"/>
      <c r="D853" s="67"/>
      <c r="E853" s="67"/>
      <c r="F853" s="67"/>
      <c r="G853" s="67"/>
      <c r="H853" s="67"/>
      <c r="I853" s="67"/>
      <c r="J853" s="67"/>
      <c r="K853" s="67"/>
      <c r="L853" s="67"/>
      <c r="M853" s="67"/>
      <c r="N853" s="67"/>
      <c r="O853" s="67"/>
      <c r="P853" s="67"/>
      <c r="Q853" s="67"/>
      <c r="R853" s="67"/>
      <c r="S853" s="67"/>
      <c r="T853" s="67"/>
      <c r="U853" s="67"/>
      <c r="V853" s="67"/>
      <c r="W853" s="67"/>
      <c r="X853" s="67"/>
      <c r="Y853" s="67"/>
    </row>
    <row r="854" spans="1:25" x14ac:dyDescent="0.2">
      <c r="A854" s="67"/>
      <c r="B854" s="67"/>
      <c r="C854" s="67"/>
      <c r="D854" s="67"/>
      <c r="E854" s="67"/>
      <c r="F854" s="67"/>
      <c r="G854" s="67"/>
      <c r="H854" s="67"/>
      <c r="I854" s="67"/>
      <c r="J854" s="67"/>
      <c r="K854" s="67"/>
      <c r="L854" s="67"/>
      <c r="M854" s="67"/>
      <c r="N854" s="67"/>
      <c r="O854" s="67"/>
      <c r="P854" s="67"/>
      <c r="Q854" s="67"/>
      <c r="R854" s="67"/>
      <c r="S854" s="67"/>
      <c r="T854" s="67"/>
      <c r="U854" s="67"/>
      <c r="V854" s="67"/>
      <c r="W854" s="67"/>
      <c r="X854" s="67"/>
      <c r="Y854" s="67"/>
    </row>
    <row r="855" spans="1:25" x14ac:dyDescent="0.2">
      <c r="A855" s="67"/>
      <c r="B855" s="67"/>
      <c r="C855" s="67"/>
      <c r="D855" s="67"/>
      <c r="E855" s="67"/>
      <c r="F855" s="67"/>
      <c r="G855" s="67"/>
      <c r="H855" s="67"/>
      <c r="I855" s="67"/>
      <c r="J855" s="67"/>
      <c r="K855" s="67"/>
      <c r="L855" s="67"/>
      <c r="M855" s="67"/>
      <c r="N855" s="67"/>
      <c r="O855" s="67"/>
      <c r="P855" s="67"/>
      <c r="Q855" s="67"/>
      <c r="R855" s="67"/>
      <c r="S855" s="67"/>
      <c r="T855" s="67"/>
      <c r="U855" s="67"/>
      <c r="V855" s="67"/>
      <c r="W855" s="67"/>
      <c r="X855" s="67"/>
      <c r="Y855" s="67"/>
    </row>
    <row r="856" spans="1:25" x14ac:dyDescent="0.2">
      <c r="A856" s="67"/>
      <c r="B856" s="67"/>
      <c r="C856" s="67"/>
      <c r="D856" s="67"/>
      <c r="E856" s="67"/>
      <c r="F856" s="67"/>
      <c r="G856" s="67"/>
      <c r="H856" s="67"/>
      <c r="I856" s="67"/>
      <c r="J856" s="67"/>
      <c r="K856" s="67"/>
      <c r="L856" s="67"/>
      <c r="M856" s="67"/>
      <c r="N856" s="67"/>
      <c r="O856" s="67"/>
      <c r="P856" s="67"/>
      <c r="Q856" s="67"/>
      <c r="R856" s="67"/>
      <c r="S856" s="67"/>
      <c r="T856" s="67"/>
      <c r="U856" s="67"/>
      <c r="V856" s="67"/>
      <c r="W856" s="67"/>
      <c r="X856" s="67"/>
      <c r="Y856" s="67"/>
    </row>
    <row r="857" spans="1:25" x14ac:dyDescent="0.2">
      <c r="A857" s="67"/>
      <c r="B857" s="67"/>
      <c r="C857" s="67"/>
      <c r="D857" s="67"/>
      <c r="E857" s="67"/>
      <c r="F857" s="67"/>
      <c r="G857" s="67"/>
      <c r="H857" s="67"/>
      <c r="I857" s="67"/>
      <c r="J857" s="67"/>
      <c r="K857" s="67"/>
      <c r="L857" s="67"/>
      <c r="M857" s="67"/>
      <c r="N857" s="67"/>
      <c r="O857" s="67"/>
      <c r="P857" s="67"/>
      <c r="Q857" s="67"/>
      <c r="R857" s="67"/>
      <c r="S857" s="67"/>
      <c r="T857" s="67"/>
      <c r="U857" s="67"/>
      <c r="V857" s="67"/>
      <c r="W857" s="67"/>
      <c r="X857" s="67"/>
      <c r="Y857" s="67"/>
    </row>
    <row r="858" spans="1:25" x14ac:dyDescent="0.2">
      <c r="A858" s="67"/>
      <c r="B858" s="67"/>
      <c r="C858" s="67"/>
      <c r="D858" s="67"/>
      <c r="E858" s="67"/>
      <c r="F858" s="67"/>
      <c r="G858" s="67"/>
      <c r="H858" s="67"/>
      <c r="I858" s="67"/>
      <c r="J858" s="67"/>
      <c r="K858" s="67"/>
      <c r="L858" s="67"/>
      <c r="M858" s="67"/>
      <c r="N858" s="67"/>
      <c r="O858" s="67"/>
      <c r="P858" s="67"/>
      <c r="Q858" s="67"/>
      <c r="R858" s="67"/>
      <c r="S858" s="67"/>
      <c r="T858" s="67"/>
      <c r="U858" s="67"/>
      <c r="V858" s="67"/>
      <c r="W858" s="67"/>
      <c r="X858" s="67"/>
      <c r="Y858" s="67"/>
    </row>
    <row r="859" spans="1:25" x14ac:dyDescent="0.2">
      <c r="A859" s="67"/>
      <c r="B859" s="67"/>
      <c r="C859" s="67"/>
      <c r="D859" s="67"/>
      <c r="E859" s="67"/>
      <c r="F859" s="67"/>
      <c r="G859" s="67"/>
      <c r="H859" s="67"/>
      <c r="I859" s="67"/>
      <c r="J859" s="67"/>
      <c r="K859" s="67"/>
      <c r="L859" s="67"/>
      <c r="M859" s="67"/>
      <c r="N859" s="67"/>
      <c r="O859" s="67"/>
      <c r="P859" s="67"/>
      <c r="Q859" s="67"/>
      <c r="R859" s="67"/>
      <c r="S859" s="67"/>
      <c r="T859" s="67"/>
      <c r="U859" s="67"/>
      <c r="V859" s="67"/>
      <c r="W859" s="67"/>
      <c r="X859" s="67"/>
      <c r="Y859" s="67"/>
    </row>
    <row r="860" spans="1:25" x14ac:dyDescent="0.2">
      <c r="A860" s="67"/>
      <c r="B860" s="67"/>
      <c r="C860" s="67"/>
      <c r="D860" s="67"/>
      <c r="E860" s="67"/>
      <c r="F860" s="67"/>
      <c r="G860" s="67"/>
      <c r="H860" s="67"/>
      <c r="I860" s="67"/>
      <c r="J860" s="67"/>
      <c r="K860" s="67"/>
      <c r="L860" s="67"/>
      <c r="M860" s="67"/>
      <c r="N860" s="67"/>
      <c r="O860" s="67"/>
      <c r="P860" s="67"/>
      <c r="Q860" s="67"/>
      <c r="R860" s="67"/>
      <c r="S860" s="67"/>
      <c r="T860" s="67"/>
      <c r="U860" s="67"/>
      <c r="V860" s="67"/>
      <c r="W860" s="67"/>
      <c r="X860" s="67"/>
      <c r="Y860" s="67"/>
    </row>
    <row r="861" spans="1:25" x14ac:dyDescent="0.2">
      <c r="A861" s="67"/>
      <c r="B861" s="67"/>
      <c r="C861" s="67"/>
      <c r="D861" s="67"/>
      <c r="E861" s="67"/>
      <c r="F861" s="67"/>
      <c r="G861" s="67"/>
      <c r="H861" s="67"/>
      <c r="I861" s="67"/>
      <c r="J861" s="67"/>
      <c r="K861" s="67"/>
      <c r="L861" s="67"/>
      <c r="M861" s="67"/>
      <c r="N861" s="67"/>
      <c r="O861" s="67"/>
      <c r="P861" s="67"/>
      <c r="Q861" s="67"/>
      <c r="R861" s="67"/>
      <c r="S861" s="67"/>
      <c r="T861" s="67"/>
      <c r="U861" s="67"/>
      <c r="V861" s="67"/>
      <c r="W861" s="67"/>
      <c r="X861" s="67"/>
      <c r="Y861" s="67"/>
    </row>
    <row r="862" spans="1:25" x14ac:dyDescent="0.2">
      <c r="A862" s="67"/>
      <c r="B862" s="67"/>
      <c r="C862" s="67"/>
      <c r="D862" s="67"/>
      <c r="E862" s="67"/>
      <c r="F862" s="67"/>
      <c r="G862" s="67"/>
      <c r="H862" s="67"/>
      <c r="I862" s="67"/>
      <c r="J862" s="67"/>
      <c r="K862" s="67"/>
      <c r="L862" s="67"/>
      <c r="M862" s="67"/>
      <c r="N862" s="67"/>
      <c r="O862" s="67"/>
      <c r="P862" s="67"/>
      <c r="Q862" s="67"/>
      <c r="R862" s="67"/>
      <c r="S862" s="67"/>
      <c r="T862" s="67"/>
      <c r="U862" s="67"/>
      <c r="V862" s="67"/>
      <c r="W862" s="67"/>
      <c r="X862" s="67"/>
      <c r="Y862" s="67"/>
    </row>
    <row r="863" spans="1:25" x14ac:dyDescent="0.2">
      <c r="A863" s="67"/>
      <c r="B863" s="67"/>
      <c r="C863" s="67"/>
      <c r="D863" s="67"/>
      <c r="E863" s="67"/>
      <c r="F863" s="67"/>
      <c r="G863" s="67"/>
      <c r="H863" s="67"/>
      <c r="I863" s="67"/>
      <c r="J863" s="67"/>
      <c r="K863" s="67"/>
      <c r="L863" s="67"/>
      <c r="M863" s="67"/>
      <c r="N863" s="67"/>
      <c r="O863" s="67"/>
      <c r="P863" s="67"/>
      <c r="Q863" s="67"/>
      <c r="R863" s="67"/>
      <c r="S863" s="67"/>
      <c r="T863" s="67"/>
      <c r="U863" s="67"/>
      <c r="V863" s="67"/>
      <c r="W863" s="67"/>
      <c r="X863" s="67"/>
      <c r="Y863" s="67"/>
    </row>
    <row r="864" spans="1:25" x14ac:dyDescent="0.2">
      <c r="A864" s="67"/>
      <c r="B864" s="67"/>
      <c r="C864" s="67"/>
      <c r="D864" s="67"/>
      <c r="E864" s="67"/>
      <c r="F864" s="67"/>
      <c r="G864" s="67"/>
      <c r="H864" s="67"/>
      <c r="I864" s="67"/>
      <c r="J864" s="67"/>
      <c r="K864" s="67"/>
      <c r="L864" s="67"/>
      <c r="M864" s="67"/>
      <c r="N864" s="67"/>
      <c r="O864" s="67"/>
      <c r="P864" s="67"/>
      <c r="Q864" s="67"/>
      <c r="R864" s="67"/>
      <c r="S864" s="67"/>
      <c r="T864" s="67"/>
      <c r="U864" s="67"/>
      <c r="V864" s="67"/>
      <c r="W864" s="67"/>
      <c r="X864" s="67"/>
      <c r="Y864" s="67"/>
    </row>
    <row r="865" spans="1:25" x14ac:dyDescent="0.2">
      <c r="A865" s="67"/>
      <c r="B865" s="67"/>
      <c r="C865" s="67"/>
      <c r="D865" s="67"/>
      <c r="E865" s="67"/>
      <c r="F865" s="67"/>
      <c r="G865" s="67"/>
      <c r="H865" s="67"/>
      <c r="I865" s="67"/>
      <c r="J865" s="67"/>
      <c r="K865" s="67"/>
      <c r="L865" s="67"/>
      <c r="M865" s="67"/>
      <c r="N865" s="67"/>
      <c r="O865" s="67"/>
      <c r="P865" s="67"/>
      <c r="Q865" s="67"/>
      <c r="R865" s="67"/>
      <c r="S865" s="67"/>
      <c r="T865" s="67"/>
      <c r="U865" s="67"/>
      <c r="V865" s="67"/>
      <c r="W865" s="67"/>
      <c r="X865" s="67"/>
      <c r="Y865" s="67"/>
    </row>
    <row r="866" spans="1:25" x14ac:dyDescent="0.2">
      <c r="A866" s="67"/>
      <c r="B866" s="67"/>
      <c r="C866" s="67"/>
      <c r="D866" s="67"/>
      <c r="E866" s="67"/>
      <c r="F866" s="67"/>
      <c r="G866" s="67"/>
      <c r="H866" s="67"/>
      <c r="I866" s="67"/>
      <c r="J866" s="67"/>
      <c r="K866" s="67"/>
      <c r="L866" s="67"/>
      <c r="M866" s="67"/>
      <c r="N866" s="67"/>
      <c r="O866" s="67"/>
      <c r="P866" s="67"/>
      <c r="Q866" s="67"/>
      <c r="R866" s="67"/>
      <c r="S866" s="67"/>
      <c r="T866" s="67"/>
      <c r="U866" s="67"/>
      <c r="V866" s="67"/>
      <c r="W866" s="67"/>
      <c r="X866" s="67"/>
      <c r="Y866" s="67"/>
    </row>
    <row r="867" spans="1:25" x14ac:dyDescent="0.2">
      <c r="A867" s="67"/>
      <c r="B867" s="67"/>
      <c r="C867" s="67"/>
      <c r="D867" s="67"/>
      <c r="E867" s="67"/>
      <c r="F867" s="67"/>
      <c r="G867" s="67"/>
      <c r="H867" s="67"/>
      <c r="I867" s="67"/>
      <c r="J867" s="67"/>
      <c r="K867" s="67"/>
      <c r="L867" s="67"/>
      <c r="M867" s="67"/>
      <c r="N867" s="67"/>
      <c r="O867" s="67"/>
      <c r="P867" s="67"/>
      <c r="Q867" s="67"/>
      <c r="R867" s="67"/>
      <c r="S867" s="67"/>
      <c r="T867" s="67"/>
      <c r="U867" s="67"/>
      <c r="V867" s="67"/>
      <c r="W867" s="67"/>
      <c r="X867" s="67"/>
      <c r="Y867" s="67"/>
    </row>
    <row r="868" spans="1:25" x14ac:dyDescent="0.2">
      <c r="A868" s="67"/>
      <c r="B868" s="67"/>
      <c r="C868" s="67"/>
      <c r="D868" s="67"/>
      <c r="E868" s="67"/>
      <c r="F868" s="67"/>
      <c r="G868" s="67"/>
      <c r="H868" s="67"/>
      <c r="I868" s="67"/>
      <c r="J868" s="67"/>
      <c r="K868" s="67"/>
      <c r="L868" s="67"/>
      <c r="M868" s="67"/>
      <c r="N868" s="67"/>
      <c r="O868" s="67"/>
      <c r="P868" s="67"/>
      <c r="Q868" s="67"/>
      <c r="R868" s="67"/>
      <c r="S868" s="67"/>
      <c r="T868" s="67"/>
      <c r="U868" s="67"/>
      <c r="V868" s="67"/>
      <c r="W868" s="67"/>
      <c r="X868" s="67"/>
      <c r="Y868" s="67"/>
    </row>
    <row r="869" spans="1:25" x14ac:dyDescent="0.2">
      <c r="A869" s="67"/>
      <c r="B869" s="67"/>
      <c r="C869" s="67"/>
      <c r="D869" s="67"/>
      <c r="E869" s="67"/>
      <c r="F869" s="67"/>
      <c r="G869" s="67"/>
      <c r="H869" s="67"/>
      <c r="I869" s="67"/>
      <c r="J869" s="67"/>
      <c r="K869" s="67"/>
      <c r="L869" s="67"/>
      <c r="M869" s="67"/>
      <c r="N869" s="67"/>
      <c r="O869" s="67"/>
      <c r="P869" s="67"/>
      <c r="Q869" s="67"/>
      <c r="R869" s="67"/>
      <c r="S869" s="67"/>
      <c r="T869" s="67"/>
      <c r="U869" s="67"/>
      <c r="V869" s="67"/>
      <c r="W869" s="67"/>
      <c r="X869" s="67"/>
      <c r="Y869" s="67"/>
    </row>
    <row r="870" spans="1:25" x14ac:dyDescent="0.2">
      <c r="A870" s="67"/>
      <c r="B870" s="67"/>
      <c r="C870" s="67"/>
      <c r="D870" s="67"/>
      <c r="E870" s="67"/>
      <c r="F870" s="67"/>
      <c r="G870" s="67"/>
      <c r="H870" s="67"/>
      <c r="I870" s="67"/>
      <c r="J870" s="67"/>
      <c r="K870" s="67"/>
      <c r="L870" s="67"/>
      <c r="M870" s="67"/>
      <c r="N870" s="67"/>
      <c r="O870" s="67"/>
      <c r="P870" s="67"/>
      <c r="Q870" s="67"/>
      <c r="R870" s="67"/>
      <c r="S870" s="67"/>
      <c r="T870" s="67"/>
      <c r="U870" s="67"/>
      <c r="V870" s="67"/>
      <c r="W870" s="67"/>
      <c r="X870" s="67"/>
      <c r="Y870" s="67"/>
    </row>
    <row r="871" spans="1:25" x14ac:dyDescent="0.2">
      <c r="A871" s="67"/>
      <c r="B871" s="67"/>
      <c r="C871" s="67"/>
      <c r="D871" s="67"/>
      <c r="E871" s="67"/>
      <c r="F871" s="67"/>
      <c r="G871" s="67"/>
      <c r="H871" s="67"/>
      <c r="I871" s="67"/>
      <c r="J871" s="67"/>
      <c r="K871" s="67"/>
      <c r="L871" s="67"/>
      <c r="M871" s="67"/>
      <c r="N871" s="67"/>
      <c r="O871" s="67"/>
      <c r="P871" s="67"/>
      <c r="Q871" s="67"/>
      <c r="R871" s="67"/>
      <c r="S871" s="67"/>
      <c r="T871" s="67"/>
      <c r="U871" s="67"/>
      <c r="V871" s="67"/>
      <c r="W871" s="67"/>
      <c r="X871" s="67"/>
      <c r="Y871" s="67"/>
    </row>
    <row r="872" spans="1:25" x14ac:dyDescent="0.2">
      <c r="A872" s="67"/>
      <c r="B872" s="67"/>
      <c r="C872" s="67"/>
      <c r="D872" s="67"/>
      <c r="E872" s="67"/>
      <c r="F872" s="67"/>
      <c r="G872" s="67"/>
      <c r="H872" s="67"/>
      <c r="I872" s="67"/>
      <c r="J872" s="67"/>
      <c r="K872" s="67"/>
      <c r="L872" s="67"/>
      <c r="M872" s="67"/>
      <c r="N872" s="67"/>
      <c r="O872" s="67"/>
      <c r="P872" s="67"/>
      <c r="Q872" s="67"/>
      <c r="R872" s="67"/>
      <c r="S872" s="67"/>
      <c r="T872" s="67"/>
      <c r="U872" s="67"/>
      <c r="V872" s="67"/>
      <c r="W872" s="67"/>
      <c r="X872" s="67"/>
      <c r="Y872" s="67"/>
    </row>
    <row r="873" spans="1:25" x14ac:dyDescent="0.2">
      <c r="A873" s="67"/>
      <c r="B873" s="67"/>
      <c r="C873" s="67"/>
      <c r="D873" s="67"/>
      <c r="E873" s="67"/>
      <c r="F873" s="67"/>
      <c r="G873" s="67"/>
      <c r="H873" s="67"/>
      <c r="I873" s="67"/>
      <c r="J873" s="67"/>
      <c r="K873" s="67"/>
      <c r="L873" s="67"/>
      <c r="M873" s="67"/>
      <c r="N873" s="67"/>
      <c r="O873" s="67"/>
      <c r="P873" s="67"/>
      <c r="Q873" s="67"/>
      <c r="R873" s="67"/>
      <c r="S873" s="67"/>
      <c r="T873" s="67"/>
      <c r="U873" s="67"/>
      <c r="V873" s="67"/>
      <c r="W873" s="67"/>
      <c r="X873" s="67"/>
      <c r="Y873" s="67"/>
    </row>
    <row r="874" spans="1:25" x14ac:dyDescent="0.2">
      <c r="A874" s="67"/>
      <c r="B874" s="67"/>
      <c r="C874" s="67"/>
      <c r="D874" s="67"/>
      <c r="E874" s="67"/>
      <c r="F874" s="67"/>
      <c r="G874" s="67"/>
      <c r="H874" s="67"/>
      <c r="I874" s="67"/>
      <c r="J874" s="67"/>
      <c r="K874" s="67"/>
      <c r="L874" s="67"/>
      <c r="M874" s="67"/>
      <c r="N874" s="67"/>
      <c r="O874" s="67"/>
      <c r="P874" s="67"/>
      <c r="Q874" s="67"/>
      <c r="R874" s="67"/>
      <c r="S874" s="67"/>
      <c r="T874" s="67"/>
      <c r="U874" s="67"/>
      <c r="V874" s="67"/>
      <c r="W874" s="67"/>
      <c r="X874" s="67"/>
      <c r="Y874" s="67"/>
    </row>
    <row r="875" spans="1:25" x14ac:dyDescent="0.2">
      <c r="A875" s="67"/>
      <c r="B875" s="67"/>
      <c r="C875" s="67"/>
      <c r="D875" s="67"/>
      <c r="E875" s="67"/>
      <c r="F875" s="67"/>
      <c r="G875" s="67"/>
      <c r="H875" s="67"/>
      <c r="I875" s="67"/>
      <c r="J875" s="67"/>
      <c r="K875" s="67"/>
      <c r="L875" s="67"/>
      <c r="M875" s="67"/>
      <c r="N875" s="67"/>
      <c r="O875" s="67"/>
      <c r="P875" s="67"/>
      <c r="Q875" s="67"/>
      <c r="R875" s="67"/>
      <c r="S875" s="67"/>
      <c r="T875" s="67"/>
      <c r="U875" s="67"/>
      <c r="V875" s="67"/>
      <c r="W875" s="67"/>
      <c r="X875" s="67"/>
      <c r="Y875" s="67"/>
    </row>
    <row r="876" spans="1:25" x14ac:dyDescent="0.2">
      <c r="A876" s="67"/>
      <c r="B876" s="67"/>
      <c r="C876" s="67"/>
      <c r="D876" s="67"/>
      <c r="E876" s="67"/>
      <c r="F876" s="67"/>
      <c r="G876" s="67"/>
      <c r="H876" s="67"/>
      <c r="I876" s="67"/>
      <c r="J876" s="67"/>
      <c r="K876" s="67"/>
      <c r="L876" s="67"/>
      <c r="M876" s="67"/>
      <c r="N876" s="67"/>
      <c r="O876" s="67"/>
      <c r="P876" s="67"/>
      <c r="Q876" s="67"/>
      <c r="R876" s="67"/>
      <c r="S876" s="67"/>
      <c r="T876" s="67"/>
      <c r="U876" s="67"/>
      <c r="V876" s="67"/>
      <c r="W876" s="67"/>
      <c r="X876" s="67"/>
      <c r="Y876" s="67"/>
    </row>
    <row r="877" spans="1:25" x14ac:dyDescent="0.2">
      <c r="A877" s="67"/>
      <c r="B877" s="67"/>
      <c r="C877" s="67"/>
      <c r="D877" s="67"/>
      <c r="E877" s="67"/>
      <c r="F877" s="67"/>
      <c r="G877" s="67"/>
      <c r="H877" s="67"/>
      <c r="I877" s="67"/>
      <c r="J877" s="67"/>
      <c r="K877" s="67"/>
      <c r="L877" s="67"/>
      <c r="M877" s="67"/>
      <c r="N877" s="67"/>
      <c r="O877" s="67"/>
      <c r="P877" s="67"/>
      <c r="Q877" s="67"/>
      <c r="R877" s="67"/>
      <c r="S877" s="67"/>
      <c r="T877" s="67"/>
      <c r="U877" s="67"/>
      <c r="V877" s="67"/>
      <c r="W877" s="67"/>
      <c r="X877" s="67"/>
      <c r="Y877" s="67"/>
    </row>
    <row r="878" spans="1:25" x14ac:dyDescent="0.2">
      <c r="A878" s="67"/>
      <c r="B878" s="67"/>
      <c r="C878" s="67"/>
      <c r="D878" s="67"/>
      <c r="E878" s="67"/>
      <c r="F878" s="67"/>
      <c r="G878" s="67"/>
      <c r="H878" s="67"/>
      <c r="I878" s="67"/>
      <c r="J878" s="67"/>
      <c r="K878" s="67"/>
      <c r="L878" s="67"/>
      <c r="M878" s="67"/>
      <c r="N878" s="67"/>
      <c r="O878" s="67"/>
      <c r="P878" s="67"/>
      <c r="Q878" s="67"/>
      <c r="R878" s="67"/>
      <c r="S878" s="67"/>
      <c r="T878" s="67"/>
      <c r="U878" s="67"/>
      <c r="V878" s="67"/>
      <c r="W878" s="67"/>
      <c r="X878" s="67"/>
      <c r="Y878" s="67"/>
    </row>
    <row r="879" spans="1:25" x14ac:dyDescent="0.2">
      <c r="A879" s="67"/>
      <c r="B879" s="67"/>
      <c r="C879" s="67"/>
      <c r="D879" s="67"/>
      <c r="E879" s="67"/>
      <c r="F879" s="67"/>
      <c r="G879" s="67"/>
      <c r="H879" s="67"/>
      <c r="I879" s="67"/>
      <c r="J879" s="67"/>
      <c r="K879" s="67"/>
      <c r="L879" s="67"/>
      <c r="M879" s="67"/>
      <c r="N879" s="67"/>
      <c r="O879" s="67"/>
      <c r="P879" s="67"/>
      <c r="Q879" s="67"/>
      <c r="R879" s="67"/>
      <c r="S879" s="67"/>
      <c r="T879" s="67"/>
      <c r="U879" s="67"/>
      <c r="V879" s="67"/>
      <c r="W879" s="67"/>
      <c r="X879" s="67"/>
      <c r="Y879" s="67"/>
    </row>
    <row r="880" spans="1:25" x14ac:dyDescent="0.2">
      <c r="A880" s="67"/>
      <c r="B880" s="67"/>
      <c r="C880" s="67"/>
      <c r="D880" s="67"/>
      <c r="E880" s="67"/>
      <c r="F880" s="67"/>
      <c r="G880" s="67"/>
      <c r="H880" s="67"/>
      <c r="I880" s="67"/>
      <c r="J880" s="67"/>
      <c r="K880" s="67"/>
      <c r="L880" s="67"/>
      <c r="M880" s="67"/>
      <c r="N880" s="67"/>
      <c r="O880" s="67"/>
      <c r="P880" s="67"/>
      <c r="Q880" s="67"/>
      <c r="R880" s="67"/>
      <c r="S880" s="67"/>
      <c r="T880" s="67"/>
      <c r="U880" s="67"/>
      <c r="V880" s="67"/>
      <c r="W880" s="67"/>
      <c r="X880" s="67"/>
      <c r="Y880" s="67"/>
    </row>
    <row r="881" spans="1:25" x14ac:dyDescent="0.2">
      <c r="A881" s="67"/>
      <c r="B881" s="67"/>
      <c r="C881" s="67"/>
      <c r="D881" s="67"/>
      <c r="E881" s="67"/>
      <c r="F881" s="67"/>
      <c r="G881" s="67"/>
      <c r="H881" s="67"/>
      <c r="I881" s="67"/>
      <c r="J881" s="67"/>
      <c r="K881" s="67"/>
      <c r="L881" s="67"/>
      <c r="M881" s="67"/>
      <c r="N881" s="67"/>
      <c r="O881" s="67"/>
      <c r="P881" s="67"/>
      <c r="Q881" s="67"/>
      <c r="R881" s="67"/>
      <c r="S881" s="67"/>
      <c r="T881" s="67"/>
      <c r="U881" s="67"/>
      <c r="V881" s="67"/>
      <c r="W881" s="67"/>
      <c r="X881" s="67"/>
      <c r="Y881" s="67"/>
    </row>
    <row r="882" spans="1:25" x14ac:dyDescent="0.2">
      <c r="A882" s="67"/>
      <c r="B882" s="67"/>
      <c r="C882" s="67"/>
      <c r="D882" s="67"/>
      <c r="E882" s="67"/>
      <c r="F882" s="67"/>
      <c r="G882" s="67"/>
      <c r="H882" s="67"/>
      <c r="I882" s="67"/>
      <c r="J882" s="67"/>
      <c r="K882" s="67"/>
      <c r="L882" s="67"/>
      <c r="M882" s="67"/>
      <c r="N882" s="67"/>
      <c r="O882" s="67"/>
      <c r="P882" s="67"/>
      <c r="Q882" s="67"/>
      <c r="R882" s="67"/>
      <c r="S882" s="67"/>
      <c r="T882" s="67"/>
      <c r="U882" s="67"/>
      <c r="V882" s="67"/>
      <c r="W882" s="67"/>
      <c r="X882" s="67"/>
      <c r="Y882" s="67"/>
    </row>
    <row r="883" spans="1:25" x14ac:dyDescent="0.2">
      <c r="A883" s="67"/>
      <c r="B883" s="67"/>
      <c r="C883" s="67"/>
      <c r="D883" s="67"/>
      <c r="E883" s="67"/>
      <c r="F883" s="67"/>
      <c r="G883" s="67"/>
      <c r="H883" s="67"/>
      <c r="I883" s="67"/>
      <c r="J883" s="67"/>
      <c r="K883" s="67"/>
      <c r="L883" s="67"/>
      <c r="M883" s="67"/>
      <c r="N883" s="67"/>
      <c r="O883" s="67"/>
      <c r="P883" s="67"/>
      <c r="Q883" s="67"/>
      <c r="R883" s="67"/>
      <c r="S883" s="67"/>
      <c r="T883" s="67"/>
      <c r="U883" s="67"/>
      <c r="V883" s="67"/>
      <c r="W883" s="67"/>
      <c r="X883" s="67"/>
      <c r="Y883" s="67"/>
    </row>
    <row r="884" spans="1:25" x14ac:dyDescent="0.2">
      <c r="A884" s="67"/>
      <c r="B884" s="67"/>
      <c r="C884" s="67"/>
      <c r="D884" s="67"/>
      <c r="E884" s="67"/>
      <c r="F884" s="67"/>
      <c r="G884" s="67"/>
      <c r="H884" s="67"/>
      <c r="I884" s="67"/>
      <c r="J884" s="67"/>
      <c r="K884" s="67"/>
      <c r="L884" s="67"/>
      <c r="M884" s="67"/>
      <c r="N884" s="67"/>
      <c r="O884" s="67"/>
      <c r="P884" s="67"/>
      <c r="Q884" s="67"/>
      <c r="R884" s="67"/>
      <c r="S884" s="67"/>
      <c r="T884" s="67"/>
      <c r="U884" s="67"/>
      <c r="V884" s="67"/>
      <c r="W884" s="67"/>
      <c r="X884" s="67"/>
      <c r="Y884" s="67"/>
    </row>
    <row r="885" spans="1:25" x14ac:dyDescent="0.2">
      <c r="A885" s="67"/>
      <c r="B885" s="67"/>
      <c r="C885" s="67"/>
      <c r="D885" s="67"/>
      <c r="E885" s="67"/>
      <c r="F885" s="67"/>
      <c r="G885" s="67"/>
      <c r="H885" s="67"/>
      <c r="I885" s="67"/>
      <c r="J885" s="67"/>
      <c r="K885" s="67"/>
      <c r="L885" s="67"/>
      <c r="M885" s="67"/>
      <c r="N885" s="67"/>
      <c r="O885" s="67"/>
      <c r="P885" s="67"/>
      <c r="Q885" s="67"/>
      <c r="R885" s="67"/>
      <c r="S885" s="67"/>
      <c r="T885" s="67"/>
      <c r="U885" s="67"/>
      <c r="V885" s="67"/>
      <c r="W885" s="67"/>
      <c r="X885" s="67"/>
      <c r="Y885" s="67"/>
    </row>
    <row r="886" spans="1:25" x14ac:dyDescent="0.2">
      <c r="A886" s="67"/>
      <c r="B886" s="67"/>
      <c r="C886" s="67"/>
      <c r="D886" s="67"/>
      <c r="E886" s="67"/>
      <c r="F886" s="67"/>
      <c r="G886" s="67"/>
      <c r="H886" s="67"/>
      <c r="I886" s="67"/>
      <c r="J886" s="67"/>
      <c r="K886" s="67"/>
      <c r="L886" s="67"/>
      <c r="M886" s="67"/>
      <c r="N886" s="67"/>
      <c r="O886" s="67"/>
      <c r="P886" s="67"/>
      <c r="Q886" s="67"/>
      <c r="R886" s="67"/>
      <c r="S886" s="67"/>
      <c r="T886" s="67"/>
      <c r="U886" s="67"/>
      <c r="V886" s="67"/>
      <c r="W886" s="67"/>
      <c r="X886" s="67"/>
      <c r="Y886" s="67"/>
    </row>
    <row r="887" spans="1:25" x14ac:dyDescent="0.2">
      <c r="A887" s="67"/>
      <c r="B887" s="67"/>
      <c r="C887" s="67"/>
      <c r="D887" s="67"/>
      <c r="E887" s="67"/>
      <c r="F887" s="67"/>
      <c r="G887" s="67"/>
      <c r="H887" s="67"/>
      <c r="I887" s="67"/>
      <c r="J887" s="67"/>
      <c r="K887" s="67"/>
      <c r="L887" s="67"/>
      <c r="M887" s="67"/>
      <c r="N887" s="67"/>
      <c r="O887" s="67"/>
      <c r="P887" s="67"/>
      <c r="Q887" s="67"/>
      <c r="R887" s="67"/>
      <c r="S887" s="67"/>
      <c r="T887" s="67"/>
      <c r="U887" s="67"/>
      <c r="V887" s="67"/>
      <c r="W887" s="67"/>
      <c r="X887" s="67"/>
      <c r="Y887" s="67"/>
    </row>
    <row r="888" spans="1:25" x14ac:dyDescent="0.2">
      <c r="A888" s="67"/>
      <c r="B888" s="67"/>
      <c r="C888" s="67"/>
      <c r="D888" s="67"/>
      <c r="E888" s="67"/>
      <c r="F888" s="67"/>
      <c r="G888" s="67"/>
      <c r="H888" s="67"/>
      <c r="I888" s="67"/>
      <c r="J888" s="67"/>
      <c r="K888" s="67"/>
      <c r="L888" s="67"/>
      <c r="M888" s="67"/>
      <c r="N888" s="67"/>
      <c r="O888" s="67"/>
      <c r="P888" s="67"/>
      <c r="Q888" s="67"/>
      <c r="R888" s="67"/>
      <c r="S888" s="67"/>
      <c r="T888" s="67"/>
      <c r="U888" s="67"/>
      <c r="V888" s="67"/>
      <c r="W888" s="67"/>
      <c r="X888" s="67"/>
      <c r="Y888" s="67"/>
    </row>
    <row r="889" spans="1:25" x14ac:dyDescent="0.2">
      <c r="A889" s="67"/>
      <c r="B889" s="67"/>
      <c r="C889" s="67"/>
      <c r="D889" s="67"/>
      <c r="E889" s="67"/>
      <c r="F889" s="67"/>
      <c r="G889" s="67"/>
      <c r="H889" s="67"/>
      <c r="I889" s="67"/>
      <c r="J889" s="67"/>
      <c r="K889" s="67"/>
      <c r="L889" s="67"/>
      <c r="M889" s="67"/>
      <c r="N889" s="67"/>
      <c r="O889" s="67"/>
      <c r="P889" s="67"/>
      <c r="Q889" s="67"/>
      <c r="R889" s="67"/>
      <c r="S889" s="67"/>
      <c r="T889" s="67"/>
      <c r="U889" s="67"/>
      <c r="V889" s="67"/>
      <c r="W889" s="67"/>
      <c r="X889" s="67"/>
      <c r="Y889" s="67"/>
    </row>
    <row r="890" spans="1:25" x14ac:dyDescent="0.2">
      <c r="A890" s="67"/>
      <c r="B890" s="67"/>
      <c r="C890" s="67"/>
      <c r="D890" s="67"/>
      <c r="E890" s="67"/>
      <c r="F890" s="67"/>
      <c r="G890" s="67"/>
      <c r="H890" s="67"/>
      <c r="I890" s="67"/>
      <c r="J890" s="67"/>
      <c r="K890" s="67"/>
      <c r="L890" s="67"/>
      <c r="M890" s="67"/>
      <c r="N890" s="67"/>
      <c r="O890" s="67"/>
      <c r="P890" s="67"/>
      <c r="Q890" s="67"/>
      <c r="R890" s="67"/>
      <c r="S890" s="67"/>
      <c r="T890" s="67"/>
      <c r="U890" s="67"/>
      <c r="V890" s="67"/>
      <c r="W890" s="67"/>
      <c r="X890" s="67"/>
      <c r="Y890" s="67"/>
    </row>
    <row r="891" spans="1:25" x14ac:dyDescent="0.2">
      <c r="A891" s="67"/>
      <c r="B891" s="67"/>
      <c r="C891" s="67"/>
      <c r="D891" s="67"/>
      <c r="E891" s="67"/>
      <c r="F891" s="67"/>
      <c r="G891" s="67"/>
      <c r="H891" s="67"/>
      <c r="I891" s="67"/>
      <c r="J891" s="67"/>
      <c r="K891" s="67"/>
      <c r="L891" s="67"/>
      <c r="M891" s="67"/>
      <c r="N891" s="67"/>
      <c r="O891" s="67"/>
      <c r="P891" s="67"/>
      <c r="Q891" s="67"/>
      <c r="R891" s="67"/>
      <c r="S891" s="67"/>
      <c r="T891" s="67"/>
      <c r="U891" s="67"/>
      <c r="V891" s="67"/>
      <c r="W891" s="67"/>
      <c r="X891" s="67"/>
      <c r="Y891" s="67"/>
    </row>
    <row r="892" spans="1:25" x14ac:dyDescent="0.2">
      <c r="A892" s="67"/>
      <c r="B892" s="67"/>
      <c r="C892" s="67"/>
      <c r="D892" s="67"/>
      <c r="E892" s="67"/>
      <c r="F892" s="67"/>
      <c r="G892" s="67"/>
      <c r="H892" s="67"/>
      <c r="I892" s="67"/>
      <c r="J892" s="67"/>
      <c r="K892" s="67"/>
      <c r="L892" s="67"/>
      <c r="M892" s="67"/>
      <c r="N892" s="67"/>
      <c r="O892" s="67"/>
      <c r="P892" s="67"/>
      <c r="Q892" s="67"/>
      <c r="R892" s="67"/>
      <c r="S892" s="67"/>
      <c r="T892" s="67"/>
      <c r="U892" s="67"/>
      <c r="V892" s="67"/>
      <c r="W892" s="67"/>
      <c r="X892" s="67"/>
      <c r="Y892" s="67"/>
    </row>
    <row r="893" spans="1:25" x14ac:dyDescent="0.2">
      <c r="A893" s="67"/>
      <c r="B893" s="67"/>
      <c r="C893" s="67"/>
      <c r="D893" s="67"/>
      <c r="E893" s="67"/>
      <c r="F893" s="67"/>
      <c r="G893" s="67"/>
      <c r="H893" s="67"/>
      <c r="I893" s="67"/>
      <c r="J893" s="67"/>
      <c r="K893" s="67"/>
      <c r="L893" s="67"/>
      <c r="M893" s="67"/>
      <c r="N893" s="67"/>
      <c r="O893" s="67"/>
      <c r="P893" s="67"/>
      <c r="Q893" s="67"/>
      <c r="R893" s="67"/>
      <c r="S893" s="67"/>
      <c r="T893" s="67"/>
      <c r="U893" s="67"/>
      <c r="V893" s="67"/>
      <c r="W893" s="67"/>
      <c r="X893" s="67"/>
      <c r="Y893" s="67"/>
    </row>
    <row r="894" spans="1:25" x14ac:dyDescent="0.2">
      <c r="A894" s="67"/>
      <c r="B894" s="67"/>
      <c r="C894" s="67"/>
      <c r="D894" s="67"/>
      <c r="E894" s="67"/>
      <c r="F894" s="67"/>
      <c r="G894" s="67"/>
      <c r="H894" s="67"/>
      <c r="I894" s="67"/>
      <c r="J894" s="67"/>
      <c r="K894" s="67"/>
      <c r="L894" s="67"/>
      <c r="M894" s="67"/>
      <c r="N894" s="67"/>
      <c r="O894" s="67"/>
      <c r="P894" s="67"/>
      <c r="Q894" s="67"/>
      <c r="R894" s="67"/>
      <c r="S894" s="67"/>
      <c r="T894" s="67"/>
      <c r="U894" s="67"/>
      <c r="V894" s="67"/>
      <c r="W894" s="67"/>
      <c r="X894" s="67"/>
      <c r="Y894" s="67"/>
    </row>
    <row r="895" spans="1:25" x14ac:dyDescent="0.2">
      <c r="A895" s="67"/>
      <c r="B895" s="67"/>
      <c r="C895" s="67"/>
      <c r="D895" s="67"/>
      <c r="E895" s="67"/>
      <c r="F895" s="67"/>
      <c r="G895" s="67"/>
      <c r="H895" s="67"/>
      <c r="I895" s="67"/>
      <c r="J895" s="67"/>
      <c r="K895" s="67"/>
      <c r="L895" s="67"/>
      <c r="M895" s="67"/>
      <c r="N895" s="67"/>
      <c r="O895" s="67"/>
      <c r="P895" s="67"/>
      <c r="Q895" s="67"/>
      <c r="R895" s="67"/>
      <c r="S895" s="67"/>
      <c r="T895" s="67"/>
      <c r="U895" s="67"/>
      <c r="V895" s="67"/>
      <c r="W895" s="67"/>
      <c r="X895" s="67"/>
      <c r="Y895" s="67"/>
    </row>
    <row r="896" spans="1:25" x14ac:dyDescent="0.2">
      <c r="A896" s="67"/>
      <c r="B896" s="67"/>
      <c r="C896" s="67"/>
      <c r="D896" s="67"/>
      <c r="E896" s="67"/>
      <c r="F896" s="67"/>
      <c r="G896" s="67"/>
      <c r="H896" s="67"/>
      <c r="I896" s="67"/>
      <c r="J896" s="67"/>
      <c r="K896" s="67"/>
      <c r="L896" s="67"/>
      <c r="M896" s="67"/>
      <c r="N896" s="67"/>
      <c r="O896" s="67"/>
      <c r="P896" s="67"/>
      <c r="Q896" s="67"/>
      <c r="R896" s="67"/>
      <c r="S896" s="67"/>
      <c r="T896" s="67"/>
      <c r="U896" s="67"/>
      <c r="V896" s="67"/>
      <c r="W896" s="67"/>
      <c r="X896" s="67"/>
      <c r="Y896" s="67"/>
    </row>
    <row r="897" spans="1:25" x14ac:dyDescent="0.2">
      <c r="A897" s="67"/>
      <c r="B897" s="67"/>
      <c r="C897" s="67"/>
      <c r="D897" s="67"/>
      <c r="E897" s="67"/>
      <c r="F897" s="67"/>
      <c r="G897" s="67"/>
      <c r="H897" s="67"/>
      <c r="I897" s="67"/>
      <c r="J897" s="67"/>
      <c r="K897" s="67"/>
      <c r="L897" s="67"/>
      <c r="M897" s="67"/>
      <c r="N897" s="67"/>
      <c r="O897" s="67"/>
      <c r="P897" s="67"/>
      <c r="Q897" s="67"/>
      <c r="R897" s="67"/>
      <c r="S897" s="67"/>
      <c r="T897" s="67"/>
      <c r="U897" s="67"/>
      <c r="V897" s="67"/>
      <c r="W897" s="67"/>
      <c r="X897" s="67"/>
      <c r="Y897" s="67"/>
    </row>
    <row r="898" spans="1:25" x14ac:dyDescent="0.2">
      <c r="A898" s="67"/>
      <c r="B898" s="67"/>
      <c r="C898" s="67"/>
      <c r="D898" s="67"/>
      <c r="E898" s="67"/>
      <c r="F898" s="67"/>
      <c r="G898" s="67"/>
      <c r="H898" s="67"/>
      <c r="I898" s="67"/>
      <c r="J898" s="67"/>
      <c r="K898" s="67"/>
      <c r="L898" s="67"/>
      <c r="M898" s="67"/>
      <c r="N898" s="67"/>
      <c r="O898" s="67"/>
      <c r="P898" s="67"/>
      <c r="Q898" s="67"/>
      <c r="R898" s="67"/>
      <c r="S898" s="67"/>
      <c r="T898" s="67"/>
      <c r="U898" s="67"/>
      <c r="V898" s="67"/>
      <c r="W898" s="67"/>
      <c r="X898" s="67"/>
      <c r="Y898" s="67"/>
    </row>
    <row r="899" spans="1:25" x14ac:dyDescent="0.2">
      <c r="A899" s="67"/>
      <c r="B899" s="67"/>
      <c r="C899" s="67"/>
      <c r="D899" s="67"/>
      <c r="E899" s="67"/>
      <c r="F899" s="67"/>
      <c r="G899" s="67"/>
      <c r="H899" s="67"/>
      <c r="I899" s="67"/>
      <c r="J899" s="67"/>
      <c r="K899" s="67"/>
      <c r="L899" s="67"/>
      <c r="M899" s="67"/>
      <c r="N899" s="67"/>
      <c r="O899" s="67"/>
      <c r="P899" s="67"/>
      <c r="Q899" s="67"/>
      <c r="R899" s="67"/>
      <c r="S899" s="67"/>
      <c r="T899" s="67"/>
      <c r="U899" s="67"/>
      <c r="V899" s="67"/>
      <c r="W899" s="67"/>
      <c r="X899" s="67"/>
      <c r="Y899" s="67"/>
    </row>
    <row r="900" spans="1:25" x14ac:dyDescent="0.2">
      <c r="A900" s="67"/>
      <c r="B900" s="67"/>
      <c r="C900" s="67"/>
      <c r="D900" s="67"/>
      <c r="E900" s="67"/>
      <c r="F900" s="67"/>
      <c r="G900" s="67"/>
      <c r="H900" s="67"/>
      <c r="I900" s="67"/>
      <c r="J900" s="67"/>
      <c r="K900" s="67"/>
      <c r="L900" s="67"/>
      <c r="M900" s="67"/>
      <c r="N900" s="67"/>
      <c r="O900" s="67"/>
      <c r="P900" s="67"/>
      <c r="Q900" s="67"/>
      <c r="R900" s="67"/>
      <c r="S900" s="67"/>
      <c r="T900" s="67"/>
      <c r="U900" s="67"/>
      <c r="V900" s="67"/>
      <c r="W900" s="67"/>
      <c r="X900" s="67"/>
      <c r="Y900" s="67"/>
    </row>
    <row r="901" spans="1:25" x14ac:dyDescent="0.2">
      <c r="A901" s="67"/>
      <c r="B901" s="67"/>
      <c r="C901" s="67"/>
      <c r="D901" s="67"/>
      <c r="E901" s="67"/>
      <c r="F901" s="67"/>
      <c r="G901" s="67"/>
      <c r="H901" s="67"/>
      <c r="I901" s="67"/>
      <c r="J901" s="67"/>
      <c r="K901" s="67"/>
      <c r="L901" s="67"/>
      <c r="M901" s="67"/>
      <c r="N901" s="67"/>
      <c r="O901" s="67"/>
      <c r="P901" s="67"/>
      <c r="Q901" s="67"/>
      <c r="R901" s="67"/>
      <c r="S901" s="67"/>
      <c r="T901" s="67"/>
      <c r="U901" s="67"/>
      <c r="V901" s="67"/>
      <c r="W901" s="67"/>
      <c r="X901" s="67"/>
      <c r="Y901" s="67"/>
    </row>
    <row r="902" spans="1:25" x14ac:dyDescent="0.2">
      <c r="A902" s="67"/>
      <c r="B902" s="67"/>
      <c r="C902" s="67"/>
      <c r="D902" s="67"/>
      <c r="E902" s="67"/>
      <c r="F902" s="67"/>
      <c r="G902" s="67"/>
      <c r="H902" s="67"/>
      <c r="I902" s="67"/>
      <c r="J902" s="67"/>
      <c r="K902" s="67"/>
      <c r="L902" s="67"/>
      <c r="M902" s="67"/>
      <c r="N902" s="67"/>
      <c r="O902" s="67"/>
      <c r="P902" s="67"/>
      <c r="Q902" s="67"/>
      <c r="R902" s="67"/>
      <c r="S902" s="67"/>
      <c r="T902" s="67"/>
      <c r="U902" s="67"/>
      <c r="V902" s="67"/>
      <c r="W902" s="67"/>
      <c r="X902" s="67"/>
      <c r="Y902" s="67"/>
    </row>
    <row r="903" spans="1:25" x14ac:dyDescent="0.2">
      <c r="A903" s="67"/>
      <c r="B903" s="67"/>
      <c r="C903" s="67"/>
      <c r="D903" s="67"/>
      <c r="E903" s="67"/>
      <c r="F903" s="67"/>
      <c r="G903" s="67"/>
      <c r="H903" s="67"/>
      <c r="I903" s="67"/>
      <c r="J903" s="67"/>
      <c r="K903" s="67"/>
      <c r="L903" s="67"/>
      <c r="M903" s="67"/>
      <c r="N903" s="67"/>
      <c r="O903" s="67"/>
      <c r="P903" s="67"/>
      <c r="Q903" s="67"/>
      <c r="R903" s="67"/>
      <c r="S903" s="67"/>
      <c r="T903" s="67"/>
      <c r="U903" s="67"/>
      <c r="V903" s="67"/>
      <c r="W903" s="67"/>
      <c r="X903" s="67"/>
      <c r="Y903" s="67"/>
    </row>
    <row r="904" spans="1:25" x14ac:dyDescent="0.2">
      <c r="A904" s="67"/>
      <c r="B904" s="67"/>
      <c r="C904" s="67"/>
      <c r="D904" s="67"/>
      <c r="E904" s="67"/>
      <c r="F904" s="67"/>
      <c r="G904" s="67"/>
      <c r="H904" s="67"/>
      <c r="I904" s="67"/>
      <c r="J904" s="67"/>
      <c r="K904" s="67"/>
      <c r="L904" s="67"/>
      <c r="M904" s="67"/>
      <c r="N904" s="67"/>
      <c r="O904" s="67"/>
      <c r="P904" s="67"/>
      <c r="Q904" s="67"/>
      <c r="R904" s="67"/>
      <c r="S904" s="67"/>
      <c r="T904" s="67"/>
      <c r="U904" s="67"/>
      <c r="V904" s="67"/>
      <c r="W904" s="67"/>
      <c r="X904" s="67"/>
      <c r="Y904" s="67"/>
    </row>
    <row r="905" spans="1:25" x14ac:dyDescent="0.2">
      <c r="A905" s="67"/>
      <c r="B905" s="67"/>
      <c r="C905" s="67"/>
      <c r="D905" s="67"/>
      <c r="E905" s="67"/>
      <c r="F905" s="67"/>
      <c r="G905" s="67"/>
      <c r="H905" s="67"/>
      <c r="I905" s="67"/>
      <c r="J905" s="67"/>
      <c r="K905" s="67"/>
      <c r="L905" s="67"/>
      <c r="M905" s="67"/>
      <c r="N905" s="67"/>
      <c r="O905" s="67"/>
      <c r="P905" s="67"/>
      <c r="Q905" s="67"/>
      <c r="R905" s="67"/>
      <c r="S905" s="67"/>
      <c r="T905" s="67"/>
      <c r="U905" s="67"/>
      <c r="V905" s="67"/>
      <c r="W905" s="67"/>
      <c r="X905" s="67"/>
      <c r="Y905" s="67"/>
    </row>
    <row r="906" spans="1:25" x14ac:dyDescent="0.2">
      <c r="A906" s="67"/>
      <c r="B906" s="67"/>
      <c r="C906" s="67"/>
      <c r="D906" s="67"/>
      <c r="E906" s="67"/>
      <c r="F906" s="67"/>
      <c r="G906" s="67"/>
      <c r="H906" s="67"/>
      <c r="I906" s="67"/>
      <c r="J906" s="67"/>
      <c r="K906" s="67"/>
      <c r="L906" s="67"/>
      <c r="M906" s="67"/>
      <c r="N906" s="67"/>
      <c r="O906" s="67"/>
      <c r="P906" s="67"/>
      <c r="Q906" s="67"/>
      <c r="R906" s="67"/>
      <c r="S906" s="67"/>
      <c r="T906" s="67"/>
      <c r="U906" s="67"/>
      <c r="V906" s="67"/>
      <c r="W906" s="67"/>
      <c r="X906" s="67"/>
      <c r="Y906" s="67"/>
    </row>
    <row r="907" spans="1:25" x14ac:dyDescent="0.2">
      <c r="A907" s="67"/>
      <c r="B907" s="67"/>
      <c r="C907" s="67"/>
      <c r="D907" s="67"/>
      <c r="E907" s="67"/>
      <c r="F907" s="67"/>
      <c r="G907" s="67"/>
      <c r="H907" s="67"/>
      <c r="I907" s="67"/>
      <c r="J907" s="67"/>
      <c r="K907" s="67"/>
      <c r="L907" s="67"/>
      <c r="M907" s="67"/>
      <c r="N907" s="67"/>
      <c r="O907" s="67"/>
      <c r="P907" s="67"/>
      <c r="Q907" s="67"/>
      <c r="R907" s="67"/>
      <c r="S907" s="67"/>
      <c r="T907" s="67"/>
      <c r="U907" s="67"/>
      <c r="V907" s="67"/>
      <c r="W907" s="67"/>
      <c r="X907" s="67"/>
      <c r="Y907" s="67"/>
    </row>
    <row r="908" spans="1:25" x14ac:dyDescent="0.2">
      <c r="A908" s="67"/>
      <c r="B908" s="67"/>
      <c r="C908" s="67"/>
      <c r="D908" s="67"/>
      <c r="E908" s="67"/>
      <c r="F908" s="67"/>
      <c r="G908" s="67"/>
      <c r="H908" s="67"/>
      <c r="I908" s="67"/>
      <c r="J908" s="67"/>
      <c r="K908" s="67"/>
      <c r="L908" s="67"/>
      <c r="M908" s="67"/>
      <c r="N908" s="67"/>
      <c r="O908" s="67"/>
      <c r="P908" s="67"/>
      <c r="Q908" s="67"/>
      <c r="R908" s="67"/>
      <c r="S908" s="67"/>
      <c r="T908" s="67"/>
      <c r="U908" s="67"/>
      <c r="V908" s="67"/>
      <c r="W908" s="67"/>
      <c r="X908" s="67"/>
      <c r="Y908" s="67"/>
    </row>
    <row r="909" spans="1:25" x14ac:dyDescent="0.2">
      <c r="A909" s="67"/>
      <c r="B909" s="67"/>
      <c r="C909" s="67"/>
      <c r="D909" s="67"/>
      <c r="E909" s="67"/>
      <c r="F909" s="67"/>
      <c r="G909" s="67"/>
      <c r="H909" s="67"/>
      <c r="I909" s="67"/>
      <c r="J909" s="67"/>
      <c r="K909" s="67"/>
      <c r="L909" s="67"/>
      <c r="M909" s="67"/>
      <c r="N909" s="67"/>
      <c r="O909" s="67"/>
      <c r="P909" s="67"/>
      <c r="Q909" s="67"/>
      <c r="R909" s="67"/>
      <c r="S909" s="67"/>
      <c r="T909" s="67"/>
      <c r="U909" s="67"/>
      <c r="V909" s="67"/>
      <c r="W909" s="67"/>
      <c r="X909" s="67"/>
      <c r="Y909" s="67"/>
    </row>
    <row r="910" spans="1:25" x14ac:dyDescent="0.2">
      <c r="A910" s="67"/>
      <c r="B910" s="67"/>
      <c r="C910" s="67"/>
      <c r="D910" s="67"/>
      <c r="E910" s="67"/>
      <c r="F910" s="67"/>
      <c r="G910" s="67"/>
      <c r="H910" s="67"/>
      <c r="I910" s="67"/>
      <c r="J910" s="67"/>
      <c r="K910" s="67"/>
      <c r="L910" s="67"/>
      <c r="M910" s="67"/>
      <c r="N910" s="67"/>
      <c r="O910" s="67"/>
      <c r="P910" s="67"/>
      <c r="Q910" s="67"/>
      <c r="R910" s="67"/>
      <c r="S910" s="67"/>
      <c r="T910" s="67"/>
      <c r="U910" s="67"/>
      <c r="V910" s="67"/>
      <c r="W910" s="67"/>
      <c r="X910" s="67"/>
      <c r="Y910" s="67"/>
    </row>
    <row r="911" spans="1:25" x14ac:dyDescent="0.2">
      <c r="A911" s="67"/>
      <c r="B911" s="67"/>
      <c r="C911" s="67"/>
      <c r="D911" s="67"/>
      <c r="E911" s="67"/>
      <c r="F911" s="67"/>
      <c r="G911" s="67"/>
      <c r="H911" s="67"/>
      <c r="I911" s="67"/>
      <c r="J911" s="67"/>
      <c r="K911" s="67"/>
      <c r="L911" s="67"/>
      <c r="M911" s="67"/>
      <c r="N911" s="67"/>
      <c r="O911" s="67"/>
      <c r="P911" s="67"/>
      <c r="Q911" s="67"/>
      <c r="R911" s="67"/>
      <c r="S911" s="67"/>
      <c r="T911" s="67"/>
      <c r="U911" s="67"/>
      <c r="V911" s="67"/>
      <c r="W911" s="67"/>
      <c r="X911" s="67"/>
      <c r="Y911" s="67"/>
    </row>
    <row r="912" spans="1:25" x14ac:dyDescent="0.2">
      <c r="A912" s="67"/>
      <c r="B912" s="67"/>
      <c r="C912" s="67"/>
      <c r="D912" s="67"/>
      <c r="E912" s="67"/>
      <c r="F912" s="67"/>
      <c r="G912" s="67"/>
      <c r="H912" s="67"/>
      <c r="I912" s="67"/>
      <c r="J912" s="67"/>
      <c r="K912" s="67"/>
      <c r="L912" s="67"/>
      <c r="M912" s="67"/>
      <c r="N912" s="67"/>
      <c r="O912" s="67"/>
      <c r="P912" s="67"/>
      <c r="Q912" s="67"/>
      <c r="R912" s="67"/>
      <c r="S912" s="67"/>
      <c r="T912" s="67"/>
      <c r="U912" s="67"/>
      <c r="V912" s="67"/>
      <c r="W912" s="67"/>
      <c r="X912" s="67"/>
      <c r="Y912" s="67"/>
    </row>
    <row r="913" spans="1:25" x14ac:dyDescent="0.2">
      <c r="A913" s="67"/>
      <c r="B913" s="67"/>
      <c r="C913" s="67"/>
      <c r="D913" s="67"/>
      <c r="E913" s="67"/>
      <c r="F913" s="67"/>
      <c r="G913" s="67"/>
      <c r="H913" s="67"/>
      <c r="I913" s="67"/>
      <c r="J913" s="67"/>
      <c r="K913" s="67"/>
      <c r="L913" s="67"/>
      <c r="M913" s="67"/>
      <c r="N913" s="67"/>
      <c r="O913" s="67"/>
      <c r="P913" s="67"/>
      <c r="Q913" s="67"/>
      <c r="R913" s="67"/>
      <c r="S913" s="67"/>
      <c r="T913" s="67"/>
      <c r="U913" s="67"/>
      <c r="V913" s="67"/>
      <c r="W913" s="67"/>
      <c r="X913" s="67"/>
      <c r="Y913" s="67"/>
    </row>
    <row r="914" spans="1:25" x14ac:dyDescent="0.2">
      <c r="A914" s="67"/>
      <c r="B914" s="67"/>
      <c r="C914" s="67"/>
      <c r="D914" s="67"/>
      <c r="E914" s="67"/>
      <c r="F914" s="67"/>
      <c r="G914" s="67"/>
      <c r="H914" s="67"/>
      <c r="I914" s="67"/>
      <c r="J914" s="67"/>
      <c r="K914" s="67"/>
      <c r="L914" s="67"/>
      <c r="M914" s="67"/>
      <c r="N914" s="67"/>
      <c r="O914" s="67"/>
      <c r="P914" s="67"/>
      <c r="Q914" s="67"/>
      <c r="R914" s="67"/>
      <c r="S914" s="67"/>
      <c r="T914" s="67"/>
      <c r="U914" s="67"/>
      <c r="V914" s="67"/>
      <c r="W914" s="67"/>
      <c r="X914" s="67"/>
      <c r="Y914" s="67"/>
    </row>
    <row r="915" spans="1:25" x14ac:dyDescent="0.2">
      <c r="A915" s="67"/>
      <c r="B915" s="67"/>
      <c r="C915" s="67"/>
      <c r="D915" s="67"/>
      <c r="E915" s="67"/>
      <c r="F915" s="67"/>
      <c r="G915" s="67"/>
      <c r="H915" s="67"/>
      <c r="I915" s="67"/>
      <c r="J915" s="67"/>
      <c r="K915" s="67"/>
      <c r="L915" s="67"/>
      <c r="M915" s="67"/>
      <c r="N915" s="67"/>
      <c r="O915" s="67"/>
      <c r="P915" s="67"/>
      <c r="Q915" s="67"/>
      <c r="R915" s="67"/>
      <c r="S915" s="67"/>
      <c r="T915" s="67"/>
      <c r="U915" s="67"/>
      <c r="V915" s="67"/>
      <c r="W915" s="67"/>
      <c r="X915" s="67"/>
      <c r="Y915" s="67"/>
    </row>
    <row r="916" spans="1:25" x14ac:dyDescent="0.2">
      <c r="A916" s="67"/>
      <c r="B916" s="67"/>
      <c r="C916" s="67"/>
      <c r="D916" s="67"/>
      <c r="E916" s="67"/>
      <c r="F916" s="67"/>
      <c r="G916" s="67"/>
      <c r="H916" s="67"/>
      <c r="I916" s="67"/>
      <c r="J916" s="67"/>
      <c r="K916" s="67"/>
      <c r="L916" s="67"/>
      <c r="M916" s="67"/>
      <c r="N916" s="67"/>
      <c r="O916" s="67"/>
      <c r="P916" s="67"/>
      <c r="Q916" s="67"/>
      <c r="R916" s="67"/>
      <c r="S916" s="67"/>
      <c r="T916" s="67"/>
      <c r="U916" s="67"/>
      <c r="V916" s="67"/>
      <c r="W916" s="67"/>
      <c r="X916" s="67"/>
      <c r="Y916" s="67"/>
    </row>
    <row r="917" spans="1:25" x14ac:dyDescent="0.2">
      <c r="A917" s="67"/>
      <c r="B917" s="67"/>
      <c r="C917" s="67"/>
      <c r="D917" s="67"/>
      <c r="E917" s="67"/>
      <c r="F917" s="67"/>
      <c r="G917" s="67"/>
      <c r="H917" s="67"/>
      <c r="I917" s="67"/>
      <c r="J917" s="67"/>
      <c r="K917" s="67"/>
      <c r="L917" s="67"/>
      <c r="M917" s="67"/>
      <c r="N917" s="67"/>
      <c r="O917" s="67"/>
      <c r="P917" s="67"/>
      <c r="Q917" s="67"/>
      <c r="R917" s="67"/>
      <c r="S917" s="67"/>
      <c r="T917" s="67"/>
      <c r="U917" s="67"/>
      <c r="V917" s="67"/>
      <c r="W917" s="67"/>
      <c r="X917" s="67"/>
      <c r="Y917" s="67"/>
    </row>
    <row r="918" spans="1:25" x14ac:dyDescent="0.2">
      <c r="A918" s="67"/>
      <c r="B918" s="67"/>
      <c r="C918" s="67"/>
      <c r="D918" s="67"/>
      <c r="E918" s="67"/>
      <c r="F918" s="67"/>
      <c r="G918" s="67"/>
      <c r="H918" s="67"/>
      <c r="I918" s="67"/>
      <c r="J918" s="67"/>
      <c r="K918" s="67"/>
      <c r="L918" s="67"/>
      <c r="M918" s="67"/>
      <c r="N918" s="67"/>
      <c r="O918" s="67"/>
      <c r="P918" s="67"/>
      <c r="Q918" s="67"/>
      <c r="R918" s="67"/>
      <c r="S918" s="67"/>
      <c r="T918" s="67"/>
      <c r="U918" s="67"/>
      <c r="V918" s="67"/>
      <c r="W918" s="67"/>
      <c r="X918" s="67"/>
      <c r="Y918" s="67"/>
    </row>
    <row r="919" spans="1:25" x14ac:dyDescent="0.2">
      <c r="A919" s="67"/>
      <c r="B919" s="67"/>
      <c r="C919" s="67"/>
      <c r="D919" s="67"/>
      <c r="E919" s="67"/>
      <c r="F919" s="67"/>
      <c r="G919" s="67"/>
      <c r="H919" s="67"/>
      <c r="I919" s="67"/>
      <c r="J919" s="67"/>
      <c r="K919" s="67"/>
      <c r="L919" s="67"/>
      <c r="M919" s="67"/>
      <c r="N919" s="67"/>
      <c r="O919" s="67"/>
      <c r="P919" s="67"/>
      <c r="Q919" s="67"/>
      <c r="R919" s="67"/>
      <c r="S919" s="67"/>
      <c r="T919" s="67"/>
      <c r="U919" s="67"/>
      <c r="V919" s="67"/>
      <c r="W919" s="67"/>
      <c r="X919" s="67"/>
      <c r="Y919" s="67"/>
    </row>
    <row r="920" spans="1:25" x14ac:dyDescent="0.2">
      <c r="A920" s="67"/>
      <c r="B920" s="67"/>
      <c r="C920" s="67"/>
      <c r="D920" s="67"/>
      <c r="E920" s="67"/>
      <c r="F920" s="67"/>
      <c r="G920" s="67"/>
      <c r="H920" s="67"/>
      <c r="I920" s="67"/>
      <c r="J920" s="67"/>
      <c r="K920" s="67"/>
      <c r="L920" s="67"/>
      <c r="M920" s="67"/>
      <c r="N920" s="67"/>
      <c r="O920" s="67"/>
      <c r="P920" s="67"/>
      <c r="Q920" s="67"/>
      <c r="R920" s="67"/>
      <c r="S920" s="67"/>
      <c r="T920" s="67"/>
      <c r="U920" s="67"/>
      <c r="V920" s="67"/>
      <c r="W920" s="67"/>
      <c r="X920" s="67"/>
      <c r="Y920" s="67"/>
    </row>
    <row r="921" spans="1:25" x14ac:dyDescent="0.2">
      <c r="A921" s="67"/>
      <c r="B921" s="67"/>
      <c r="C921" s="67"/>
      <c r="D921" s="67"/>
      <c r="E921" s="67"/>
      <c r="F921" s="67"/>
      <c r="G921" s="67"/>
      <c r="H921" s="67"/>
      <c r="I921" s="67"/>
      <c r="J921" s="67"/>
      <c r="K921" s="67"/>
      <c r="L921" s="67"/>
      <c r="M921" s="67"/>
      <c r="N921" s="67"/>
      <c r="O921" s="67"/>
      <c r="P921" s="67"/>
      <c r="Q921" s="67"/>
      <c r="R921" s="67"/>
      <c r="S921" s="67"/>
      <c r="T921" s="67"/>
      <c r="U921" s="67"/>
      <c r="V921" s="67"/>
      <c r="W921" s="67"/>
      <c r="X921" s="67"/>
      <c r="Y921" s="67"/>
    </row>
    <row r="922" spans="1:25" x14ac:dyDescent="0.2">
      <c r="A922" s="67"/>
      <c r="B922" s="67"/>
      <c r="C922" s="67"/>
      <c r="D922" s="67"/>
      <c r="E922" s="67"/>
      <c r="F922" s="67"/>
      <c r="G922" s="67"/>
      <c r="H922" s="67"/>
      <c r="I922" s="67"/>
      <c r="J922" s="67"/>
      <c r="K922" s="67"/>
      <c r="L922" s="67"/>
      <c r="M922" s="67"/>
      <c r="N922" s="67"/>
      <c r="O922" s="67"/>
      <c r="P922" s="67"/>
      <c r="Q922" s="67"/>
      <c r="R922" s="67"/>
      <c r="S922" s="67"/>
      <c r="T922" s="67"/>
      <c r="U922" s="67"/>
      <c r="V922" s="67"/>
      <c r="W922" s="67"/>
      <c r="X922" s="67"/>
      <c r="Y922" s="67"/>
    </row>
    <row r="923" spans="1:25" x14ac:dyDescent="0.2">
      <c r="A923" s="67"/>
      <c r="B923" s="67"/>
      <c r="C923" s="67"/>
      <c r="D923" s="67"/>
      <c r="E923" s="67"/>
      <c r="F923" s="67"/>
      <c r="G923" s="67"/>
      <c r="H923" s="67"/>
      <c r="I923" s="67"/>
      <c r="J923" s="67"/>
      <c r="K923" s="67"/>
      <c r="L923" s="67"/>
      <c r="M923" s="67"/>
      <c r="N923" s="67"/>
      <c r="O923" s="67"/>
      <c r="P923" s="67"/>
      <c r="Q923" s="67"/>
      <c r="R923" s="67"/>
      <c r="S923" s="67"/>
      <c r="T923" s="67"/>
      <c r="U923" s="67"/>
      <c r="V923" s="67"/>
      <c r="W923" s="67"/>
      <c r="X923" s="67"/>
      <c r="Y923" s="67"/>
    </row>
    <row r="924" spans="1:25" x14ac:dyDescent="0.2">
      <c r="A924" s="67"/>
      <c r="B924" s="67"/>
      <c r="C924" s="67"/>
      <c r="D924" s="67"/>
      <c r="E924" s="67"/>
      <c r="F924" s="67"/>
      <c r="G924" s="67"/>
      <c r="H924" s="67"/>
      <c r="I924" s="67"/>
      <c r="J924" s="67"/>
      <c r="K924" s="67"/>
      <c r="L924" s="67"/>
      <c r="M924" s="67"/>
      <c r="N924" s="67"/>
      <c r="O924" s="67"/>
      <c r="P924" s="67"/>
      <c r="Q924" s="67"/>
      <c r="R924" s="67"/>
      <c r="S924" s="67"/>
      <c r="T924" s="67"/>
      <c r="U924" s="67"/>
      <c r="V924" s="67"/>
      <c r="W924" s="67"/>
      <c r="X924" s="67"/>
      <c r="Y924" s="67"/>
    </row>
    <row r="925" spans="1:25" x14ac:dyDescent="0.2">
      <c r="A925" s="67"/>
      <c r="B925" s="67"/>
      <c r="C925" s="67"/>
      <c r="D925" s="67"/>
      <c r="E925" s="67"/>
      <c r="F925" s="67"/>
      <c r="G925" s="67"/>
      <c r="H925" s="67"/>
      <c r="I925" s="67"/>
      <c r="J925" s="67"/>
      <c r="K925" s="67"/>
      <c r="L925" s="67"/>
      <c r="M925" s="67"/>
      <c r="N925" s="67"/>
      <c r="O925" s="67"/>
      <c r="P925" s="67"/>
      <c r="Q925" s="67"/>
      <c r="R925" s="67"/>
      <c r="S925" s="67"/>
      <c r="T925" s="67"/>
      <c r="U925" s="67"/>
      <c r="V925" s="67"/>
      <c r="W925" s="67"/>
      <c r="X925" s="67"/>
      <c r="Y925" s="67"/>
    </row>
    <row r="926" spans="1:25" x14ac:dyDescent="0.2">
      <c r="A926" s="67"/>
      <c r="B926" s="67"/>
      <c r="C926" s="67"/>
      <c r="D926" s="67"/>
      <c r="E926" s="67"/>
      <c r="F926" s="67"/>
      <c r="G926" s="67"/>
      <c r="H926" s="67"/>
      <c r="I926" s="67"/>
      <c r="J926" s="67"/>
      <c r="K926" s="67"/>
      <c r="L926" s="67"/>
      <c r="M926" s="67"/>
      <c r="N926" s="67"/>
      <c r="O926" s="67"/>
      <c r="P926" s="67"/>
      <c r="Q926" s="67"/>
      <c r="R926" s="67"/>
      <c r="S926" s="67"/>
      <c r="T926" s="67"/>
      <c r="U926" s="67"/>
      <c r="V926" s="67"/>
      <c r="W926" s="67"/>
      <c r="X926" s="67"/>
      <c r="Y926" s="67"/>
    </row>
    <row r="927" spans="1:25" x14ac:dyDescent="0.2">
      <c r="A927" s="67"/>
      <c r="B927" s="67"/>
      <c r="C927" s="67"/>
      <c r="D927" s="67"/>
      <c r="E927" s="67"/>
      <c r="F927" s="67"/>
      <c r="G927" s="67"/>
      <c r="H927" s="67"/>
      <c r="I927" s="67"/>
      <c r="J927" s="67"/>
      <c r="K927" s="67"/>
      <c r="L927" s="67"/>
      <c r="M927" s="67"/>
      <c r="N927" s="67"/>
      <c r="O927" s="67"/>
      <c r="P927" s="67"/>
      <c r="Q927" s="67"/>
      <c r="R927" s="67"/>
      <c r="S927" s="67"/>
      <c r="T927" s="67"/>
      <c r="U927" s="67"/>
      <c r="V927" s="67"/>
      <c r="W927" s="67"/>
      <c r="X927" s="67"/>
      <c r="Y927" s="67"/>
    </row>
    <row r="928" spans="1:25" x14ac:dyDescent="0.2">
      <c r="A928" s="67"/>
      <c r="B928" s="67"/>
      <c r="C928" s="67"/>
      <c r="D928" s="67"/>
      <c r="E928" s="67"/>
      <c r="F928" s="67"/>
      <c r="G928" s="67"/>
      <c r="H928" s="67"/>
      <c r="I928" s="67"/>
      <c r="J928" s="67"/>
      <c r="K928" s="67"/>
      <c r="L928" s="67"/>
      <c r="M928" s="67"/>
      <c r="N928" s="67"/>
      <c r="O928" s="67"/>
      <c r="P928" s="67"/>
      <c r="Q928" s="67"/>
      <c r="R928" s="67"/>
      <c r="S928" s="67"/>
      <c r="T928" s="67"/>
      <c r="U928" s="67"/>
      <c r="V928" s="67"/>
      <c r="W928" s="67"/>
      <c r="X928" s="67"/>
      <c r="Y928" s="67"/>
    </row>
    <row r="929" spans="1:25" x14ac:dyDescent="0.2">
      <c r="A929" s="67"/>
      <c r="B929" s="67"/>
      <c r="C929" s="67"/>
      <c r="D929" s="67"/>
      <c r="E929" s="67"/>
      <c r="F929" s="67"/>
      <c r="G929" s="67"/>
      <c r="H929" s="67"/>
      <c r="I929" s="67"/>
      <c r="J929" s="67"/>
      <c r="K929" s="67"/>
      <c r="L929" s="67"/>
      <c r="M929" s="67"/>
      <c r="N929" s="67"/>
      <c r="O929" s="67"/>
      <c r="P929" s="67"/>
      <c r="Q929" s="67"/>
      <c r="R929" s="67"/>
      <c r="S929" s="67"/>
      <c r="T929" s="67"/>
      <c r="U929" s="67"/>
      <c r="V929" s="67"/>
      <c r="W929" s="67"/>
      <c r="X929" s="67"/>
      <c r="Y929" s="67"/>
    </row>
    <row r="930" spans="1:25" x14ac:dyDescent="0.2">
      <c r="A930" s="67"/>
      <c r="B930" s="67"/>
      <c r="C930" s="67"/>
      <c r="D930" s="67"/>
      <c r="E930" s="67"/>
      <c r="F930" s="67"/>
      <c r="G930" s="67"/>
      <c r="H930" s="67"/>
      <c r="I930" s="67"/>
      <c r="J930" s="67"/>
      <c r="K930" s="67"/>
      <c r="L930" s="67"/>
      <c r="M930" s="67"/>
      <c r="N930" s="67"/>
      <c r="O930" s="67"/>
      <c r="P930" s="67"/>
      <c r="Q930" s="67"/>
      <c r="R930" s="67"/>
      <c r="S930" s="67"/>
      <c r="T930" s="67"/>
      <c r="U930" s="67"/>
      <c r="V930" s="67"/>
      <c r="W930" s="67"/>
      <c r="X930" s="67"/>
      <c r="Y930" s="67"/>
    </row>
    <row r="931" spans="1:25" x14ac:dyDescent="0.2">
      <c r="A931" s="67"/>
      <c r="B931" s="67"/>
      <c r="C931" s="67"/>
      <c r="D931" s="67"/>
      <c r="E931" s="67"/>
      <c r="F931" s="67"/>
      <c r="G931" s="67"/>
      <c r="H931" s="67"/>
      <c r="I931" s="67"/>
      <c r="J931" s="67"/>
      <c r="K931" s="67"/>
      <c r="L931" s="67"/>
      <c r="M931" s="67"/>
      <c r="N931" s="67"/>
      <c r="O931" s="67"/>
      <c r="P931" s="67"/>
      <c r="Q931" s="67"/>
      <c r="R931" s="67"/>
      <c r="S931" s="67"/>
      <c r="T931" s="67"/>
      <c r="U931" s="67"/>
      <c r="V931" s="67"/>
      <c r="W931" s="67"/>
      <c r="X931" s="67"/>
      <c r="Y931" s="67"/>
    </row>
    <row r="932" spans="1:25" x14ac:dyDescent="0.2">
      <c r="A932" s="67"/>
      <c r="B932" s="67"/>
      <c r="C932" s="67"/>
      <c r="D932" s="67"/>
      <c r="E932" s="67"/>
      <c r="F932" s="67"/>
      <c r="G932" s="67"/>
      <c r="H932" s="67"/>
      <c r="I932" s="67"/>
      <c r="J932" s="67"/>
      <c r="K932" s="67"/>
      <c r="L932" s="67"/>
      <c r="M932" s="67"/>
      <c r="N932" s="67"/>
      <c r="O932" s="67"/>
      <c r="P932" s="67"/>
      <c r="Q932" s="67"/>
      <c r="R932" s="67"/>
      <c r="S932" s="67"/>
      <c r="T932" s="67"/>
      <c r="U932" s="67"/>
      <c r="V932" s="67"/>
      <c r="W932" s="67"/>
      <c r="X932" s="67"/>
      <c r="Y932" s="67"/>
    </row>
    <row r="933" spans="1:25" x14ac:dyDescent="0.2">
      <c r="A933" s="67"/>
      <c r="B933" s="67"/>
      <c r="C933" s="67"/>
      <c r="D933" s="67"/>
      <c r="E933" s="67"/>
      <c r="F933" s="67"/>
      <c r="G933" s="67"/>
      <c r="H933" s="67"/>
      <c r="I933" s="67"/>
      <c r="J933" s="67"/>
      <c r="K933" s="67"/>
      <c r="L933" s="67"/>
      <c r="M933" s="67"/>
      <c r="N933" s="67"/>
      <c r="O933" s="67"/>
      <c r="P933" s="67"/>
      <c r="Q933" s="67"/>
      <c r="R933" s="67"/>
      <c r="S933" s="67"/>
      <c r="T933" s="67"/>
      <c r="U933" s="67"/>
      <c r="V933" s="67"/>
      <c r="W933" s="67"/>
      <c r="X933" s="67"/>
      <c r="Y933" s="67"/>
    </row>
    <row r="934" spans="1:25" x14ac:dyDescent="0.2">
      <c r="A934" s="67"/>
      <c r="B934" s="67"/>
      <c r="C934" s="67"/>
      <c r="D934" s="67"/>
      <c r="E934" s="67"/>
      <c r="F934" s="67"/>
      <c r="G934" s="67"/>
      <c r="H934" s="67"/>
      <c r="I934" s="67"/>
      <c r="J934" s="67"/>
      <c r="K934" s="67"/>
      <c r="L934" s="67"/>
      <c r="M934" s="67"/>
      <c r="N934" s="67"/>
      <c r="O934" s="67"/>
      <c r="P934" s="67"/>
      <c r="Q934" s="67"/>
      <c r="R934" s="67"/>
      <c r="S934" s="67"/>
      <c r="T934" s="67"/>
      <c r="U934" s="67"/>
      <c r="V934" s="67"/>
      <c r="W934" s="67"/>
      <c r="X934" s="67"/>
      <c r="Y934" s="67"/>
    </row>
    <row r="935" spans="1:25" x14ac:dyDescent="0.2">
      <c r="A935" s="67"/>
      <c r="B935" s="67"/>
      <c r="C935" s="67"/>
      <c r="D935" s="67"/>
      <c r="E935" s="67"/>
      <c r="F935" s="67"/>
      <c r="G935" s="67"/>
      <c r="H935" s="67"/>
      <c r="I935" s="67"/>
      <c r="J935" s="67"/>
      <c r="K935" s="67"/>
      <c r="L935" s="67"/>
      <c r="M935" s="67"/>
      <c r="N935" s="67"/>
      <c r="O935" s="67"/>
      <c r="P935" s="67"/>
      <c r="Q935" s="67"/>
      <c r="R935" s="67"/>
      <c r="S935" s="67"/>
      <c r="T935" s="67"/>
      <c r="U935" s="67"/>
      <c r="V935" s="67"/>
      <c r="W935" s="67"/>
      <c r="X935" s="67"/>
      <c r="Y935" s="67"/>
    </row>
    <row r="936" spans="1:25" x14ac:dyDescent="0.2">
      <c r="A936" s="67"/>
      <c r="B936" s="67"/>
      <c r="C936" s="67"/>
      <c r="D936" s="67"/>
      <c r="E936" s="67"/>
      <c r="F936" s="67"/>
      <c r="G936" s="67"/>
      <c r="H936" s="67"/>
      <c r="I936" s="67"/>
      <c r="J936" s="67"/>
      <c r="K936" s="67"/>
      <c r="L936" s="67"/>
      <c r="M936" s="67"/>
      <c r="N936" s="67"/>
      <c r="O936" s="67"/>
      <c r="P936" s="67"/>
      <c r="Q936" s="67"/>
      <c r="R936" s="67"/>
      <c r="S936" s="67"/>
      <c r="T936" s="67"/>
      <c r="U936" s="67"/>
      <c r="V936" s="67"/>
      <c r="W936" s="67"/>
      <c r="X936" s="67"/>
      <c r="Y936" s="67"/>
    </row>
    <row r="937" spans="1:25" x14ac:dyDescent="0.2">
      <c r="A937" s="67"/>
      <c r="B937" s="67"/>
      <c r="C937" s="67"/>
      <c r="D937" s="67"/>
      <c r="E937" s="67"/>
      <c r="F937" s="67"/>
      <c r="G937" s="67"/>
      <c r="H937" s="67"/>
      <c r="I937" s="67"/>
      <c r="J937" s="67"/>
      <c r="K937" s="67"/>
      <c r="L937" s="67"/>
      <c r="M937" s="67"/>
      <c r="N937" s="67"/>
      <c r="O937" s="67"/>
      <c r="P937" s="67"/>
      <c r="Q937" s="67"/>
      <c r="R937" s="67"/>
      <c r="S937" s="67"/>
      <c r="T937" s="67"/>
      <c r="U937" s="67"/>
      <c r="V937" s="67"/>
      <c r="W937" s="67"/>
      <c r="X937" s="67"/>
      <c r="Y937" s="67"/>
    </row>
    <row r="938" spans="1:25" x14ac:dyDescent="0.2">
      <c r="A938" s="67"/>
      <c r="B938" s="67"/>
      <c r="C938" s="67"/>
      <c r="D938" s="67"/>
      <c r="E938" s="67"/>
      <c r="F938" s="67"/>
      <c r="G938" s="67"/>
      <c r="H938" s="67"/>
      <c r="I938" s="67"/>
      <c r="J938" s="67"/>
      <c r="K938" s="67"/>
      <c r="L938" s="67"/>
      <c r="M938" s="67"/>
      <c r="N938" s="67"/>
      <c r="O938" s="67"/>
      <c r="P938" s="67"/>
      <c r="Q938" s="67"/>
      <c r="R938" s="67"/>
      <c r="S938" s="67"/>
      <c r="T938" s="67"/>
      <c r="U938" s="67"/>
      <c r="V938" s="67"/>
      <c r="W938" s="67"/>
      <c r="X938" s="67"/>
      <c r="Y938" s="67"/>
    </row>
    <row r="939" spans="1:25" x14ac:dyDescent="0.2">
      <c r="A939" s="67"/>
      <c r="B939" s="67"/>
      <c r="C939" s="67"/>
      <c r="D939" s="67"/>
      <c r="E939" s="67"/>
      <c r="F939" s="67"/>
      <c r="G939" s="67"/>
      <c r="H939" s="67"/>
      <c r="I939" s="67"/>
      <c r="J939" s="67"/>
      <c r="K939" s="67"/>
      <c r="L939" s="67"/>
      <c r="M939" s="67"/>
      <c r="N939" s="67"/>
      <c r="O939" s="67"/>
      <c r="P939" s="67"/>
      <c r="Q939" s="67"/>
      <c r="R939" s="67"/>
      <c r="S939" s="67"/>
      <c r="T939" s="67"/>
      <c r="U939" s="67"/>
      <c r="V939" s="67"/>
      <c r="W939" s="67"/>
      <c r="X939" s="67"/>
      <c r="Y939" s="67"/>
    </row>
    <row r="940" spans="1:25" x14ac:dyDescent="0.2">
      <c r="A940" s="67"/>
      <c r="B940" s="67"/>
      <c r="C940" s="67"/>
      <c r="D940" s="67"/>
      <c r="E940" s="67"/>
      <c r="F940" s="67"/>
      <c r="G940" s="67"/>
      <c r="H940" s="67"/>
      <c r="I940" s="67"/>
      <c r="J940" s="67"/>
      <c r="K940" s="67"/>
      <c r="L940" s="67"/>
      <c r="M940" s="67"/>
      <c r="N940" s="67"/>
      <c r="O940" s="67"/>
      <c r="P940" s="67"/>
      <c r="Q940" s="67"/>
      <c r="R940" s="67"/>
      <c r="S940" s="67"/>
      <c r="T940" s="67"/>
      <c r="U940" s="67"/>
      <c r="V940" s="67"/>
      <c r="W940" s="67"/>
      <c r="X940" s="67"/>
      <c r="Y940" s="67"/>
    </row>
    <row r="941" spans="1:25" x14ac:dyDescent="0.2">
      <c r="A941" s="67"/>
      <c r="B941" s="67"/>
      <c r="C941" s="67"/>
      <c r="D941" s="67"/>
      <c r="E941" s="67"/>
      <c r="F941" s="67"/>
      <c r="G941" s="67"/>
      <c r="H941" s="67"/>
      <c r="I941" s="67"/>
      <c r="J941" s="67"/>
      <c r="K941" s="67"/>
      <c r="L941" s="67"/>
      <c r="M941" s="67"/>
      <c r="N941" s="67"/>
      <c r="O941" s="67"/>
      <c r="P941" s="67"/>
      <c r="Q941" s="67"/>
      <c r="R941" s="67"/>
      <c r="S941" s="67"/>
      <c r="T941" s="67"/>
      <c r="U941" s="67"/>
      <c r="V941" s="67"/>
      <c r="W941" s="67"/>
      <c r="X941" s="67"/>
      <c r="Y941" s="67"/>
    </row>
    <row r="942" spans="1:25" x14ac:dyDescent="0.2">
      <c r="A942" s="67"/>
      <c r="B942" s="67"/>
      <c r="C942" s="67"/>
      <c r="D942" s="67"/>
      <c r="E942" s="67"/>
      <c r="F942" s="67"/>
      <c r="G942" s="67"/>
      <c r="H942" s="67"/>
      <c r="I942" s="67"/>
      <c r="J942" s="67"/>
      <c r="K942" s="67"/>
      <c r="L942" s="67"/>
      <c r="M942" s="67"/>
      <c r="N942" s="67"/>
      <c r="O942" s="67"/>
      <c r="P942" s="67"/>
      <c r="Q942" s="67"/>
      <c r="R942" s="67"/>
      <c r="S942" s="67"/>
      <c r="T942" s="67"/>
      <c r="U942" s="67"/>
      <c r="V942" s="67"/>
      <c r="W942" s="67"/>
      <c r="X942" s="67"/>
      <c r="Y942" s="67"/>
    </row>
    <row r="943" spans="1:25" x14ac:dyDescent="0.2">
      <c r="A943" s="67"/>
      <c r="B943" s="67"/>
      <c r="C943" s="67"/>
      <c r="D943" s="67"/>
      <c r="E943" s="67"/>
      <c r="F943" s="67"/>
      <c r="G943" s="67"/>
      <c r="H943" s="67"/>
      <c r="I943" s="67"/>
      <c r="J943" s="67"/>
      <c r="K943" s="67"/>
      <c r="L943" s="67"/>
      <c r="M943" s="67"/>
      <c r="N943" s="67"/>
      <c r="O943" s="67"/>
      <c r="P943" s="67"/>
      <c r="Q943" s="67"/>
      <c r="R943" s="67"/>
      <c r="S943" s="67"/>
      <c r="T943" s="67"/>
      <c r="U943" s="67"/>
      <c r="V943" s="67"/>
      <c r="W943" s="67"/>
      <c r="X943" s="67"/>
      <c r="Y943" s="67"/>
    </row>
    <row r="944" spans="1:25" x14ac:dyDescent="0.2">
      <c r="A944" s="67"/>
      <c r="B944" s="67"/>
      <c r="C944" s="67"/>
      <c r="D944" s="67"/>
      <c r="E944" s="67"/>
      <c r="F944" s="67"/>
      <c r="G944" s="67"/>
      <c r="H944" s="67"/>
      <c r="I944" s="67"/>
      <c r="J944" s="67"/>
      <c r="K944" s="67"/>
      <c r="L944" s="67"/>
      <c r="M944" s="67"/>
      <c r="N944" s="67"/>
      <c r="O944" s="67"/>
      <c r="P944" s="67"/>
      <c r="Q944" s="67"/>
      <c r="R944" s="67"/>
      <c r="S944" s="67"/>
      <c r="T944" s="67"/>
      <c r="U944" s="67"/>
      <c r="V944" s="67"/>
      <c r="W944" s="67"/>
      <c r="X944" s="67"/>
      <c r="Y944" s="67"/>
    </row>
    <row r="945" spans="1:25" x14ac:dyDescent="0.2">
      <c r="A945" s="67"/>
      <c r="B945" s="67"/>
      <c r="C945" s="67"/>
      <c r="D945" s="67"/>
      <c r="E945" s="67"/>
      <c r="F945" s="67"/>
      <c r="G945" s="67"/>
      <c r="H945" s="67"/>
      <c r="I945" s="67"/>
      <c r="J945" s="67"/>
      <c r="K945" s="67"/>
      <c r="L945" s="67"/>
      <c r="M945" s="67"/>
      <c r="N945" s="67"/>
      <c r="O945" s="67"/>
      <c r="P945" s="67"/>
      <c r="Q945" s="67"/>
      <c r="R945" s="67"/>
      <c r="S945" s="67"/>
      <c r="T945" s="67"/>
      <c r="U945" s="67"/>
      <c r="V945" s="67"/>
      <c r="W945" s="67"/>
      <c r="X945" s="67"/>
      <c r="Y945" s="67"/>
    </row>
    <row r="946" spans="1:25" x14ac:dyDescent="0.2">
      <c r="A946" s="67"/>
      <c r="B946" s="67"/>
      <c r="C946" s="67"/>
      <c r="D946" s="67"/>
      <c r="E946" s="67"/>
      <c r="F946" s="67"/>
      <c r="G946" s="67"/>
      <c r="H946" s="67"/>
      <c r="I946" s="67"/>
      <c r="J946" s="67"/>
      <c r="K946" s="67"/>
      <c r="L946" s="67"/>
      <c r="M946" s="67"/>
      <c r="N946" s="67"/>
      <c r="O946" s="67"/>
      <c r="P946" s="67"/>
      <c r="Q946" s="67"/>
      <c r="R946" s="67"/>
      <c r="S946" s="67"/>
      <c r="T946" s="67"/>
      <c r="U946" s="67"/>
      <c r="V946" s="67"/>
      <c r="W946" s="67"/>
      <c r="X946" s="67"/>
      <c r="Y946" s="67"/>
    </row>
    <row r="947" spans="1:25" x14ac:dyDescent="0.2">
      <c r="A947" s="67"/>
      <c r="B947" s="67"/>
      <c r="C947" s="67"/>
      <c r="D947" s="67"/>
      <c r="E947" s="67"/>
      <c r="F947" s="67"/>
      <c r="G947" s="67"/>
      <c r="H947" s="67"/>
      <c r="I947" s="67"/>
      <c r="J947" s="67"/>
      <c r="K947" s="67"/>
      <c r="L947" s="67"/>
      <c r="M947" s="67"/>
      <c r="N947" s="67"/>
      <c r="O947" s="67"/>
      <c r="P947" s="67"/>
      <c r="Q947" s="67"/>
      <c r="R947" s="67"/>
      <c r="S947" s="67"/>
      <c r="T947" s="67"/>
      <c r="U947" s="67"/>
      <c r="V947" s="67"/>
      <c r="W947" s="67"/>
      <c r="X947" s="67"/>
      <c r="Y947" s="67"/>
    </row>
    <row r="948" spans="1:25" x14ac:dyDescent="0.2">
      <c r="A948" s="67"/>
      <c r="B948" s="67"/>
      <c r="C948" s="67"/>
      <c r="D948" s="67"/>
      <c r="E948" s="67"/>
      <c r="F948" s="67"/>
      <c r="G948" s="67"/>
      <c r="H948" s="67"/>
      <c r="I948" s="67"/>
      <c r="J948" s="67"/>
      <c r="K948" s="67"/>
      <c r="L948" s="67"/>
      <c r="M948" s="67"/>
      <c r="N948" s="67"/>
      <c r="O948" s="67"/>
      <c r="P948" s="67"/>
      <c r="Q948" s="67"/>
      <c r="R948" s="67"/>
      <c r="S948" s="67"/>
      <c r="T948" s="67"/>
      <c r="U948" s="67"/>
      <c r="V948" s="67"/>
      <c r="W948" s="67"/>
      <c r="X948" s="67"/>
      <c r="Y948" s="67"/>
    </row>
    <row r="949" spans="1:25" x14ac:dyDescent="0.2">
      <c r="A949" s="67"/>
      <c r="B949" s="67"/>
      <c r="C949" s="67"/>
      <c r="D949" s="67"/>
      <c r="E949" s="67"/>
      <c r="F949" s="67"/>
      <c r="G949" s="67"/>
      <c r="H949" s="67"/>
      <c r="I949" s="67"/>
      <c r="J949" s="67"/>
      <c r="K949" s="67"/>
      <c r="L949" s="67"/>
      <c r="M949" s="67"/>
      <c r="N949" s="67"/>
      <c r="O949" s="67"/>
      <c r="P949" s="67"/>
      <c r="Q949" s="67"/>
      <c r="R949" s="67"/>
      <c r="S949" s="67"/>
      <c r="T949" s="67"/>
      <c r="U949" s="67"/>
      <c r="V949" s="67"/>
      <c r="W949" s="67"/>
      <c r="X949" s="67"/>
      <c r="Y949" s="67"/>
    </row>
    <row r="950" spans="1:25" x14ac:dyDescent="0.2">
      <c r="A950" s="67"/>
      <c r="B950" s="67"/>
      <c r="C950" s="67"/>
      <c r="D950" s="67"/>
      <c r="E950" s="67"/>
      <c r="F950" s="67"/>
      <c r="G950" s="67"/>
      <c r="H950" s="67"/>
      <c r="I950" s="67"/>
      <c r="J950" s="67"/>
      <c r="K950" s="67"/>
      <c r="L950" s="67"/>
      <c r="M950" s="67"/>
      <c r="N950" s="67"/>
      <c r="O950" s="67"/>
      <c r="P950" s="67"/>
      <c r="Q950" s="67"/>
      <c r="R950" s="67"/>
      <c r="S950" s="67"/>
      <c r="T950" s="67"/>
      <c r="U950" s="67"/>
      <c r="V950" s="67"/>
      <c r="W950" s="67"/>
      <c r="X950" s="67"/>
      <c r="Y950" s="67"/>
    </row>
    <row r="951" spans="1:25" x14ac:dyDescent="0.2">
      <c r="A951" s="67"/>
      <c r="B951" s="67"/>
      <c r="C951" s="67"/>
      <c r="D951" s="67"/>
      <c r="E951" s="67"/>
      <c r="F951" s="67"/>
      <c r="G951" s="67"/>
      <c r="H951" s="67"/>
      <c r="I951" s="67"/>
      <c r="J951" s="67"/>
      <c r="K951" s="67"/>
      <c r="L951" s="67"/>
      <c r="M951" s="67"/>
      <c r="N951" s="67"/>
      <c r="O951" s="67"/>
      <c r="P951" s="67"/>
      <c r="Q951" s="67"/>
      <c r="R951" s="67"/>
      <c r="S951" s="67"/>
      <c r="T951" s="67"/>
      <c r="U951" s="67"/>
      <c r="V951" s="67"/>
      <c r="W951" s="67"/>
      <c r="X951" s="67"/>
      <c r="Y951" s="67"/>
    </row>
    <row r="952" spans="1:25" x14ac:dyDescent="0.2">
      <c r="A952" s="67"/>
      <c r="B952" s="67"/>
      <c r="C952" s="67"/>
      <c r="D952" s="67"/>
      <c r="E952" s="67"/>
      <c r="F952" s="67"/>
      <c r="G952" s="67"/>
      <c r="H952" s="67"/>
      <c r="I952" s="67"/>
      <c r="J952" s="67"/>
      <c r="K952" s="67"/>
      <c r="L952" s="67"/>
      <c r="M952" s="67"/>
      <c r="N952" s="67"/>
      <c r="O952" s="67"/>
      <c r="P952" s="67"/>
      <c r="Q952" s="67"/>
      <c r="R952" s="67"/>
      <c r="S952" s="67"/>
      <c r="T952" s="67"/>
      <c r="U952" s="67"/>
      <c r="V952" s="67"/>
      <c r="W952" s="67"/>
      <c r="X952" s="67"/>
      <c r="Y952" s="67"/>
    </row>
    <row r="953" spans="1:25" x14ac:dyDescent="0.2">
      <c r="A953" s="67"/>
      <c r="B953" s="67"/>
      <c r="C953" s="67"/>
      <c r="D953" s="67"/>
      <c r="E953" s="67"/>
      <c r="F953" s="67"/>
      <c r="G953" s="67"/>
      <c r="H953" s="67"/>
      <c r="I953" s="67"/>
      <c r="J953" s="67"/>
      <c r="K953" s="67"/>
      <c r="L953" s="67"/>
      <c r="M953" s="67"/>
      <c r="N953" s="67"/>
      <c r="O953" s="67"/>
      <c r="P953" s="67"/>
      <c r="Q953" s="67"/>
      <c r="R953" s="67"/>
      <c r="S953" s="67"/>
      <c r="T953" s="67"/>
      <c r="U953" s="67"/>
      <c r="V953" s="67"/>
      <c r="W953" s="67"/>
      <c r="X953" s="67"/>
      <c r="Y953" s="67"/>
    </row>
    <row r="954" spans="1:25" x14ac:dyDescent="0.2">
      <c r="A954" s="67"/>
      <c r="B954" s="67"/>
      <c r="C954" s="67"/>
      <c r="D954" s="67"/>
      <c r="E954" s="67"/>
      <c r="F954" s="67"/>
      <c r="G954" s="67"/>
      <c r="H954" s="67"/>
      <c r="I954" s="67"/>
      <c r="J954" s="67"/>
      <c r="K954" s="67"/>
      <c r="L954" s="67"/>
      <c r="M954" s="67"/>
      <c r="N954" s="67"/>
      <c r="O954" s="67"/>
      <c r="P954" s="67"/>
      <c r="Q954" s="67"/>
      <c r="R954" s="67"/>
      <c r="S954" s="67"/>
      <c r="T954" s="67"/>
      <c r="U954" s="67"/>
      <c r="V954" s="67"/>
      <c r="W954" s="67"/>
      <c r="X954" s="67"/>
      <c r="Y954" s="67"/>
    </row>
    <row r="955" spans="1:25" x14ac:dyDescent="0.2">
      <c r="A955" s="67"/>
      <c r="B955" s="67"/>
      <c r="C955" s="67"/>
      <c r="D955" s="67"/>
      <c r="E955" s="67"/>
      <c r="F955" s="67"/>
      <c r="G955" s="67"/>
      <c r="H955" s="67"/>
      <c r="I955" s="67"/>
      <c r="J955" s="67"/>
      <c r="K955" s="67"/>
      <c r="L955" s="67"/>
      <c r="M955" s="67"/>
      <c r="N955" s="67"/>
      <c r="O955" s="67"/>
      <c r="P955" s="67"/>
      <c r="Q955" s="67"/>
      <c r="R955" s="67"/>
      <c r="S955" s="67"/>
      <c r="T955" s="67"/>
      <c r="U955" s="67"/>
      <c r="V955" s="67"/>
      <c r="W955" s="67"/>
      <c r="X955" s="67"/>
      <c r="Y955" s="67"/>
    </row>
    <row r="956" spans="1:25" x14ac:dyDescent="0.2">
      <c r="A956" s="67"/>
      <c r="B956" s="67"/>
      <c r="C956" s="67"/>
      <c r="D956" s="67"/>
      <c r="E956" s="67"/>
      <c r="F956" s="67"/>
      <c r="G956" s="67"/>
      <c r="H956" s="67"/>
      <c r="I956" s="67"/>
      <c r="J956" s="67"/>
      <c r="K956" s="67"/>
      <c r="L956" s="67"/>
      <c r="M956" s="67"/>
      <c r="N956" s="67"/>
      <c r="O956" s="67"/>
      <c r="P956" s="67"/>
      <c r="Q956" s="67"/>
      <c r="R956" s="67"/>
      <c r="S956" s="67"/>
      <c r="T956" s="67"/>
      <c r="U956" s="67"/>
      <c r="V956" s="67"/>
      <c r="W956" s="67"/>
      <c r="X956" s="67"/>
      <c r="Y956" s="67"/>
    </row>
    <row r="957" spans="1:25" x14ac:dyDescent="0.2">
      <c r="A957" s="67"/>
      <c r="B957" s="67"/>
      <c r="C957" s="67"/>
      <c r="D957" s="67"/>
      <c r="E957" s="67"/>
      <c r="F957" s="67"/>
      <c r="G957" s="67"/>
      <c r="H957" s="67"/>
      <c r="I957" s="67"/>
      <c r="J957" s="67"/>
      <c r="K957" s="67"/>
      <c r="L957" s="67"/>
      <c r="M957" s="67"/>
      <c r="N957" s="67"/>
      <c r="O957" s="67"/>
      <c r="P957" s="67"/>
      <c r="Q957" s="67"/>
      <c r="R957" s="67"/>
      <c r="S957" s="67"/>
      <c r="T957" s="67"/>
      <c r="U957" s="67"/>
      <c r="V957" s="67"/>
      <c r="W957" s="67"/>
      <c r="X957" s="67"/>
      <c r="Y957" s="67"/>
    </row>
    <row r="958" spans="1:25" x14ac:dyDescent="0.2">
      <c r="A958" s="67"/>
      <c r="B958" s="67"/>
      <c r="C958" s="67"/>
      <c r="D958" s="67"/>
      <c r="E958" s="67"/>
      <c r="F958" s="67"/>
      <c r="G958" s="67"/>
      <c r="H958" s="67"/>
      <c r="I958" s="67"/>
      <c r="J958" s="67"/>
      <c r="K958" s="67"/>
      <c r="L958" s="67"/>
      <c r="M958" s="67"/>
      <c r="N958" s="67"/>
      <c r="O958" s="67"/>
      <c r="P958" s="67"/>
      <c r="Q958" s="67"/>
      <c r="R958" s="67"/>
      <c r="S958" s="67"/>
      <c r="T958" s="67"/>
      <c r="U958" s="67"/>
      <c r="V958" s="67"/>
      <c r="W958" s="67"/>
      <c r="X958" s="67"/>
      <c r="Y958" s="67"/>
    </row>
    <row r="959" spans="1:25" x14ac:dyDescent="0.2">
      <c r="A959" s="67"/>
      <c r="B959" s="67"/>
      <c r="C959" s="67"/>
      <c r="D959" s="67"/>
      <c r="E959" s="67"/>
      <c r="F959" s="67"/>
      <c r="G959" s="67"/>
      <c r="H959" s="67"/>
      <c r="I959" s="67"/>
      <c r="J959" s="67"/>
      <c r="K959" s="67"/>
      <c r="L959" s="67"/>
      <c r="M959" s="67"/>
      <c r="N959" s="67"/>
      <c r="O959" s="67"/>
      <c r="P959" s="67"/>
      <c r="Q959" s="67"/>
      <c r="R959" s="67"/>
      <c r="S959" s="67"/>
      <c r="T959" s="67"/>
      <c r="U959" s="67"/>
      <c r="V959" s="67"/>
      <c r="W959" s="67"/>
      <c r="X959" s="67"/>
      <c r="Y959" s="67"/>
    </row>
    <row r="960" spans="1:25" x14ac:dyDescent="0.2">
      <c r="A960" s="67"/>
      <c r="B960" s="67"/>
      <c r="C960" s="67"/>
      <c r="D960" s="67"/>
      <c r="E960" s="67"/>
      <c r="F960" s="67"/>
      <c r="G960" s="67"/>
      <c r="H960" s="67"/>
      <c r="I960" s="67"/>
      <c r="J960" s="67"/>
      <c r="K960" s="67"/>
      <c r="L960" s="67"/>
      <c r="M960" s="67"/>
      <c r="N960" s="67"/>
      <c r="O960" s="67"/>
      <c r="P960" s="67"/>
      <c r="Q960" s="67"/>
      <c r="R960" s="67"/>
      <c r="S960" s="67"/>
      <c r="T960" s="67"/>
      <c r="U960" s="67"/>
      <c r="V960" s="67"/>
      <c r="W960" s="67"/>
      <c r="X960" s="67"/>
      <c r="Y960" s="67"/>
    </row>
    <row r="961" spans="1:25" x14ac:dyDescent="0.2">
      <c r="A961" s="67"/>
      <c r="B961" s="67"/>
      <c r="C961" s="67"/>
      <c r="D961" s="67"/>
      <c r="E961" s="67"/>
      <c r="F961" s="67"/>
      <c r="G961" s="67"/>
      <c r="H961" s="67"/>
      <c r="I961" s="67"/>
      <c r="J961" s="67"/>
      <c r="K961" s="67"/>
      <c r="L961" s="67"/>
      <c r="M961" s="67"/>
      <c r="N961" s="67"/>
      <c r="O961" s="67"/>
      <c r="P961" s="67"/>
      <c r="Q961" s="67"/>
      <c r="R961" s="67"/>
      <c r="S961" s="67"/>
      <c r="T961" s="67"/>
      <c r="U961" s="67"/>
      <c r="V961" s="67"/>
      <c r="W961" s="67"/>
      <c r="X961" s="67"/>
      <c r="Y961" s="67"/>
    </row>
    <row r="962" spans="1:25" x14ac:dyDescent="0.2">
      <c r="A962" s="67"/>
      <c r="B962" s="67"/>
      <c r="C962" s="67"/>
      <c r="D962" s="67"/>
      <c r="E962" s="67"/>
      <c r="F962" s="67"/>
      <c r="G962" s="67"/>
      <c r="H962" s="67"/>
      <c r="I962" s="67"/>
      <c r="J962" s="67"/>
      <c r="K962" s="67"/>
      <c r="L962" s="67"/>
      <c r="M962" s="67"/>
      <c r="N962" s="67"/>
      <c r="O962" s="67"/>
      <c r="P962" s="67"/>
      <c r="Q962" s="67"/>
      <c r="R962" s="67"/>
      <c r="S962" s="67"/>
      <c r="T962" s="67"/>
      <c r="U962" s="67"/>
      <c r="V962" s="67"/>
      <c r="W962" s="67"/>
      <c r="X962" s="67"/>
      <c r="Y962" s="67"/>
    </row>
    <row r="963" spans="1:25" x14ac:dyDescent="0.2">
      <c r="A963" s="67"/>
      <c r="B963" s="67"/>
      <c r="C963" s="67"/>
      <c r="D963" s="67"/>
      <c r="E963" s="67"/>
      <c r="F963" s="67"/>
      <c r="G963" s="67"/>
      <c r="H963" s="67"/>
      <c r="I963" s="67"/>
      <c r="J963" s="67"/>
      <c r="K963" s="67"/>
      <c r="L963" s="67"/>
      <c r="M963" s="67"/>
      <c r="N963" s="67"/>
      <c r="O963" s="67"/>
      <c r="P963" s="67"/>
      <c r="Q963" s="67"/>
      <c r="R963" s="67"/>
      <c r="S963" s="67"/>
      <c r="T963" s="67"/>
      <c r="U963" s="67"/>
      <c r="V963" s="67"/>
      <c r="W963" s="67"/>
      <c r="X963" s="67"/>
      <c r="Y963" s="67"/>
    </row>
    <row r="964" spans="1:25" x14ac:dyDescent="0.2">
      <c r="A964" s="67"/>
      <c r="B964" s="67"/>
      <c r="C964" s="67"/>
      <c r="D964" s="67"/>
      <c r="E964" s="67"/>
      <c r="F964" s="67"/>
      <c r="G964" s="67"/>
      <c r="H964" s="67"/>
      <c r="I964" s="67"/>
      <c r="J964" s="67"/>
      <c r="K964" s="67"/>
      <c r="L964" s="67"/>
      <c r="M964" s="67"/>
      <c r="N964" s="67"/>
      <c r="O964" s="67"/>
      <c r="P964" s="67"/>
      <c r="Q964" s="67"/>
      <c r="R964" s="67"/>
      <c r="S964" s="67"/>
      <c r="T964" s="67"/>
      <c r="U964" s="67"/>
      <c r="V964" s="67"/>
      <c r="W964" s="67"/>
      <c r="X964" s="67"/>
      <c r="Y964" s="67"/>
    </row>
    <row r="965" spans="1:25" x14ac:dyDescent="0.2">
      <c r="A965" s="67"/>
      <c r="B965" s="67"/>
      <c r="C965" s="67"/>
      <c r="D965" s="67"/>
      <c r="E965" s="67"/>
      <c r="F965" s="67"/>
      <c r="G965" s="67"/>
      <c r="H965" s="67"/>
      <c r="I965" s="67"/>
      <c r="J965" s="67"/>
      <c r="K965" s="67"/>
      <c r="L965" s="67"/>
      <c r="M965" s="67"/>
      <c r="N965" s="67"/>
      <c r="O965" s="67"/>
      <c r="P965" s="67"/>
      <c r="Q965" s="67"/>
      <c r="R965" s="67"/>
      <c r="S965" s="67"/>
      <c r="T965" s="67"/>
      <c r="U965" s="67"/>
      <c r="V965" s="67"/>
      <c r="W965" s="67"/>
      <c r="X965" s="67"/>
      <c r="Y965" s="67"/>
    </row>
    <row r="966" spans="1:25" x14ac:dyDescent="0.2">
      <c r="A966" s="67"/>
      <c r="B966" s="67"/>
      <c r="C966" s="67"/>
      <c r="D966" s="67"/>
      <c r="E966" s="67"/>
      <c r="F966" s="67"/>
      <c r="G966" s="67"/>
      <c r="H966" s="67"/>
      <c r="I966" s="67"/>
      <c r="J966" s="67"/>
      <c r="K966" s="67"/>
      <c r="L966" s="67"/>
      <c r="M966" s="67"/>
      <c r="N966" s="67"/>
      <c r="O966" s="67"/>
      <c r="P966" s="67"/>
      <c r="Q966" s="67"/>
      <c r="R966" s="67"/>
      <c r="S966" s="67"/>
      <c r="T966" s="67"/>
      <c r="U966" s="67"/>
      <c r="V966" s="67"/>
      <c r="W966" s="67"/>
      <c r="X966" s="67"/>
      <c r="Y966" s="67"/>
    </row>
    <row r="967" spans="1:25" x14ac:dyDescent="0.2">
      <c r="A967" s="67"/>
      <c r="B967" s="67"/>
      <c r="C967" s="67"/>
      <c r="D967" s="67"/>
      <c r="E967" s="67"/>
      <c r="F967" s="67"/>
      <c r="G967" s="67"/>
      <c r="H967" s="67"/>
      <c r="I967" s="67"/>
      <c r="J967" s="67"/>
      <c r="K967" s="67"/>
      <c r="L967" s="67"/>
      <c r="M967" s="67"/>
      <c r="N967" s="67"/>
      <c r="O967" s="67"/>
      <c r="P967" s="67"/>
      <c r="Q967" s="67"/>
      <c r="R967" s="67"/>
      <c r="S967" s="67"/>
      <c r="T967" s="67"/>
      <c r="U967" s="67"/>
      <c r="V967" s="67"/>
      <c r="W967" s="67"/>
      <c r="X967" s="67"/>
      <c r="Y967" s="67"/>
    </row>
    <row r="968" spans="1:25" x14ac:dyDescent="0.2">
      <c r="A968" s="67"/>
      <c r="B968" s="67"/>
      <c r="C968" s="67"/>
      <c r="D968" s="67"/>
      <c r="E968" s="67"/>
      <c r="F968" s="67"/>
      <c r="G968" s="67"/>
      <c r="H968" s="67"/>
      <c r="I968" s="67"/>
      <c r="J968" s="67"/>
      <c r="K968" s="67"/>
      <c r="L968" s="67"/>
      <c r="M968" s="67"/>
      <c r="N968" s="67"/>
      <c r="O968" s="67"/>
      <c r="P968" s="67"/>
      <c r="Q968" s="67"/>
      <c r="R968" s="67"/>
      <c r="S968" s="67"/>
      <c r="T968" s="67"/>
      <c r="U968" s="67"/>
      <c r="V968" s="67"/>
      <c r="W968" s="67"/>
      <c r="X968" s="67"/>
      <c r="Y968" s="67"/>
    </row>
    <row r="969" spans="1:25" x14ac:dyDescent="0.2">
      <c r="A969" s="67"/>
      <c r="B969" s="67"/>
      <c r="C969" s="67"/>
      <c r="D969" s="67"/>
      <c r="E969" s="67"/>
      <c r="F969" s="67"/>
      <c r="G969" s="67"/>
      <c r="H969" s="67"/>
      <c r="I969" s="67"/>
      <c r="J969" s="67"/>
      <c r="K969" s="67"/>
      <c r="L969" s="67"/>
      <c r="M969" s="67"/>
      <c r="N969" s="67"/>
      <c r="O969" s="67"/>
      <c r="P969" s="67"/>
      <c r="Q969" s="67"/>
      <c r="R969" s="67"/>
      <c r="S969" s="67"/>
      <c r="T969" s="67"/>
      <c r="U969" s="67"/>
      <c r="V969" s="67"/>
      <c r="W969" s="67"/>
      <c r="X969" s="67"/>
      <c r="Y969" s="67"/>
    </row>
    <row r="970" spans="1:25" x14ac:dyDescent="0.2">
      <c r="A970" s="67"/>
      <c r="B970" s="67"/>
      <c r="C970" s="67"/>
      <c r="D970" s="67"/>
      <c r="E970" s="67"/>
      <c r="F970" s="67"/>
      <c r="G970" s="67"/>
      <c r="H970" s="67"/>
      <c r="I970" s="67"/>
      <c r="J970" s="67"/>
      <c r="K970" s="67"/>
      <c r="L970" s="67"/>
      <c r="M970" s="67"/>
      <c r="N970" s="67"/>
      <c r="O970" s="67"/>
      <c r="P970" s="67"/>
      <c r="Q970" s="67"/>
      <c r="R970" s="67"/>
      <c r="S970" s="67"/>
      <c r="T970" s="67"/>
      <c r="U970" s="67"/>
      <c r="V970" s="67"/>
      <c r="W970" s="67"/>
      <c r="X970" s="67"/>
      <c r="Y970" s="67"/>
    </row>
    <row r="971" spans="1:25" x14ac:dyDescent="0.2">
      <c r="A971" s="67"/>
      <c r="B971" s="67"/>
      <c r="C971" s="67"/>
      <c r="D971" s="67"/>
      <c r="E971" s="67"/>
      <c r="F971" s="67"/>
      <c r="G971" s="67"/>
      <c r="H971" s="67"/>
      <c r="I971" s="67"/>
      <c r="J971" s="67"/>
      <c r="K971" s="67"/>
      <c r="L971" s="67"/>
      <c r="M971" s="67"/>
      <c r="N971" s="67"/>
      <c r="O971" s="67"/>
      <c r="P971" s="67"/>
      <c r="Q971" s="67"/>
      <c r="R971" s="67"/>
      <c r="S971" s="67"/>
      <c r="T971" s="67"/>
      <c r="U971" s="67"/>
      <c r="V971" s="67"/>
      <c r="W971" s="67"/>
      <c r="X971" s="67"/>
      <c r="Y971" s="67"/>
    </row>
    <row r="972" spans="1:25" x14ac:dyDescent="0.2">
      <c r="A972" s="67"/>
      <c r="B972" s="67"/>
      <c r="C972" s="67"/>
      <c r="D972" s="67"/>
      <c r="E972" s="67"/>
      <c r="F972" s="67"/>
      <c r="G972" s="67"/>
      <c r="H972" s="67"/>
      <c r="I972" s="67"/>
      <c r="J972" s="67"/>
      <c r="K972" s="67"/>
      <c r="L972" s="67"/>
      <c r="M972" s="67"/>
      <c r="N972" s="67"/>
      <c r="O972" s="67"/>
      <c r="P972" s="67"/>
      <c r="Q972" s="67"/>
      <c r="R972" s="67"/>
      <c r="S972" s="67"/>
      <c r="T972" s="67"/>
      <c r="U972" s="67"/>
      <c r="V972" s="67"/>
      <c r="W972" s="67"/>
      <c r="X972" s="67"/>
      <c r="Y972" s="67"/>
    </row>
    <row r="973" spans="1:25" x14ac:dyDescent="0.2">
      <c r="A973" s="67"/>
      <c r="B973" s="67"/>
      <c r="C973" s="67"/>
      <c r="D973" s="67"/>
      <c r="E973" s="67"/>
      <c r="F973" s="67"/>
      <c r="G973" s="67"/>
      <c r="H973" s="67"/>
      <c r="I973" s="67"/>
      <c r="J973" s="67"/>
      <c r="K973" s="67"/>
      <c r="L973" s="67"/>
      <c r="M973" s="67"/>
      <c r="N973" s="67"/>
      <c r="O973" s="67"/>
      <c r="P973" s="67"/>
      <c r="Q973" s="67"/>
      <c r="R973" s="67"/>
      <c r="S973" s="67"/>
      <c r="T973" s="67"/>
      <c r="U973" s="67"/>
      <c r="V973" s="67"/>
      <c r="W973" s="67"/>
      <c r="X973" s="67"/>
      <c r="Y973" s="67"/>
    </row>
    <row r="974" spans="1:25" x14ac:dyDescent="0.2">
      <c r="A974" s="67"/>
      <c r="B974" s="67"/>
      <c r="C974" s="67"/>
      <c r="D974" s="67"/>
      <c r="E974" s="67"/>
      <c r="F974" s="67"/>
      <c r="G974" s="67"/>
      <c r="H974" s="67"/>
      <c r="I974" s="67"/>
      <c r="J974" s="67"/>
      <c r="K974" s="67"/>
      <c r="L974" s="67"/>
      <c r="M974" s="67"/>
      <c r="N974" s="67"/>
      <c r="O974" s="67"/>
      <c r="P974" s="67"/>
      <c r="Q974" s="67"/>
      <c r="R974" s="67"/>
      <c r="S974" s="67"/>
      <c r="T974" s="67"/>
      <c r="U974" s="67"/>
      <c r="V974" s="67"/>
      <c r="W974" s="67"/>
      <c r="X974" s="67"/>
      <c r="Y974" s="67"/>
    </row>
    <row r="975" spans="1:25" x14ac:dyDescent="0.2">
      <c r="A975" s="67"/>
      <c r="B975" s="67"/>
      <c r="C975" s="67"/>
      <c r="D975" s="67"/>
      <c r="E975" s="67"/>
      <c r="F975" s="67"/>
      <c r="G975" s="67"/>
      <c r="H975" s="67"/>
      <c r="I975" s="67"/>
      <c r="J975" s="67"/>
      <c r="K975" s="67"/>
      <c r="L975" s="67"/>
      <c r="M975" s="67"/>
      <c r="N975" s="67"/>
      <c r="O975" s="67"/>
      <c r="P975" s="67"/>
      <c r="Q975" s="67"/>
      <c r="R975" s="67"/>
      <c r="S975" s="67"/>
      <c r="T975" s="67"/>
      <c r="U975" s="67"/>
      <c r="V975" s="67"/>
      <c r="W975" s="67"/>
      <c r="X975" s="67"/>
      <c r="Y975" s="67"/>
    </row>
    <row r="976" spans="1:25" x14ac:dyDescent="0.2">
      <c r="A976" s="67"/>
      <c r="B976" s="67"/>
      <c r="C976" s="67"/>
      <c r="D976" s="67"/>
      <c r="E976" s="67"/>
      <c r="F976" s="67"/>
      <c r="G976" s="67"/>
      <c r="H976" s="67"/>
      <c r="I976" s="67"/>
      <c r="J976" s="67"/>
      <c r="K976" s="67"/>
      <c r="L976" s="67"/>
      <c r="M976" s="67"/>
      <c r="N976" s="67"/>
      <c r="O976" s="67"/>
      <c r="P976" s="67"/>
      <c r="Q976" s="67"/>
      <c r="R976" s="67"/>
      <c r="S976" s="67"/>
      <c r="T976" s="67"/>
      <c r="U976" s="67"/>
      <c r="V976" s="67"/>
      <c r="W976" s="67"/>
      <c r="X976" s="67"/>
      <c r="Y976" s="67"/>
    </row>
    <row r="977" spans="1:25" x14ac:dyDescent="0.2">
      <c r="A977" s="67"/>
      <c r="B977" s="67"/>
      <c r="C977" s="67"/>
      <c r="D977" s="67"/>
      <c r="E977" s="67"/>
      <c r="F977" s="67"/>
      <c r="G977" s="67"/>
      <c r="H977" s="67"/>
      <c r="I977" s="67"/>
      <c r="J977" s="67"/>
      <c r="K977" s="67"/>
      <c r="L977" s="67"/>
      <c r="M977" s="67"/>
      <c r="N977" s="67"/>
      <c r="O977" s="67"/>
      <c r="P977" s="67"/>
      <c r="Q977" s="67"/>
      <c r="R977" s="67"/>
      <c r="S977" s="67"/>
      <c r="T977" s="67"/>
      <c r="U977" s="67"/>
      <c r="V977" s="67"/>
      <c r="W977" s="67"/>
      <c r="X977" s="67"/>
      <c r="Y977" s="67"/>
    </row>
    <row r="978" spans="1:25" x14ac:dyDescent="0.2">
      <c r="A978" s="67"/>
      <c r="B978" s="67"/>
      <c r="C978" s="67"/>
      <c r="D978" s="67"/>
      <c r="E978" s="67"/>
      <c r="F978" s="67"/>
      <c r="G978" s="67"/>
      <c r="H978" s="67"/>
      <c r="I978" s="67"/>
      <c r="J978" s="67"/>
      <c r="K978" s="67"/>
      <c r="L978" s="67"/>
      <c r="M978" s="67"/>
      <c r="N978" s="67"/>
      <c r="O978" s="67"/>
      <c r="P978" s="67"/>
      <c r="Q978" s="67"/>
      <c r="R978" s="67"/>
      <c r="S978" s="67"/>
      <c r="T978" s="67"/>
      <c r="U978" s="67"/>
      <c r="V978" s="67"/>
      <c r="W978" s="67"/>
      <c r="X978" s="67"/>
      <c r="Y978" s="67"/>
    </row>
    <row r="979" spans="1:25" x14ac:dyDescent="0.2">
      <c r="A979" s="67"/>
      <c r="B979" s="67"/>
      <c r="C979" s="67"/>
      <c r="D979" s="67"/>
      <c r="E979" s="67"/>
      <c r="F979" s="67"/>
      <c r="G979" s="67"/>
      <c r="H979" s="67"/>
      <c r="I979" s="67"/>
      <c r="J979" s="67"/>
      <c r="K979" s="67"/>
      <c r="L979" s="67"/>
      <c r="M979" s="67"/>
      <c r="N979" s="67"/>
      <c r="O979" s="67"/>
      <c r="P979" s="67"/>
      <c r="Q979" s="67"/>
      <c r="R979" s="67"/>
      <c r="S979" s="67"/>
      <c r="T979" s="67"/>
      <c r="U979" s="67"/>
      <c r="V979" s="67"/>
      <c r="W979" s="67"/>
      <c r="X979" s="67"/>
      <c r="Y979" s="67"/>
    </row>
    <row r="980" spans="1:25" x14ac:dyDescent="0.2">
      <c r="A980" s="67"/>
      <c r="B980" s="67"/>
      <c r="C980" s="67"/>
      <c r="D980" s="67"/>
      <c r="E980" s="67"/>
      <c r="F980" s="67"/>
      <c r="G980" s="67"/>
      <c r="H980" s="67"/>
      <c r="I980" s="67"/>
      <c r="J980" s="67"/>
      <c r="K980" s="67"/>
      <c r="L980" s="67"/>
      <c r="M980" s="67"/>
      <c r="N980" s="67"/>
      <c r="O980" s="67"/>
      <c r="P980" s="67"/>
      <c r="Q980" s="67"/>
      <c r="R980" s="67"/>
      <c r="S980" s="67"/>
      <c r="T980" s="67"/>
      <c r="U980" s="67"/>
      <c r="V980" s="67"/>
      <c r="W980" s="67"/>
      <c r="X980" s="67"/>
      <c r="Y980" s="67"/>
    </row>
    <row r="981" spans="1:25" x14ac:dyDescent="0.2">
      <c r="A981" s="67"/>
      <c r="B981" s="67"/>
      <c r="C981" s="67"/>
      <c r="D981" s="67"/>
      <c r="E981" s="67"/>
      <c r="F981" s="67"/>
      <c r="G981" s="67"/>
      <c r="H981" s="67"/>
      <c r="I981" s="67"/>
      <c r="J981" s="67"/>
      <c r="K981" s="67"/>
      <c r="L981" s="67"/>
      <c r="M981" s="67"/>
      <c r="N981" s="67"/>
      <c r="O981" s="67"/>
      <c r="P981" s="67"/>
      <c r="Q981" s="67"/>
      <c r="R981" s="67"/>
      <c r="S981" s="67"/>
      <c r="T981" s="67"/>
      <c r="U981" s="67"/>
      <c r="V981" s="67"/>
      <c r="W981" s="67"/>
      <c r="X981" s="67"/>
      <c r="Y981" s="67"/>
    </row>
    <row r="982" spans="1:25" x14ac:dyDescent="0.2">
      <c r="A982" s="67"/>
      <c r="B982" s="67"/>
      <c r="C982" s="67"/>
      <c r="D982" s="67"/>
      <c r="E982" s="67"/>
      <c r="F982" s="67"/>
      <c r="G982" s="67"/>
      <c r="H982" s="67"/>
      <c r="I982" s="67"/>
      <c r="J982" s="67"/>
      <c r="K982" s="67"/>
      <c r="L982" s="67"/>
      <c r="M982" s="67"/>
      <c r="N982" s="67"/>
      <c r="O982" s="67"/>
      <c r="P982" s="67"/>
      <c r="Q982" s="67"/>
      <c r="R982" s="67"/>
      <c r="S982" s="67"/>
      <c r="T982" s="67"/>
      <c r="U982" s="67"/>
      <c r="V982" s="67"/>
      <c r="W982" s="67"/>
      <c r="X982" s="67"/>
      <c r="Y982" s="67"/>
    </row>
    <row r="983" spans="1:25" x14ac:dyDescent="0.2">
      <c r="A983" s="67"/>
      <c r="B983" s="67"/>
      <c r="C983" s="67"/>
      <c r="D983" s="67"/>
      <c r="E983" s="67"/>
      <c r="F983" s="67"/>
      <c r="G983" s="67"/>
      <c r="H983" s="67"/>
      <c r="I983" s="67"/>
      <c r="J983" s="67"/>
      <c r="K983" s="67"/>
      <c r="L983" s="67"/>
      <c r="M983" s="67"/>
      <c r="N983" s="67"/>
      <c r="O983" s="67"/>
      <c r="P983" s="67"/>
      <c r="Q983" s="67"/>
      <c r="R983" s="67"/>
      <c r="S983" s="67"/>
      <c r="T983" s="67"/>
      <c r="U983" s="67"/>
      <c r="V983" s="67"/>
      <c r="W983" s="67"/>
      <c r="X983" s="67"/>
      <c r="Y983" s="67"/>
    </row>
    <row r="984" spans="1:25" x14ac:dyDescent="0.2">
      <c r="A984" s="67"/>
      <c r="B984" s="67"/>
      <c r="C984" s="67"/>
      <c r="D984" s="67"/>
      <c r="E984" s="67"/>
      <c r="F984" s="67"/>
      <c r="G984" s="67"/>
      <c r="H984" s="67"/>
      <c r="I984" s="67"/>
      <c r="J984" s="67"/>
      <c r="K984" s="67"/>
      <c r="L984" s="67"/>
      <c r="M984" s="67"/>
      <c r="N984" s="67"/>
      <c r="O984" s="67"/>
      <c r="P984" s="67"/>
      <c r="Q984" s="67"/>
      <c r="R984" s="67"/>
      <c r="S984" s="67"/>
      <c r="T984" s="67"/>
      <c r="U984" s="67"/>
      <c r="V984" s="67"/>
      <c r="W984" s="67"/>
      <c r="X984" s="67"/>
      <c r="Y984" s="67"/>
    </row>
    <row r="985" spans="1:25" x14ac:dyDescent="0.2">
      <c r="A985" s="67"/>
      <c r="B985" s="67"/>
      <c r="C985" s="67"/>
      <c r="D985" s="67"/>
      <c r="E985" s="67"/>
      <c r="F985" s="67"/>
      <c r="G985" s="67"/>
      <c r="H985" s="67"/>
      <c r="I985" s="67"/>
      <c r="J985" s="67"/>
      <c r="K985" s="67"/>
      <c r="L985" s="67"/>
      <c r="M985" s="67"/>
      <c r="N985" s="67"/>
      <c r="O985" s="67"/>
      <c r="P985" s="67"/>
      <c r="Q985" s="67"/>
      <c r="R985" s="67"/>
      <c r="S985" s="67"/>
      <c r="T985" s="67"/>
      <c r="U985" s="67"/>
      <c r="V985" s="67"/>
      <c r="W985" s="67"/>
      <c r="X985" s="67"/>
      <c r="Y985" s="67"/>
    </row>
    <row r="986" spans="1:25" x14ac:dyDescent="0.2">
      <c r="A986" s="67"/>
      <c r="B986" s="67"/>
      <c r="C986" s="67"/>
      <c r="D986" s="67"/>
      <c r="E986" s="67"/>
      <c r="F986" s="67"/>
      <c r="G986" s="67"/>
      <c r="H986" s="67"/>
      <c r="I986" s="67"/>
      <c r="J986" s="67"/>
      <c r="K986" s="67"/>
      <c r="L986" s="67"/>
      <c r="M986" s="67"/>
      <c r="N986" s="67"/>
      <c r="O986" s="67"/>
      <c r="P986" s="67"/>
      <c r="Q986" s="67"/>
      <c r="R986" s="67"/>
      <c r="S986" s="67"/>
      <c r="T986" s="67"/>
      <c r="U986" s="67"/>
      <c r="V986" s="67"/>
      <c r="W986" s="67"/>
      <c r="X986" s="67"/>
      <c r="Y986" s="67"/>
    </row>
    <row r="987" spans="1:25" x14ac:dyDescent="0.2">
      <c r="A987" s="67"/>
      <c r="B987" s="67"/>
      <c r="C987" s="67"/>
      <c r="D987" s="67"/>
      <c r="E987" s="67"/>
      <c r="F987" s="67"/>
      <c r="G987" s="67"/>
      <c r="H987" s="67"/>
      <c r="I987" s="67"/>
      <c r="J987" s="67"/>
      <c r="K987" s="67"/>
      <c r="L987" s="67"/>
      <c r="M987" s="67"/>
      <c r="N987" s="67"/>
      <c r="O987" s="67"/>
      <c r="P987" s="67"/>
      <c r="Q987" s="67"/>
      <c r="R987" s="67"/>
      <c r="S987" s="67"/>
      <c r="T987" s="67"/>
      <c r="U987" s="67"/>
      <c r="V987" s="67"/>
      <c r="W987" s="67"/>
      <c r="X987" s="67"/>
      <c r="Y987" s="67"/>
    </row>
    <row r="988" spans="1:25" x14ac:dyDescent="0.2">
      <c r="A988" s="67"/>
      <c r="B988" s="67"/>
      <c r="C988" s="67"/>
      <c r="D988" s="67"/>
      <c r="E988" s="67"/>
      <c r="F988" s="67"/>
      <c r="G988" s="67"/>
      <c r="H988" s="67"/>
      <c r="I988" s="67"/>
      <c r="J988" s="67"/>
      <c r="K988" s="67"/>
      <c r="L988" s="67"/>
      <c r="M988" s="67"/>
      <c r="N988" s="67"/>
      <c r="O988" s="67"/>
      <c r="P988" s="67"/>
      <c r="Q988" s="67"/>
      <c r="R988" s="67"/>
      <c r="S988" s="67"/>
      <c r="T988" s="67"/>
      <c r="U988" s="67"/>
      <c r="V988" s="67"/>
      <c r="W988" s="67"/>
      <c r="X988" s="67"/>
      <c r="Y988" s="67"/>
    </row>
    <row r="989" spans="1:25" x14ac:dyDescent="0.2">
      <c r="A989" s="67"/>
      <c r="B989" s="67"/>
      <c r="C989" s="67"/>
      <c r="D989" s="67"/>
      <c r="E989" s="67"/>
      <c r="F989" s="67"/>
      <c r="G989" s="67"/>
      <c r="H989" s="67"/>
      <c r="I989" s="67"/>
      <c r="J989" s="67"/>
      <c r="K989" s="67"/>
      <c r="L989" s="67"/>
      <c r="M989" s="67"/>
      <c r="N989" s="67"/>
      <c r="O989" s="67"/>
      <c r="P989" s="67"/>
      <c r="Q989" s="67"/>
      <c r="R989" s="67"/>
      <c r="S989" s="67"/>
      <c r="T989" s="67"/>
      <c r="U989" s="67"/>
      <c r="V989" s="67"/>
      <c r="W989" s="67"/>
      <c r="X989" s="67"/>
      <c r="Y989" s="67"/>
    </row>
    <row r="990" spans="1:25" x14ac:dyDescent="0.2">
      <c r="A990" s="67"/>
      <c r="B990" s="67"/>
      <c r="C990" s="67"/>
      <c r="D990" s="67"/>
      <c r="E990" s="67"/>
      <c r="F990" s="67"/>
      <c r="G990" s="67"/>
      <c r="H990" s="67"/>
      <c r="I990" s="67"/>
      <c r="J990" s="67"/>
      <c r="K990" s="67"/>
      <c r="L990" s="67"/>
      <c r="M990" s="67"/>
      <c r="N990" s="67"/>
      <c r="O990" s="67"/>
      <c r="P990" s="67"/>
      <c r="Q990" s="67"/>
      <c r="R990" s="67"/>
      <c r="S990" s="67"/>
      <c r="T990" s="67"/>
      <c r="U990" s="67"/>
      <c r="V990" s="67"/>
      <c r="W990" s="67"/>
      <c r="X990" s="67"/>
      <c r="Y990" s="67"/>
    </row>
    <row r="991" spans="1:25" x14ac:dyDescent="0.2">
      <c r="A991" s="67"/>
      <c r="B991" s="67"/>
      <c r="C991" s="67"/>
      <c r="D991" s="67"/>
      <c r="E991" s="67"/>
      <c r="F991" s="67"/>
      <c r="G991" s="67"/>
      <c r="H991" s="67"/>
      <c r="I991" s="67"/>
      <c r="J991" s="67"/>
      <c r="K991" s="67"/>
      <c r="L991" s="67"/>
      <c r="M991" s="67"/>
      <c r="N991" s="67"/>
      <c r="O991" s="67"/>
      <c r="P991" s="67"/>
      <c r="Q991" s="67"/>
      <c r="R991" s="67"/>
      <c r="S991" s="67"/>
      <c r="T991" s="67"/>
      <c r="U991" s="67"/>
      <c r="V991" s="67"/>
      <c r="W991" s="67"/>
      <c r="X991" s="67"/>
      <c r="Y991" s="67"/>
    </row>
    <row r="992" spans="1:25" x14ac:dyDescent="0.2">
      <c r="A992" s="67"/>
      <c r="B992" s="67"/>
      <c r="C992" s="67"/>
      <c r="D992" s="67"/>
      <c r="E992" s="67"/>
      <c r="F992" s="67"/>
      <c r="G992" s="67"/>
      <c r="H992" s="67"/>
      <c r="I992" s="67"/>
      <c r="J992" s="67"/>
      <c r="K992" s="67"/>
      <c r="L992" s="67"/>
      <c r="M992" s="67"/>
      <c r="N992" s="67"/>
      <c r="O992" s="67"/>
      <c r="P992" s="67"/>
      <c r="Q992" s="67"/>
      <c r="R992" s="67"/>
      <c r="S992" s="67"/>
      <c r="T992" s="67"/>
      <c r="U992" s="67"/>
      <c r="V992" s="67"/>
      <c r="W992" s="67"/>
      <c r="X992" s="67"/>
      <c r="Y992" s="67"/>
    </row>
    <row r="993" spans="1:25" x14ac:dyDescent="0.2">
      <c r="A993" s="67"/>
      <c r="B993" s="67"/>
      <c r="C993" s="67"/>
      <c r="D993" s="67"/>
      <c r="E993" s="67"/>
      <c r="F993" s="67"/>
      <c r="G993" s="67"/>
      <c r="H993" s="67"/>
      <c r="I993" s="67"/>
      <c r="J993" s="67"/>
      <c r="K993" s="67"/>
      <c r="L993" s="67"/>
      <c r="M993" s="67"/>
      <c r="N993" s="67"/>
      <c r="O993" s="67"/>
      <c r="P993" s="67"/>
      <c r="Q993" s="67"/>
      <c r="R993" s="67"/>
      <c r="S993" s="67"/>
      <c r="T993" s="67"/>
      <c r="U993" s="67"/>
      <c r="V993" s="67"/>
      <c r="W993" s="67"/>
      <c r="X993" s="67"/>
      <c r="Y993" s="67"/>
    </row>
    <row r="994" spans="1:25" x14ac:dyDescent="0.2">
      <c r="A994" s="67"/>
      <c r="B994" s="67"/>
      <c r="C994" s="67"/>
      <c r="D994" s="67"/>
      <c r="E994" s="67"/>
      <c r="F994" s="67"/>
      <c r="G994" s="67"/>
      <c r="H994" s="67"/>
      <c r="I994" s="67"/>
      <c r="J994" s="67"/>
      <c r="K994" s="67"/>
      <c r="L994" s="67"/>
      <c r="M994" s="67"/>
      <c r="N994" s="67"/>
      <c r="O994" s="67"/>
      <c r="P994" s="67"/>
      <c r="Q994" s="67"/>
      <c r="R994" s="67"/>
      <c r="S994" s="67"/>
      <c r="T994" s="67"/>
      <c r="U994" s="67"/>
      <c r="V994" s="67"/>
      <c r="W994" s="67"/>
      <c r="X994" s="67"/>
      <c r="Y994" s="67"/>
    </row>
    <row r="995" spans="1:25" x14ac:dyDescent="0.2">
      <c r="A995" s="67"/>
      <c r="B995" s="67"/>
      <c r="C995" s="67"/>
      <c r="D995" s="67"/>
      <c r="E995" s="67"/>
      <c r="F995" s="67"/>
      <c r="G995" s="67"/>
      <c r="H995" s="67"/>
      <c r="I995" s="67"/>
      <c r="J995" s="67"/>
      <c r="K995" s="67"/>
      <c r="L995" s="67"/>
      <c r="M995" s="67"/>
      <c r="N995" s="67"/>
      <c r="O995" s="67"/>
      <c r="P995" s="67"/>
      <c r="Q995" s="67"/>
      <c r="R995" s="67"/>
      <c r="S995" s="67"/>
      <c r="T995" s="67"/>
      <c r="U995" s="67"/>
      <c r="V995" s="67"/>
      <c r="W995" s="67"/>
      <c r="X995" s="67"/>
      <c r="Y995" s="67"/>
    </row>
    <row r="996" spans="1:25" x14ac:dyDescent="0.2">
      <c r="A996" s="67"/>
      <c r="B996" s="67"/>
      <c r="C996" s="67"/>
      <c r="D996" s="67"/>
      <c r="E996" s="67"/>
      <c r="F996" s="67"/>
      <c r="G996" s="67"/>
      <c r="H996" s="67"/>
      <c r="I996" s="67"/>
      <c r="J996" s="67"/>
      <c r="K996" s="67"/>
      <c r="L996" s="67"/>
      <c r="M996" s="67"/>
      <c r="N996" s="67"/>
      <c r="O996" s="67"/>
      <c r="P996" s="67"/>
      <c r="Q996" s="67"/>
      <c r="R996" s="67"/>
      <c r="S996" s="67"/>
      <c r="T996" s="67"/>
      <c r="U996" s="67"/>
      <c r="V996" s="67"/>
      <c r="W996" s="67"/>
      <c r="X996" s="67"/>
      <c r="Y996" s="67"/>
    </row>
    <row r="997" spans="1:25" x14ac:dyDescent="0.2">
      <c r="A997" s="67"/>
      <c r="B997" s="67"/>
      <c r="C997" s="67"/>
      <c r="D997" s="67"/>
      <c r="E997" s="67"/>
      <c r="F997" s="67"/>
      <c r="G997" s="67"/>
      <c r="H997" s="67"/>
      <c r="I997" s="67"/>
      <c r="J997" s="67"/>
      <c r="K997" s="67"/>
      <c r="L997" s="67"/>
      <c r="M997" s="67"/>
      <c r="N997" s="67"/>
      <c r="O997" s="67"/>
      <c r="P997" s="67"/>
      <c r="Q997" s="67"/>
      <c r="R997" s="67"/>
      <c r="S997" s="67"/>
      <c r="T997" s="67"/>
      <c r="U997" s="67"/>
      <c r="V997" s="67"/>
      <c r="W997" s="67"/>
      <c r="X997" s="67"/>
      <c r="Y997" s="67"/>
    </row>
    <row r="998" spans="1:25" x14ac:dyDescent="0.2">
      <c r="A998" s="67"/>
      <c r="B998" s="67"/>
      <c r="C998" s="67"/>
      <c r="D998" s="67"/>
      <c r="E998" s="67"/>
      <c r="F998" s="67"/>
      <c r="G998" s="67"/>
      <c r="H998" s="67"/>
      <c r="I998" s="67"/>
      <c r="J998" s="67"/>
      <c r="K998" s="67"/>
      <c r="L998" s="67"/>
      <c r="M998" s="67"/>
      <c r="N998" s="67"/>
      <c r="O998" s="67"/>
      <c r="P998" s="67"/>
      <c r="Q998" s="67"/>
      <c r="R998" s="67"/>
      <c r="S998" s="67"/>
      <c r="T998" s="67"/>
      <c r="U998" s="67"/>
      <c r="V998" s="67"/>
      <c r="W998" s="67"/>
      <c r="X998" s="67"/>
      <c r="Y998" s="67"/>
    </row>
    <row r="999" spans="1:25" x14ac:dyDescent="0.2">
      <c r="A999" s="67"/>
      <c r="B999" s="67"/>
      <c r="C999" s="67"/>
      <c r="D999" s="67"/>
      <c r="E999" s="67"/>
      <c r="F999" s="67"/>
      <c r="G999" s="67"/>
      <c r="H999" s="67"/>
      <c r="I999" s="67"/>
      <c r="J999" s="67"/>
      <c r="K999" s="67"/>
      <c r="L999" s="67"/>
      <c r="M999" s="67"/>
      <c r="N999" s="67"/>
      <c r="O999" s="67"/>
      <c r="P999" s="67"/>
      <c r="Q999" s="67"/>
      <c r="R999" s="67"/>
      <c r="S999" s="67"/>
      <c r="T999" s="67"/>
      <c r="U999" s="67"/>
      <c r="V999" s="67"/>
      <c r="W999" s="67"/>
      <c r="X999" s="67"/>
      <c r="Y999" s="67"/>
    </row>
    <row r="1000" spans="1:25" x14ac:dyDescent="0.2">
      <c r="A1000" s="67"/>
      <c r="B1000" s="67"/>
      <c r="C1000" s="67"/>
      <c r="D1000" s="67"/>
      <c r="E1000" s="67"/>
      <c r="F1000" s="67"/>
      <c r="G1000" s="67"/>
      <c r="H1000" s="67"/>
      <c r="I1000" s="67"/>
      <c r="J1000" s="67"/>
      <c r="K1000" s="67"/>
      <c r="L1000" s="67"/>
      <c r="M1000" s="67"/>
      <c r="N1000" s="67"/>
      <c r="O1000" s="67"/>
      <c r="P1000" s="67"/>
      <c r="Q1000" s="67"/>
      <c r="R1000" s="67"/>
      <c r="S1000" s="67"/>
      <c r="T1000" s="67"/>
      <c r="U1000" s="67"/>
      <c r="V1000" s="67"/>
      <c r="W1000" s="67"/>
      <c r="X1000" s="67"/>
      <c r="Y1000" s="6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2"/>
  <sheetViews>
    <sheetView workbookViewId="0">
      <selection activeCell="B24" sqref="B24"/>
    </sheetView>
  </sheetViews>
  <sheetFormatPr baseColWidth="10" defaultColWidth="8.83203125" defaultRowHeight="15" x14ac:dyDescent="0.2"/>
  <cols>
    <col min="1" max="16384" width="8.83203125" style="406"/>
  </cols>
  <sheetData>
    <row r="1" spans="1:20" x14ac:dyDescent="0.2">
      <c r="A1" s="409"/>
      <c r="B1" s="409" t="s">
        <v>388</v>
      </c>
      <c r="C1" s="409" t="s">
        <v>389</v>
      </c>
      <c r="D1" s="409" t="s">
        <v>390</v>
      </c>
      <c r="E1" s="409" t="s">
        <v>391</v>
      </c>
      <c r="F1" s="409" t="s">
        <v>392</v>
      </c>
      <c r="G1" s="409" t="s">
        <v>393</v>
      </c>
      <c r="H1" s="409" t="s">
        <v>394</v>
      </c>
      <c r="I1" s="409" t="s">
        <v>395</v>
      </c>
      <c r="J1" s="409" t="s">
        <v>396</v>
      </c>
      <c r="K1" s="409" t="s">
        <v>397</v>
      </c>
      <c r="L1" s="409" t="s">
        <v>398</v>
      </c>
      <c r="M1" s="409" t="s">
        <v>399</v>
      </c>
      <c r="N1" s="409" t="s">
        <v>400</v>
      </c>
      <c r="O1" s="409" t="s">
        <v>401</v>
      </c>
      <c r="P1" s="409" t="s">
        <v>402</v>
      </c>
      <c r="Q1" s="409" t="s">
        <v>403</v>
      </c>
      <c r="R1" s="409" t="s">
        <v>404</v>
      </c>
      <c r="S1" s="409" t="s">
        <v>405</v>
      </c>
      <c r="T1" s="409" t="s">
        <v>1250</v>
      </c>
    </row>
    <row r="2" spans="1:20" x14ac:dyDescent="0.2">
      <c r="A2" s="408" t="s">
        <v>388</v>
      </c>
      <c r="B2" s="408">
        <v>1</v>
      </c>
      <c r="C2" s="408"/>
      <c r="D2" s="408"/>
      <c r="E2" s="408"/>
      <c r="F2" s="408"/>
      <c r="G2" s="408"/>
      <c r="H2" s="408"/>
      <c r="I2" s="408"/>
      <c r="J2" s="408"/>
      <c r="K2" s="408"/>
      <c r="L2" s="408"/>
      <c r="M2" s="408"/>
      <c r="N2" s="408"/>
      <c r="O2" s="408"/>
      <c r="P2" s="408"/>
      <c r="Q2" s="408"/>
      <c r="R2" s="408"/>
      <c r="S2" s="408"/>
      <c r="T2" s="408"/>
    </row>
    <row r="3" spans="1:20" x14ac:dyDescent="0.2">
      <c r="A3" s="408" t="s">
        <v>389</v>
      </c>
      <c r="B3" s="408">
        <v>0.59715002402868256</v>
      </c>
      <c r="C3" s="408">
        <v>1</v>
      </c>
      <c r="D3" s="408"/>
      <c r="E3" s="408"/>
      <c r="F3" s="408"/>
      <c r="G3" s="408"/>
      <c r="H3" s="408"/>
      <c r="I3" s="408"/>
      <c r="J3" s="408"/>
      <c r="K3" s="408"/>
      <c r="L3" s="408"/>
      <c r="M3" s="408"/>
      <c r="N3" s="408"/>
      <c r="O3" s="408"/>
      <c r="P3" s="408"/>
      <c r="Q3" s="408"/>
      <c r="R3" s="408"/>
      <c r="S3" s="408"/>
      <c r="T3" s="408"/>
    </row>
    <row r="4" spans="1:20" x14ac:dyDescent="0.2">
      <c r="A4" s="408" t="s">
        <v>390</v>
      </c>
      <c r="B4" s="408">
        <v>0.46008055288947214</v>
      </c>
      <c r="C4" s="408">
        <v>0.50298771104280837</v>
      </c>
      <c r="D4" s="408">
        <v>1</v>
      </c>
      <c r="E4" s="408"/>
      <c r="F4" s="408"/>
      <c r="G4" s="408"/>
      <c r="H4" s="408"/>
      <c r="I4" s="408"/>
      <c r="J4" s="408"/>
      <c r="K4" s="408"/>
      <c r="L4" s="408"/>
      <c r="M4" s="408"/>
      <c r="N4" s="408"/>
      <c r="O4" s="408"/>
      <c r="P4" s="408"/>
      <c r="Q4" s="408"/>
      <c r="R4" s="408"/>
      <c r="S4" s="408"/>
      <c r="T4" s="408"/>
    </row>
    <row r="5" spans="1:20" x14ac:dyDescent="0.2">
      <c r="A5" s="408" t="s">
        <v>391</v>
      </c>
      <c r="B5" s="408">
        <v>2.1287158899667324E-2</v>
      </c>
      <c r="C5" s="408">
        <v>-8.8895606622220319E-2</v>
      </c>
      <c r="D5" s="408">
        <v>0.27929251641108188</v>
      </c>
      <c r="E5" s="408">
        <v>1</v>
      </c>
      <c r="F5" s="408"/>
      <c r="G5" s="408"/>
      <c r="H5" s="408"/>
      <c r="I5" s="408"/>
      <c r="J5" s="408"/>
      <c r="K5" s="408"/>
      <c r="L5" s="408"/>
      <c r="M5" s="408"/>
      <c r="N5" s="408"/>
      <c r="O5" s="408"/>
      <c r="P5" s="408"/>
      <c r="Q5" s="408"/>
      <c r="R5" s="408"/>
      <c r="S5" s="408"/>
      <c r="T5" s="408"/>
    </row>
    <row r="6" spans="1:20" x14ac:dyDescent="0.2">
      <c r="A6" s="408" t="s">
        <v>392</v>
      </c>
      <c r="B6" s="408">
        <v>0.18355080354882952</v>
      </c>
      <c r="C6" s="408">
        <v>-1.1286092277702919E-2</v>
      </c>
      <c r="D6" s="408">
        <v>-0.22767086042449225</v>
      </c>
      <c r="E6" s="408">
        <v>0.11638665702644492</v>
      </c>
      <c r="F6" s="408">
        <v>1</v>
      </c>
      <c r="G6" s="408"/>
      <c r="H6" s="408"/>
      <c r="I6" s="408"/>
      <c r="J6" s="408"/>
      <c r="K6" s="408"/>
      <c r="L6" s="408"/>
      <c r="M6" s="408"/>
      <c r="N6" s="408"/>
      <c r="O6" s="408"/>
      <c r="P6" s="408"/>
      <c r="Q6" s="408"/>
      <c r="R6" s="408"/>
      <c r="S6" s="408"/>
      <c r="T6" s="408"/>
    </row>
    <row r="7" spans="1:20" x14ac:dyDescent="0.2">
      <c r="A7" s="408" t="s">
        <v>393</v>
      </c>
      <c r="B7" s="408">
        <v>2.1329656376496708E-2</v>
      </c>
      <c r="C7" s="408">
        <v>-0.17855297267195</v>
      </c>
      <c r="D7" s="408">
        <v>-0.21892121038877149</v>
      </c>
      <c r="E7" s="408">
        <v>-2.6002692623032331E-2</v>
      </c>
      <c r="F7" s="408">
        <v>0.48339690689374809</v>
      </c>
      <c r="G7" s="408">
        <v>1</v>
      </c>
      <c r="H7" s="408"/>
      <c r="I7" s="408"/>
      <c r="J7" s="408"/>
      <c r="K7" s="408"/>
      <c r="L7" s="408"/>
      <c r="M7" s="408"/>
      <c r="N7" s="408"/>
      <c r="O7" s="408"/>
      <c r="P7" s="408"/>
      <c r="Q7" s="408"/>
      <c r="R7" s="408"/>
      <c r="S7" s="408"/>
      <c r="T7" s="408"/>
    </row>
    <row r="8" spans="1:20" x14ac:dyDescent="0.2">
      <c r="A8" s="408" t="s">
        <v>394</v>
      </c>
      <c r="B8" s="408">
        <v>-0.12962167175411848</v>
      </c>
      <c r="C8" s="408">
        <v>-0.11781361410364903</v>
      </c>
      <c r="D8" s="408">
        <v>-0.19680186919625903</v>
      </c>
      <c r="E8" s="408">
        <v>-0.23920027167395835</v>
      </c>
      <c r="F8" s="408">
        <v>0.14326670154166715</v>
      </c>
      <c r="G8" s="408">
        <v>0.29779963863540349</v>
      </c>
      <c r="H8" s="408">
        <v>1</v>
      </c>
      <c r="I8" s="408"/>
      <c r="J8" s="408"/>
      <c r="K8" s="408"/>
      <c r="L8" s="408"/>
      <c r="M8" s="408"/>
      <c r="N8" s="408"/>
      <c r="O8" s="408"/>
      <c r="P8" s="408"/>
      <c r="Q8" s="408"/>
      <c r="R8" s="408"/>
      <c r="S8" s="408"/>
      <c r="T8" s="408"/>
    </row>
    <row r="9" spans="1:20" x14ac:dyDescent="0.2">
      <c r="A9" s="408" t="s">
        <v>395</v>
      </c>
      <c r="B9" s="408">
        <v>-4.4226541164559666E-2</v>
      </c>
      <c r="C9" s="408">
        <v>-0.13182986312879949</v>
      </c>
      <c r="D9" s="408">
        <v>-0.21362342877718632</v>
      </c>
      <c r="E9" s="408">
        <v>-3.0570108323639614E-2</v>
      </c>
      <c r="F9" s="408">
        <v>0.40814684993856626</v>
      </c>
      <c r="G9" s="408">
        <v>0.19963381268556027</v>
      </c>
      <c r="H9" s="408">
        <v>-8.6020461274700491E-2</v>
      </c>
      <c r="I9" s="408">
        <v>1</v>
      </c>
      <c r="J9" s="408"/>
      <c r="K9" s="408"/>
      <c r="L9" s="408"/>
      <c r="M9" s="408"/>
      <c r="N9" s="408"/>
      <c r="O9" s="408"/>
      <c r="P9" s="408"/>
      <c r="Q9" s="408"/>
      <c r="R9" s="408"/>
      <c r="S9" s="408"/>
      <c r="T9" s="408"/>
    </row>
    <row r="10" spans="1:20" x14ac:dyDescent="0.2">
      <c r="A10" s="408" t="s">
        <v>396</v>
      </c>
      <c r="B10" s="408">
        <v>-6.4817715605609325E-2</v>
      </c>
      <c r="C10" s="408">
        <v>-0.16301016658486764</v>
      </c>
      <c r="D10" s="408">
        <v>-0.27755093663968067</v>
      </c>
      <c r="E10" s="408">
        <v>-0.25913687848540279</v>
      </c>
      <c r="F10" s="408">
        <v>0.24317441678482046</v>
      </c>
      <c r="G10" s="408">
        <v>0.30955076698586892</v>
      </c>
      <c r="H10" s="408">
        <v>0.96183702930584525</v>
      </c>
      <c r="I10" s="408">
        <v>0.18987108492134214</v>
      </c>
      <c r="J10" s="408">
        <v>1</v>
      </c>
      <c r="K10" s="408"/>
      <c r="L10" s="408"/>
      <c r="M10" s="408"/>
      <c r="N10" s="408"/>
      <c r="O10" s="408"/>
      <c r="P10" s="408"/>
      <c r="Q10" s="408"/>
      <c r="R10" s="408"/>
      <c r="S10" s="408"/>
      <c r="T10" s="408"/>
    </row>
    <row r="11" spans="1:20" x14ac:dyDescent="0.2">
      <c r="A11" s="408" t="s">
        <v>397</v>
      </c>
      <c r="B11" s="408">
        <v>-0.17760201608942214</v>
      </c>
      <c r="C11" s="408">
        <v>-3.6421802316524948E-2</v>
      </c>
      <c r="D11" s="408">
        <v>5.9080519893644282E-2</v>
      </c>
      <c r="E11" s="408">
        <v>0.11590384971307117</v>
      </c>
      <c r="F11" s="408">
        <v>-0.11785903049651555</v>
      </c>
      <c r="G11" s="408">
        <v>-6.560145266668245E-2</v>
      </c>
      <c r="H11" s="408">
        <v>-0.16978844581993396</v>
      </c>
      <c r="I11" s="408">
        <v>2.9566965656264693E-2</v>
      </c>
      <c r="J11" s="408">
        <v>-0.2067087080392131</v>
      </c>
      <c r="K11" s="408">
        <v>1</v>
      </c>
      <c r="L11" s="408"/>
      <c r="M11" s="408"/>
      <c r="N11" s="408"/>
      <c r="O11" s="408"/>
      <c r="P11" s="408"/>
      <c r="Q11" s="408"/>
      <c r="R11" s="408"/>
      <c r="S11" s="408"/>
      <c r="T11" s="408"/>
    </row>
    <row r="12" spans="1:20" x14ac:dyDescent="0.2">
      <c r="A12" s="408" t="s">
        <v>398</v>
      </c>
      <c r="B12" s="408">
        <v>-8.2144174896845279E-2</v>
      </c>
      <c r="C12" s="408">
        <v>8.0978071840423882E-2</v>
      </c>
      <c r="D12" s="408">
        <v>0.29236247034925134</v>
      </c>
      <c r="E12" s="408">
        <v>0.28291482469257151</v>
      </c>
      <c r="F12" s="408">
        <v>-0.37044586749495839</v>
      </c>
      <c r="G12" s="408">
        <v>-0.26195037050695846</v>
      </c>
      <c r="H12" s="408">
        <v>-0.29019227059989028</v>
      </c>
      <c r="I12" s="408">
        <v>-0.11779931827739212</v>
      </c>
      <c r="J12" s="408">
        <v>-0.3877475902906351</v>
      </c>
      <c r="K12" s="408">
        <v>0.64891372880052867</v>
      </c>
      <c r="L12" s="408">
        <v>1</v>
      </c>
      <c r="M12" s="408"/>
      <c r="N12" s="408"/>
      <c r="O12" s="408"/>
      <c r="P12" s="408"/>
      <c r="Q12" s="408"/>
      <c r="R12" s="408"/>
      <c r="S12" s="408"/>
      <c r="T12" s="408"/>
    </row>
    <row r="13" spans="1:20" x14ac:dyDescent="0.2">
      <c r="A13" s="408" t="s">
        <v>399</v>
      </c>
      <c r="B13" s="408">
        <v>-0.12014818647005439</v>
      </c>
      <c r="C13" s="408">
        <v>-0.12534427070170109</v>
      </c>
      <c r="D13" s="408">
        <v>-0.26955083883730724</v>
      </c>
      <c r="E13" s="408">
        <v>-0.18937209399376081</v>
      </c>
      <c r="F13" s="408">
        <v>0.28921075194080559</v>
      </c>
      <c r="G13" s="408">
        <v>0.22608923378087489</v>
      </c>
      <c r="H13" s="408">
        <v>0.13231329139459769</v>
      </c>
      <c r="I13" s="408">
        <v>0.17175644143796345</v>
      </c>
      <c r="J13" s="408">
        <v>0.19777061797343662</v>
      </c>
      <c r="K13" s="408">
        <v>0.45883267256157151</v>
      </c>
      <c r="L13" s="408">
        <v>-0.37830032779991446</v>
      </c>
      <c r="M13" s="408">
        <v>1</v>
      </c>
      <c r="N13" s="408"/>
      <c r="O13" s="408"/>
      <c r="P13" s="408"/>
      <c r="Q13" s="408"/>
      <c r="R13" s="408"/>
      <c r="S13" s="408"/>
      <c r="T13" s="408"/>
    </row>
    <row r="14" spans="1:20" x14ac:dyDescent="0.2">
      <c r="A14" s="408" t="s">
        <v>400</v>
      </c>
      <c r="B14" s="408">
        <v>-6.4827870777501018E-2</v>
      </c>
      <c r="C14" s="408">
        <v>-5.9721278971556831E-2</v>
      </c>
      <c r="D14" s="408">
        <v>-0.10383338223245153</v>
      </c>
      <c r="E14" s="408">
        <v>0.15297267097100653</v>
      </c>
      <c r="F14" s="408">
        <v>-2.4376823334195562E-2</v>
      </c>
      <c r="G14" s="408">
        <v>-6.6236766662986475E-3</v>
      </c>
      <c r="H14" s="408">
        <v>-0.10325357645503067</v>
      </c>
      <c r="I14" s="408">
        <v>6.5131571929265969E-2</v>
      </c>
      <c r="J14" s="408">
        <v>-8.2915288532712211E-2</v>
      </c>
      <c r="K14" s="408">
        <v>-4.0151025425175665E-2</v>
      </c>
      <c r="L14" s="408">
        <v>6.7828753012089904E-2</v>
      </c>
      <c r="M14" s="408">
        <v>-0.12639657708089583</v>
      </c>
      <c r="N14" s="408">
        <v>1</v>
      </c>
      <c r="O14" s="408"/>
      <c r="P14" s="408"/>
      <c r="Q14" s="408"/>
      <c r="R14" s="408"/>
      <c r="S14" s="408"/>
      <c r="T14" s="408"/>
    </row>
    <row r="15" spans="1:20" x14ac:dyDescent="0.2">
      <c r="A15" s="408" t="s">
        <v>401</v>
      </c>
      <c r="B15" s="408">
        <v>-0.13448393851943299</v>
      </c>
      <c r="C15" s="408">
        <v>-0.11837014506348448</v>
      </c>
      <c r="D15" s="408">
        <v>-0.21364035090736891</v>
      </c>
      <c r="E15" s="408">
        <v>-0.11649670876012969</v>
      </c>
      <c r="F15" s="408">
        <v>0.17798496856872698</v>
      </c>
      <c r="G15" s="408">
        <v>6.3794143791870289E-3</v>
      </c>
      <c r="H15" s="408">
        <v>8.8063339428212373E-3</v>
      </c>
      <c r="I15" s="408">
        <v>0.19103888550136811</v>
      </c>
      <c r="J15" s="408">
        <v>6.5273938423707725E-2</v>
      </c>
      <c r="K15" s="408">
        <v>-4.3173324854361862E-3</v>
      </c>
      <c r="L15" s="408">
        <v>-0.112947232592132</v>
      </c>
      <c r="M15" s="408">
        <v>0.126842744603156</v>
      </c>
      <c r="N15" s="408">
        <v>-0.12221300578295316</v>
      </c>
      <c r="O15" s="408">
        <v>1</v>
      </c>
      <c r="P15" s="408"/>
      <c r="Q15" s="408"/>
      <c r="R15" s="408"/>
      <c r="S15" s="408"/>
      <c r="T15" s="408"/>
    </row>
    <row r="16" spans="1:20" x14ac:dyDescent="0.2">
      <c r="A16" s="408" t="s">
        <v>402</v>
      </c>
      <c r="B16" s="408">
        <v>-0.13174691774822739</v>
      </c>
      <c r="C16" s="408">
        <v>-0.15569998364785204</v>
      </c>
      <c r="D16" s="408">
        <v>-0.20054670414972439</v>
      </c>
      <c r="E16" s="408">
        <v>-1.8934550723624814E-2</v>
      </c>
      <c r="F16" s="408">
        <v>0.15516244308463933</v>
      </c>
      <c r="G16" s="408">
        <v>-3.7931924391141181E-2</v>
      </c>
      <c r="H16" s="408">
        <v>1.1613178788215082E-2</v>
      </c>
      <c r="I16" s="408">
        <v>0.10500907822815675</v>
      </c>
      <c r="J16" s="408">
        <v>3.4214652919241313E-2</v>
      </c>
      <c r="K16" s="408">
        <v>-4.6442757775305821E-2</v>
      </c>
      <c r="L16" s="408">
        <v>-0.11695005409050703</v>
      </c>
      <c r="M16" s="408">
        <v>8.015201633179099E-2</v>
      </c>
      <c r="N16" s="408">
        <v>1.5921910941315481E-2</v>
      </c>
      <c r="O16" s="408">
        <v>0.60995248112548039</v>
      </c>
      <c r="P16" s="408">
        <v>1</v>
      </c>
      <c r="Q16" s="408"/>
      <c r="R16" s="408"/>
      <c r="S16" s="408"/>
      <c r="T16" s="408"/>
    </row>
    <row r="17" spans="1:20" x14ac:dyDescent="0.2">
      <c r="A17" s="408" t="s">
        <v>403</v>
      </c>
      <c r="B17" s="408">
        <v>0.1224838037729834</v>
      </c>
      <c r="C17" s="408">
        <v>1.1726682100772888E-4</v>
      </c>
      <c r="D17" s="408">
        <v>0.14871900438011937</v>
      </c>
      <c r="E17" s="408">
        <v>0.11656197481741443</v>
      </c>
      <c r="F17" s="408">
        <v>-1.17826805878028E-2</v>
      </c>
      <c r="G17" s="408">
        <v>-5.4102632777436092E-2</v>
      </c>
      <c r="H17" s="408">
        <v>-0.20513783597210605</v>
      </c>
      <c r="I17" s="408">
        <v>-7.6311779926289638E-2</v>
      </c>
      <c r="J17" s="408">
        <v>-0.24882352041469133</v>
      </c>
      <c r="K17" s="408">
        <v>8.6988717491412418E-2</v>
      </c>
      <c r="L17" s="408">
        <v>0.17226342232143943</v>
      </c>
      <c r="M17" s="408">
        <v>-9.4764763498593169E-2</v>
      </c>
      <c r="N17" s="408">
        <v>-2.0426101039106522E-2</v>
      </c>
      <c r="O17" s="408">
        <v>9.9810556527492947E-2</v>
      </c>
      <c r="P17" s="408">
        <v>0.14015507328145055</v>
      </c>
      <c r="Q17" s="408">
        <v>1</v>
      </c>
      <c r="R17" s="408"/>
      <c r="S17" s="408"/>
      <c r="T17" s="408"/>
    </row>
    <row r="18" spans="1:20" x14ac:dyDescent="0.2">
      <c r="A18" s="408" t="s">
        <v>404</v>
      </c>
      <c r="B18" s="408">
        <v>-7.2011291278364586E-2</v>
      </c>
      <c r="C18" s="408">
        <v>-8.2573339876887197E-2</v>
      </c>
      <c r="D18" s="408">
        <v>9.0215263822618005E-2</v>
      </c>
      <c r="E18" s="408">
        <v>0.2364568346452465</v>
      </c>
      <c r="F18" s="408">
        <v>-0.14402473106169705</v>
      </c>
      <c r="G18" s="408">
        <v>-0.22845174265325854</v>
      </c>
      <c r="H18" s="408">
        <v>-0.18324868435222519</v>
      </c>
      <c r="I18" s="408">
        <v>-5.9208167486777034E-2</v>
      </c>
      <c r="J18" s="408">
        <v>-0.19633517665129138</v>
      </c>
      <c r="K18" s="408">
        <v>4.5909109069110075E-2</v>
      </c>
      <c r="L18" s="408">
        <v>0.15326015560697487</v>
      </c>
      <c r="M18" s="408">
        <v>-0.12133575128168984</v>
      </c>
      <c r="N18" s="408">
        <v>-1.0540671823325678E-3</v>
      </c>
      <c r="O18" s="408">
        <v>-6.6560044353658587E-2</v>
      </c>
      <c r="P18" s="408">
        <v>-2.8733630002449741E-2</v>
      </c>
      <c r="Q18" s="408">
        <v>0.26507239794556176</v>
      </c>
      <c r="R18" s="408">
        <v>1</v>
      </c>
      <c r="S18" s="408"/>
      <c r="T18" s="408"/>
    </row>
    <row r="19" spans="1:20" x14ac:dyDescent="0.2">
      <c r="A19" s="408" t="s">
        <v>405</v>
      </c>
      <c r="B19" s="408">
        <v>-6.8702960190961476E-2</v>
      </c>
      <c r="C19" s="408">
        <v>3.9061019321906629E-2</v>
      </c>
      <c r="D19" s="408">
        <v>3.0347569940784584E-2</v>
      </c>
      <c r="E19" s="408">
        <v>5.5379937611836162E-2</v>
      </c>
      <c r="F19" s="408">
        <v>-2.0694367030502519E-2</v>
      </c>
      <c r="G19" s="408">
        <v>-2.8605579385574335E-2</v>
      </c>
      <c r="H19" s="408">
        <v>-0.23559257780426979</v>
      </c>
      <c r="I19" s="408">
        <v>0.29204172354443275</v>
      </c>
      <c r="J19" s="408">
        <v>-0.14453109734128902</v>
      </c>
      <c r="K19" s="408">
        <v>0.2085474567979369</v>
      </c>
      <c r="L19" s="408">
        <v>0.15175706051052912</v>
      </c>
      <c r="M19" s="408">
        <v>7.7216327897943915E-2</v>
      </c>
      <c r="N19" s="408">
        <v>-7.1356454917168577E-2</v>
      </c>
      <c r="O19" s="408">
        <v>4.4357127280128139E-2</v>
      </c>
      <c r="P19" s="408">
        <v>-4.3348788398852284E-2</v>
      </c>
      <c r="Q19" s="408">
        <v>7.8436953616929525E-2</v>
      </c>
      <c r="R19" s="408">
        <v>0.19466673157521888</v>
      </c>
      <c r="S19" s="408">
        <v>1</v>
      </c>
      <c r="T19" s="408"/>
    </row>
    <row r="20" spans="1:20" ht="16" thickBot="1" x14ac:dyDescent="0.25">
      <c r="A20" s="407" t="s">
        <v>1250</v>
      </c>
      <c r="B20" s="407">
        <v>4.1874473454786038E-2</v>
      </c>
      <c r="C20" s="407">
        <v>-0.10853584970886732</v>
      </c>
      <c r="D20" s="407">
        <v>9.9568314935671531E-2</v>
      </c>
      <c r="E20" s="407">
        <v>0.10090524105745996</v>
      </c>
      <c r="F20" s="407">
        <v>-0.207458771294523</v>
      </c>
      <c r="G20" s="407">
        <v>2.1875265530597647E-2</v>
      </c>
      <c r="H20" s="407">
        <v>0.23220326973919558</v>
      </c>
      <c r="I20" s="407">
        <v>-0.23627757070776995</v>
      </c>
      <c r="J20" s="407">
        <v>0.16195620032512134</v>
      </c>
      <c r="K20" s="407">
        <v>-0.18614449661179822</v>
      </c>
      <c r="L20" s="407">
        <v>-5.1120542261073411E-2</v>
      </c>
      <c r="M20" s="407">
        <v>-0.16447356446807027</v>
      </c>
      <c r="N20" s="407">
        <v>-4.0471607371932346E-2</v>
      </c>
      <c r="O20" s="407">
        <v>-0.21243494698339113</v>
      </c>
      <c r="P20" s="407">
        <v>-9.7450805445616517E-2</v>
      </c>
      <c r="Q20" s="407">
        <v>-0.28887634910697041</v>
      </c>
      <c r="R20" s="407">
        <v>-0.16538001900997309</v>
      </c>
      <c r="S20" s="407">
        <v>-0.33415928333443184</v>
      </c>
      <c r="T20" s="407">
        <v>1</v>
      </c>
    </row>
    <row r="22" spans="1:20" x14ac:dyDescent="0.2">
      <c r="B22" s="410" t="s">
        <v>1251</v>
      </c>
    </row>
  </sheetData>
  <conditionalFormatting sqref="B20:S20">
    <cfRule type="colorScale" priority="1">
      <colorScale>
        <cfvo type="min"/>
        <cfvo type="percentile" val="50"/>
        <cfvo type="max"/>
        <color rgb="FFF8696B"/>
        <color rgb="FFFCFCFF"/>
        <color rgb="FF5A8AC6"/>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Calculations</vt:lpstr>
      <vt:lpstr>Sample Weights</vt:lpstr>
      <vt:lpstr>Batch Controls</vt:lpstr>
      <vt:lpstr>Results</vt:lpstr>
      <vt:lpstr>Distribution</vt:lpstr>
      <vt:lpstr>POPCAN Validation</vt:lpstr>
      <vt:lpstr>AGIP Data</vt:lpstr>
      <vt:lpstr>Preliminary Correlations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2017-06-13T21:55:59Z</dcterms:created>
  <dcterms:modified xsi:type="dcterms:W3CDTF">2017-06-13T21:56:00Z</dcterms:modified>
</cp:coreProperties>
</file>