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<sst xmlns="http://schemas.openxmlformats.org/spreadsheetml/2006/main" count="124" uniqueCount="64">
  <si>
    <t>Batch 1 - Test Batch</t>
  </si>
  <si>
    <t>#</t>
  </si>
  <si>
    <t>ID</t>
  </si>
  <si>
    <t>Mass of sample (g)</t>
  </si>
  <si>
    <t>Mass of o-anisic acid (g)</t>
  </si>
  <si>
    <t>+ Mass of 2M NaOH (g)</t>
  </si>
  <si>
    <t>Reaction start time</t>
  </si>
  <si>
    <t>Reaction stop time</t>
  </si>
  <si>
    <t>+ Mass of 72% H2SO4</t>
  </si>
  <si>
    <t>Area of pHBA (mAU)</t>
  </si>
  <si>
    <t>Area of o-anisic acid (mAU)</t>
  </si>
  <si>
    <t>Correction Factor</t>
  </si>
  <si>
    <t>Normalised Area of pHBA (mAU)</t>
  </si>
  <si>
    <t xml:space="preserve">Mass Normalised </t>
  </si>
  <si>
    <t>mg pHBA / g sample</t>
  </si>
  <si>
    <t>AVG</t>
  </si>
  <si>
    <t>STDEV</t>
  </si>
  <si>
    <t>full curve</t>
  </si>
  <si>
    <t>bottom half</t>
  </si>
  <si>
    <t>top half</t>
  </si>
  <si>
    <t>Nisqually-1</t>
  </si>
  <si>
    <t>Average o-anisic acid Area:</t>
  </si>
  <si>
    <t>Serial dilution to generate a calibration curve: stock -&gt; S1 -&gt; S2 -&gt; S3 -&gt; S4 -&gt; S5 -&gt; S6 -&gt; S7 -&gt; S8:</t>
  </si>
  <si>
    <t>Max pHBA Area:</t>
  </si>
  <si>
    <t>Min pHBA Area:</t>
  </si>
  <si>
    <t>p-hydroxybenzoic acid stock:</t>
  </si>
  <si>
    <t>Calibration curve:</t>
  </si>
  <si>
    <t>pHBA (mg)</t>
  </si>
  <si>
    <t>slope</t>
  </si>
  <si>
    <t>dH2O (mL)</t>
  </si>
  <si>
    <t>y-intercept</t>
  </si>
  <si>
    <t>Densities from literature or assumption:</t>
  </si>
  <si>
    <t>concentration (mg/mL)</t>
  </si>
  <si>
    <t>r-squared</t>
  </si>
  <si>
    <t>Density of water (g/mL)</t>
  </si>
  <si>
    <t>Density of standards (g/mL)</t>
  </si>
  <si>
    <t>Standards</t>
  </si>
  <si>
    <t>Mass of stock/standard (g)</t>
  </si>
  <si>
    <t>+ Mass of water (g)</t>
  </si>
  <si>
    <t>Concentration of pHBA( mg/mL)</t>
  </si>
  <si>
    <t>Density of o-anisic acid (g/mL)</t>
  </si>
  <si>
    <t>S1</t>
  </si>
  <si>
    <t>Density of 2 M NaOH (g/mL)</t>
  </si>
  <si>
    <t>S2</t>
  </si>
  <si>
    <t>Density of 72% H2SO4 (g/mL)</t>
  </si>
  <si>
    <t>S3</t>
  </si>
  <si>
    <t>Density of pHBA (g/mL0</t>
  </si>
  <si>
    <t>S4</t>
  </si>
  <si>
    <t>&lt;- Three-point calibration curve</t>
  </si>
  <si>
    <t>S5</t>
  </si>
  <si>
    <t>S6</t>
  </si>
  <si>
    <t>S7</t>
  </si>
  <si>
    <t>S8</t>
  </si>
  <si>
    <t>New calibration curve:</t>
  </si>
  <si>
    <t>stock concentration (mg/mL):</t>
  </si>
  <si>
    <t>S9</t>
  </si>
  <si>
    <t>S10</t>
  </si>
  <si>
    <t>S11</t>
  </si>
  <si>
    <t>S12</t>
  </si>
  <si>
    <t>saturated</t>
  </si>
  <si>
    <t>bottom</t>
  </si>
  <si>
    <t>top</t>
  </si>
  <si>
    <t>excluding s2</t>
  </si>
  <si>
    <t>just those in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</si>
</sst>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0.000&quot; &quot;"/>
    <numFmt numFmtId="166" formatCode="0.000"/>
    <numFmt numFmtId="167" formatCode="0.00000"/>
    <numFmt numFmtId="168" formatCode="0.0000"/>
  </numFmts>
  <fonts count="11">
    <font>
      <sz val="11.0"/>
      <color rgb="FF000000"/>
      <name val="Calibri"/>
    </font>
    <font>
      <b/>
      <u/>
      <sz val="11.0"/>
      <color rgb="FF000000"/>
      <name val="Calibri"/>
    </font>
    <font>
      <sz val="11.0"/>
      <name val="Calibri"/>
    </font>
    <font>
      <b/>
      <sz val="11.0"/>
      <color rgb="FF000000"/>
      <name val="Calibri"/>
    </font>
    <font/>
    <font>
      <sz val="11.0"/>
      <name val="Arial"/>
    </font>
    <font>
      <i/>
      <sz val="11.0"/>
      <color rgb="FF000000"/>
      <name val="Calibri"/>
    </font>
    <font>
      <b/>
      <u/>
      <sz val="11.0"/>
      <color rgb="FF000000"/>
      <name val="Calibri"/>
    </font>
    <font>
      <color rgb="FFFF0000"/>
      <name val="Arial"/>
    </font>
    <font>
      <name val="Arial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42">
    <border>
      <left/>
      <right/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 style="medium">
        <color rgb="FFFF99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0" fontId="0" numFmtId="164" xfId="0" applyAlignment="1" applyBorder="1" applyFont="1" applyNumberFormat="1">
      <alignment horizontal="center"/>
    </xf>
    <xf borderId="1" fillId="0" fontId="2" numFmtId="0" xfId="0" applyAlignment="1" applyBorder="1" applyFont="1">
      <alignment/>
    </xf>
    <xf borderId="1" fillId="0" fontId="0" numFmtId="164" xfId="0" applyAlignment="1" applyBorder="1" applyFont="1" applyNumberFormat="1">
      <alignment horizontal="right"/>
    </xf>
    <xf borderId="1" fillId="0" fontId="2" numFmtId="0" xfId="0" applyAlignment="1" applyBorder="1" applyFont="1">
      <alignment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/>
    </xf>
    <xf borderId="6" fillId="0" fontId="3" numFmtId="0" xfId="0" applyAlignment="1" applyBorder="1" applyFont="1">
      <alignment horizontal="center"/>
    </xf>
    <xf borderId="0" fillId="0" fontId="4" numFmtId="0" xfId="0" applyAlignment="1" applyFont="1">
      <alignment/>
    </xf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9" fillId="0" fontId="0" numFmtId="0" xfId="0" applyBorder="1" applyFont="1"/>
    <xf borderId="9" fillId="0" fontId="0" numFmtId="18" xfId="0" applyBorder="1" applyFont="1" applyNumberFormat="1"/>
    <xf borderId="10" fillId="0" fontId="0" numFmtId="0" xfId="0" applyBorder="1" applyFont="1"/>
    <xf borderId="8" fillId="0" fontId="5" numFmtId="165" xfId="0" applyAlignment="1" applyBorder="1" applyFont="1" applyNumberFormat="1">
      <alignment horizontal="right"/>
    </xf>
    <xf borderId="11" fillId="0" fontId="5" numFmtId="165" xfId="0" applyAlignment="1" applyBorder="1" applyFont="1" applyNumberFormat="1">
      <alignment horizontal="right"/>
    </xf>
    <xf borderId="8" fillId="0" fontId="0" numFmtId="166" xfId="0" applyBorder="1" applyFont="1" applyNumberFormat="1"/>
    <xf borderId="12" fillId="0" fontId="0" numFmtId="2" xfId="0" applyBorder="1" applyFont="1" applyNumberFormat="1"/>
    <xf borderId="13" fillId="0" fontId="0" numFmtId="2" xfId="0" applyBorder="1" applyFont="1" applyNumberFormat="1"/>
    <xf borderId="14" fillId="0" fontId="0" numFmtId="167" xfId="0" applyAlignment="1" applyBorder="1" applyFont="1" applyNumberFormat="1">
      <alignment horizontal="center" vertical="center"/>
    </xf>
    <xf borderId="15" fillId="0" fontId="0" numFmtId="167" xfId="0" applyAlignment="1" applyBorder="1" applyFont="1" applyNumberFormat="1">
      <alignment horizontal="center" vertical="center"/>
    </xf>
    <xf borderId="0" fillId="0" fontId="4" numFmtId="2" xfId="0" applyFont="1" applyNumberFormat="1"/>
    <xf borderId="16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7" fillId="0" fontId="0" numFmtId="0" xfId="0" applyBorder="1" applyFont="1"/>
    <xf borderId="17" fillId="0" fontId="0" numFmtId="18" xfId="0" applyBorder="1" applyFont="1" applyNumberFormat="1"/>
    <xf borderId="18" fillId="0" fontId="0" numFmtId="0" xfId="0" applyBorder="1" applyFont="1"/>
    <xf borderId="16" fillId="0" fontId="5" numFmtId="0" xfId="0" applyAlignment="1" applyBorder="1" applyFont="1">
      <alignment horizontal="right"/>
    </xf>
    <xf borderId="19" fillId="0" fontId="5" numFmtId="0" xfId="0" applyAlignment="1" applyBorder="1" applyFont="1">
      <alignment horizontal="right"/>
    </xf>
    <xf borderId="16" fillId="0" fontId="0" numFmtId="166" xfId="0" applyBorder="1" applyFont="1" applyNumberFormat="1"/>
    <xf borderId="20" fillId="0" fontId="0" numFmtId="2" xfId="0" applyBorder="1" applyFont="1" applyNumberFormat="1"/>
    <xf borderId="21" fillId="0" fontId="0" numFmtId="2" xfId="0" applyBorder="1" applyFont="1" applyNumberForma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0" numFmtId="167" xfId="0" applyAlignment="1" applyBorder="1" applyFont="1" applyNumberFormat="1">
      <alignment horizontal="center" vertical="center"/>
    </xf>
    <xf borderId="27" fillId="0" fontId="0" numFmtId="167" xfId="0" applyAlignment="1" applyBorder="1" applyFont="1" applyNumberFormat="1">
      <alignment horizontal="center" vertical="center"/>
    </xf>
    <xf borderId="28" fillId="0" fontId="0" numFmtId="0" xfId="0" applyAlignment="1" applyBorder="1" applyFont="1">
      <alignment horizontal="center"/>
    </xf>
    <xf borderId="29" fillId="0" fontId="0" numFmtId="0" xfId="0" applyBorder="1" applyFont="1"/>
    <xf borderId="29" fillId="0" fontId="0" numFmtId="18" xfId="0" applyBorder="1" applyFont="1" applyNumberFormat="1"/>
    <xf borderId="30" fillId="0" fontId="0" numFmtId="0" xfId="0" applyBorder="1" applyFont="1"/>
    <xf borderId="28" fillId="0" fontId="5" numFmtId="0" xfId="0" applyAlignment="1" applyBorder="1" applyFont="1">
      <alignment horizontal="right"/>
    </xf>
    <xf borderId="31" fillId="0" fontId="5" numFmtId="0" xfId="0" applyAlignment="1" applyBorder="1" applyFont="1">
      <alignment horizontal="right"/>
    </xf>
    <xf borderId="28" fillId="0" fontId="0" numFmtId="166" xfId="0" applyBorder="1" applyFont="1" applyNumberFormat="1"/>
    <xf borderId="32" fillId="0" fontId="0" numFmtId="2" xfId="0" applyBorder="1" applyFont="1" applyNumberFormat="1"/>
    <xf borderId="33" fillId="0" fontId="0" numFmtId="2" xfId="0" applyBorder="1" applyFont="1" applyNumberFormat="1"/>
    <xf borderId="34" fillId="0" fontId="4" numFmtId="0" xfId="0" applyBorder="1" applyFont="1"/>
    <xf borderId="35" fillId="0" fontId="4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165" xfId="0" applyFont="1" applyNumberFormat="1"/>
    <xf borderId="0" fillId="0" fontId="0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36" fillId="0" fontId="3" numFmtId="0" xfId="0" applyAlignment="1" applyBorder="1" applyFont="1">
      <alignment horizontal="center" vertical="center"/>
    </xf>
    <xf borderId="37" fillId="0" fontId="4" numFmtId="0" xfId="0" applyBorder="1" applyFont="1"/>
    <xf borderId="38" fillId="0" fontId="4" numFmtId="0" xfId="0" applyBorder="1" applyFont="1"/>
    <xf borderId="0" fillId="0" fontId="2" numFmtId="0" xfId="0" applyFont="1"/>
    <xf borderId="8" fillId="0" fontId="3" numFmtId="0" xfId="0" applyAlignment="1" applyBorder="1" applyFont="1">
      <alignment horizontal="left"/>
    </xf>
    <xf borderId="11" fillId="0" fontId="0" numFmtId="0" xfId="0" applyBorder="1" applyFont="1"/>
    <xf borderId="8" fillId="0" fontId="3" numFmtId="0" xfId="0" applyAlignment="1" applyBorder="1" applyFont="1">
      <alignment horizontal="center"/>
    </xf>
    <xf borderId="0" fillId="0" fontId="0" numFmtId="0" xfId="0" applyAlignment="1" applyFont="1">
      <alignment horizontal="right"/>
    </xf>
    <xf borderId="16" fillId="0" fontId="3" numFmtId="0" xfId="0" applyAlignment="1" applyBorder="1" applyFont="1">
      <alignment horizontal="left"/>
    </xf>
    <xf borderId="19" fillId="0" fontId="0" numFmtId="0" xfId="0" applyBorder="1" applyFont="1"/>
    <xf borderId="16" fillId="0" fontId="3" numFmtId="0" xfId="0" applyAlignment="1" applyBorder="1" applyFont="1">
      <alignment horizontal="center"/>
    </xf>
    <xf borderId="36" fillId="0" fontId="3" numFmtId="0" xfId="0" applyBorder="1" applyFont="1"/>
    <xf borderId="28" fillId="0" fontId="3" numFmtId="0" xfId="0" applyAlignment="1" applyBorder="1" applyFont="1">
      <alignment horizontal="left"/>
    </xf>
    <xf borderId="31" fillId="0" fontId="0" numFmtId="0" xfId="0" applyBorder="1" applyFont="1"/>
    <xf borderId="0" fillId="0" fontId="0" numFmtId="0" xfId="0" applyAlignment="1" applyFont="1">
      <alignment/>
    </xf>
    <xf borderId="28" fillId="0" fontId="3" numFmtId="0" xfId="0" applyAlignment="1" applyBorder="1" applyFont="1">
      <alignment horizontal="center"/>
    </xf>
    <xf borderId="39" fillId="0" fontId="0" numFmtId="0" xfId="0" applyBorder="1" applyFont="1"/>
    <xf borderId="25" fillId="0" fontId="0" numFmtId="0" xfId="0" applyAlignment="1" applyBorder="1" applyFont="1">
      <alignment horizontal="right"/>
    </xf>
    <xf borderId="16" fillId="0" fontId="0" numFmtId="0" xfId="0" applyBorder="1" applyFont="1"/>
    <xf borderId="19" fillId="0" fontId="0" numFmtId="0" xfId="0" applyAlignment="1" applyBorder="1" applyFont="1">
      <alignment horizontal="right"/>
    </xf>
    <xf borderId="40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9" fillId="0" fontId="0" numFmtId="165" xfId="0" applyBorder="1" applyFont="1" applyNumberFormat="1"/>
    <xf borderId="28" fillId="0" fontId="0" numFmtId="0" xfId="0" applyBorder="1" applyFont="1"/>
    <xf borderId="31" fillId="0" fontId="0" numFmtId="0" xfId="0" applyAlignment="1" applyBorder="1" applyFont="1">
      <alignment horizontal="right"/>
    </xf>
    <xf borderId="31" fillId="0" fontId="0" numFmtId="165" xfId="0" applyBorder="1" applyFont="1" applyNumberFormat="1"/>
    <xf borderId="0" fillId="0" fontId="6" numFmtId="0" xfId="0" applyAlignment="1" applyFont="1">
      <alignment horizontal="lef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17" fillId="0" fontId="3" numFmtId="0" xfId="0" applyAlignment="1" applyBorder="1" applyFont="1">
      <alignment horizontal="center"/>
    </xf>
    <xf borderId="17" fillId="0" fontId="8" numFmtId="167" xfId="0" applyAlignment="1" applyBorder="1" applyFont="1" applyNumberFormat="1">
      <alignment horizontal="right"/>
    </xf>
    <xf borderId="17" fillId="0" fontId="9" numFmtId="0" xfId="0" applyAlignment="1" applyBorder="1" applyFont="1">
      <alignment horizontal="right"/>
    </xf>
    <xf borderId="17" fillId="0" fontId="9" numFmtId="168" xfId="0" applyAlignment="1" applyBorder="1" applyFont="1" applyNumberFormat="1">
      <alignment horizontal="right"/>
    </xf>
    <xf borderId="17" fillId="0" fontId="0" numFmtId="0" xfId="0" applyAlignment="1" applyBorder="1" applyFont="1">
      <alignment horizontal="center"/>
    </xf>
    <xf borderId="17" fillId="0" fontId="9" numFmtId="167" xfId="0" applyAlignment="1" applyBorder="1" applyFont="1" applyNumberFormat="1">
      <alignment horizontal="right"/>
    </xf>
    <xf borderId="41" fillId="0" fontId="9" numFmtId="0" xfId="0" applyAlignment="1" applyBorder="1" applyFont="1">
      <alignment horizontal="right"/>
    </xf>
    <xf borderId="0" fillId="0" fontId="9" numFmtId="0" xfId="0" applyAlignment="1" applyFont="1">
      <alignment horizontal="right"/>
    </xf>
    <xf borderId="0" fillId="0" fontId="1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circle"/>
            <c:size val="1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Trendline for Line 1</c:name>
            <c:spPr>
              <a:ln w="19050">
                <a:solidFill>
                  <a:srgbClr val="FFFF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Sheet1!$F$39:$F$50</c:f>
            </c:strRef>
          </c:cat>
          <c:val>
            <c:numRef>
              <c:f>Sheet1!$G$39:$G$50</c:f>
            </c:numRef>
          </c:val>
          <c:smooth val="0"/>
        </c:ser>
        <c:axId val="383468795"/>
        <c:axId val="1873903230"/>
      </c:lineChart>
      <c:catAx>
        <c:axId val="38346879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73903230"/>
      </c:catAx>
      <c:valAx>
        <c:axId val="1873903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83468795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circle"/>
            <c:size val="1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Trendline for Line 1</c:name>
            <c:spPr>
              <a:ln w="19050">
                <a:solidFill>
                  <a:srgbClr val="FFFF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Sheet1!$F$70:$F$78</c:f>
            </c:strRef>
          </c:cat>
          <c:val>
            <c:numRef>
              <c:f>Sheet1!$G$70:$G$78</c:f>
            </c:numRef>
          </c:val>
          <c:smooth val="0"/>
        </c:ser>
        <c:axId val="955454713"/>
        <c:axId val="484847452"/>
      </c:lineChart>
      <c:catAx>
        <c:axId val="95545471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84847452"/>
      </c:catAx>
      <c:valAx>
        <c:axId val="484847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55454713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85725</xdr:colOff>
      <xdr:row>50</xdr:row>
      <xdr:rowOff>152400</xdr:rowOff>
    </xdr:from>
    <xdr:to>
      <xdr:col>4</xdr:col>
      <xdr:colOff>933450</xdr:colOff>
      <xdr:row>63</xdr:row>
      <xdr:rowOff>123825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</xdr:col>
      <xdr:colOff>171450</xdr:colOff>
      <xdr:row>79</xdr:row>
      <xdr:rowOff>57150</xdr:rowOff>
    </xdr:from>
    <xdr:to>
      <xdr:col>4</xdr:col>
      <xdr:colOff>1019175</xdr:colOff>
      <xdr:row>92</xdr:row>
      <xdr:rowOff>28575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88"/>
    <col customWidth="1" min="3" max="3" width="18.38"/>
    <col customWidth="1" min="4" max="4" width="22.5"/>
    <col customWidth="1" min="5" max="5" width="18.75"/>
    <col customWidth="1" min="6" max="6" width="26.25"/>
    <col customWidth="1" min="7" max="7" width="18.0"/>
    <col customWidth="1" min="8" max="8" width="17.25"/>
    <col customWidth="1" min="9" max="9" width="16.88"/>
    <col customWidth="1" min="10" max="10" width="22.75"/>
    <col customWidth="1" min="11" max="11" width="14.25"/>
    <col customWidth="1" min="12" max="12" width="26.63"/>
    <col customWidth="1" min="13" max="14" width="24.88"/>
    <col customWidth="1" min="15" max="15" width="8.38"/>
    <col customWidth="1" min="16" max="16" width="8.13"/>
    <col customWidth="1" min="17" max="19" width="7.63"/>
    <col customWidth="1" min="20" max="20" width="10.5"/>
    <col customWidth="1" min="21" max="27" width="7.63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>
        <v>42804.0</v>
      </c>
      <c r="C2" s="5"/>
      <c r="D2" s="5"/>
      <c r="E2" s="5"/>
      <c r="F2" s="5"/>
      <c r="G2" s="6">
        <v>42805.0</v>
      </c>
      <c r="I2" s="5"/>
      <c r="J2" s="6">
        <v>42807.0</v>
      </c>
      <c r="K2" s="5"/>
      <c r="L2" s="5"/>
      <c r="M2" s="7"/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3" t="s">
        <v>13</v>
      </c>
      <c r="N3" s="12" t="s">
        <v>14</v>
      </c>
      <c r="O3" s="14" t="s">
        <v>15</v>
      </c>
      <c r="P3" s="14" t="s">
        <v>16</v>
      </c>
      <c r="S3" s="15" t="s">
        <v>17</v>
      </c>
      <c r="T3" s="15" t="s">
        <v>18</v>
      </c>
      <c r="U3" s="15" t="s">
        <v>19</v>
      </c>
    </row>
    <row r="4">
      <c r="A4" s="16">
        <v>1.0</v>
      </c>
      <c r="B4" s="17" t="s">
        <v>20</v>
      </c>
      <c r="C4" s="18">
        <v>0.0154</v>
      </c>
      <c r="D4" s="18">
        <v>0.0966</v>
      </c>
      <c r="E4" s="18">
        <v>1.1744</v>
      </c>
      <c r="F4" s="19">
        <v>0.7138888888888889</v>
      </c>
      <c r="G4" s="19">
        <v>0.7145833333333333</v>
      </c>
      <c r="H4" s="20">
        <v>0.1584</v>
      </c>
      <c r="I4" s="21">
        <v>77.05</v>
      </c>
      <c r="J4" s="22">
        <v>48.238</v>
      </c>
      <c r="K4" s="23">
        <f t="shared" ref="K4:K15" si="1">(J$15/((D$15/$K$25)/((D$15/$K$25)+((E$15-D$15)/$K$26)+(H$15/$K$27))))/(J4/((D4/$K$25)/((D4/$K$25)+((E4-D4)/$K$26)+(H4/$K$27))))</f>
        <v>0.8837112542</v>
      </c>
      <c r="L4" s="20">
        <f t="shared" ref="L4:L15" si="2">K4*I4</f>
        <v>68.08995213</v>
      </c>
      <c r="M4" s="24">
        <f t="shared" ref="M4:M15" si="3">L4/C4</f>
        <v>4421.425463</v>
      </c>
      <c r="N4" s="25">
        <f t="shared" ref="N4:N15" si="4">(((L4-G$22)/G$21)*((D4/K$25)+((E4-D4)/K$26)+(H4/K$27)))/(C4)</f>
        <v>1.929159947</v>
      </c>
      <c r="O4" s="26">
        <f>AVERAGE(N4:N7)</f>
        <v>1.901620114</v>
      </c>
      <c r="P4" s="27">
        <f>STDEV(N4:N7)</f>
        <v>0.0744333474</v>
      </c>
      <c r="Q4" s="28">
        <f>AVERAGE(N4:N5)</f>
        <v>1.953678272</v>
      </c>
      <c r="S4">
        <f>(((L4-G$82)/G$81)*((D4/K$25)+((E4-D4)/K$26)+(H4/K$27)))/(C4)</f>
        <v>1.907348942</v>
      </c>
      <c r="T4">
        <f>(((L4-G$88)/G$87)*((D4/K$25)+((E4-D4)/K$26)+(H4/K$27)))/(C4)</f>
        <v>2.005248407</v>
      </c>
      <c r="U4">
        <f>(((L4-G$93)/G$92)*((D4/K$25)+((E4-D4)/K$26)+(H4/K$27)))/(C4)</f>
        <v>1.896035702</v>
      </c>
    </row>
    <row r="5">
      <c r="A5" s="29">
        <v>2.0</v>
      </c>
      <c r="B5" s="30" t="s">
        <v>20</v>
      </c>
      <c r="C5" s="31">
        <v>0.0151</v>
      </c>
      <c r="D5" s="31">
        <v>0.0938</v>
      </c>
      <c r="E5" s="31">
        <v>1.1747</v>
      </c>
      <c r="F5" s="32">
        <v>0.7152777777777778</v>
      </c>
      <c r="G5" s="32">
        <v>0.7152777777777778</v>
      </c>
      <c r="H5" s="33">
        <v>0.1576</v>
      </c>
      <c r="I5" s="34">
        <v>70.095</v>
      </c>
      <c r="J5" s="35">
        <v>42.368</v>
      </c>
      <c r="K5" s="36">
        <f t="shared" si="1"/>
        <v>0.9773278612</v>
      </c>
      <c r="L5" s="33">
        <f t="shared" si="2"/>
        <v>68.50579643</v>
      </c>
      <c r="M5" s="37">
        <f t="shared" si="3"/>
        <v>4536.80771</v>
      </c>
      <c r="N5" s="38">
        <f t="shared" si="4"/>
        <v>1.978196597</v>
      </c>
      <c r="O5" s="39"/>
      <c r="P5" s="40"/>
    </row>
    <row r="6">
      <c r="A6" s="29">
        <v>3.0</v>
      </c>
      <c r="B6" s="30" t="s">
        <v>20</v>
      </c>
      <c r="C6" s="31">
        <v>0.0248</v>
      </c>
      <c r="D6" s="31">
        <v>0.0981</v>
      </c>
      <c r="E6" s="31">
        <v>1.1832</v>
      </c>
      <c r="F6" s="32">
        <v>0.7166666666666667</v>
      </c>
      <c r="G6" s="32">
        <v>0.7159722222222222</v>
      </c>
      <c r="H6" s="33">
        <v>0.1567</v>
      </c>
      <c r="I6" s="34">
        <v>98.793</v>
      </c>
      <c r="J6" s="35">
        <v>41.035</v>
      </c>
      <c r="K6" s="36">
        <f t="shared" si="1"/>
        <v>1.048609786</v>
      </c>
      <c r="L6" s="33">
        <f t="shared" si="2"/>
        <v>103.5953066</v>
      </c>
      <c r="M6" s="37">
        <f t="shared" si="3"/>
        <v>4177.230106</v>
      </c>
      <c r="N6" s="38">
        <f t="shared" si="4"/>
        <v>1.801716027</v>
      </c>
      <c r="O6" s="39"/>
      <c r="P6" s="40"/>
      <c r="Q6" s="28">
        <f>AVERAGE(N6:N7)</f>
        <v>1.849561957</v>
      </c>
    </row>
    <row r="7">
      <c r="A7" s="29">
        <v>4.0</v>
      </c>
      <c r="B7" s="30" t="s">
        <v>20</v>
      </c>
      <c r="C7" s="31">
        <v>0.0259</v>
      </c>
      <c r="D7" s="31">
        <v>0.0985</v>
      </c>
      <c r="E7" s="31">
        <v>1.1892</v>
      </c>
      <c r="F7" s="32">
        <v>0.7180555555555556</v>
      </c>
      <c r="G7" s="32">
        <v>0.7166666666666667</v>
      </c>
      <c r="H7" s="33">
        <v>0.1552</v>
      </c>
      <c r="I7" s="34">
        <v>105.956</v>
      </c>
      <c r="J7" s="35">
        <v>40.056</v>
      </c>
      <c r="K7" s="36">
        <f t="shared" si="1"/>
        <v>1.074435663</v>
      </c>
      <c r="L7" s="33">
        <f t="shared" si="2"/>
        <v>113.8429051</v>
      </c>
      <c r="M7" s="37">
        <f t="shared" si="3"/>
        <v>4395.47896</v>
      </c>
      <c r="N7" s="38">
        <f t="shared" si="4"/>
        <v>1.897407886</v>
      </c>
      <c r="O7" s="41"/>
      <c r="P7" s="42"/>
    </row>
    <row r="8">
      <c r="A8" s="29">
        <v>5.0</v>
      </c>
      <c r="B8" s="31">
        <v>124.0</v>
      </c>
      <c r="C8" s="31">
        <v>0.0153</v>
      </c>
      <c r="D8" s="31">
        <v>0.0988</v>
      </c>
      <c r="E8" s="31">
        <v>1.1883</v>
      </c>
      <c r="F8" s="32">
        <v>0.71875</v>
      </c>
      <c r="G8" s="32">
        <v>0.7180555555555556</v>
      </c>
      <c r="H8" s="33">
        <v>0.1564</v>
      </c>
      <c r="I8" s="34">
        <v>42.922</v>
      </c>
      <c r="J8" s="35">
        <v>43.481</v>
      </c>
      <c r="K8" s="36">
        <f t="shared" si="1"/>
        <v>0.9928801737</v>
      </c>
      <c r="L8" s="33">
        <f t="shared" si="2"/>
        <v>42.61640282</v>
      </c>
      <c r="M8" s="37">
        <f t="shared" si="3"/>
        <v>2785.385805</v>
      </c>
      <c r="N8" s="38">
        <f t="shared" si="4"/>
        <v>1.26465175</v>
      </c>
      <c r="O8" s="43">
        <f>AVERAGE(N8:N11)</f>
        <v>1.259524843</v>
      </c>
      <c r="P8" s="44">
        <f>STDEV(N8:N11)</f>
        <v>0.04283589031</v>
      </c>
    </row>
    <row r="9">
      <c r="A9" s="29">
        <v>6.0</v>
      </c>
      <c r="B9" s="31">
        <v>124.0</v>
      </c>
      <c r="C9" s="31">
        <v>0.0149</v>
      </c>
      <c r="D9" s="31">
        <v>0.0984</v>
      </c>
      <c r="E9" s="31">
        <v>1.1849</v>
      </c>
      <c r="F9" s="32">
        <v>0.71875</v>
      </c>
      <c r="G9" s="32">
        <v>0.71875</v>
      </c>
      <c r="H9" s="33">
        <v>0.156</v>
      </c>
      <c r="I9" s="34">
        <v>43.621</v>
      </c>
      <c r="J9" s="35">
        <v>44.418</v>
      </c>
      <c r="K9" s="36">
        <f t="shared" si="1"/>
        <v>0.9707614842</v>
      </c>
      <c r="L9" s="33">
        <f t="shared" si="2"/>
        <v>42.3455867</v>
      </c>
      <c r="M9" s="37">
        <f t="shared" si="3"/>
        <v>2841.985685</v>
      </c>
      <c r="N9" s="38">
        <f t="shared" si="4"/>
        <v>1.287328195</v>
      </c>
      <c r="O9" s="39"/>
      <c r="P9" s="40"/>
    </row>
    <row r="10">
      <c r="A10" s="29">
        <v>7.0</v>
      </c>
      <c r="B10" s="31">
        <v>124.0</v>
      </c>
      <c r="C10" s="31">
        <v>0.0253</v>
      </c>
      <c r="D10" s="31">
        <v>0.0987</v>
      </c>
      <c r="E10" s="31">
        <v>1.1858</v>
      </c>
      <c r="F10" s="32">
        <v>0.7194444444444444</v>
      </c>
      <c r="G10" s="32">
        <v>0.7194444444444444</v>
      </c>
      <c r="H10" s="33">
        <v>0.1574</v>
      </c>
      <c r="I10" s="34">
        <v>69.879</v>
      </c>
      <c r="J10" s="35">
        <v>40.555</v>
      </c>
      <c r="K10" s="36">
        <f t="shared" si="1"/>
        <v>1.064951473</v>
      </c>
      <c r="L10" s="33">
        <f t="shared" si="2"/>
        <v>74.41774399</v>
      </c>
      <c r="M10" s="37">
        <f t="shared" si="3"/>
        <v>2941.412806</v>
      </c>
      <c r="N10" s="38">
        <f t="shared" si="4"/>
        <v>1.288684421</v>
      </c>
      <c r="O10" s="39"/>
      <c r="P10" s="40"/>
    </row>
    <row r="11">
      <c r="A11" s="29">
        <v>8.0</v>
      </c>
      <c r="B11" s="31">
        <v>124.0</v>
      </c>
      <c r="C11" s="31">
        <v>0.0262</v>
      </c>
      <c r="D11" s="31">
        <v>0.0972</v>
      </c>
      <c r="E11" s="31">
        <v>1.1858</v>
      </c>
      <c r="F11" s="32">
        <v>0.7201388888888889</v>
      </c>
      <c r="G11" s="32">
        <v>0.7201388888888889</v>
      </c>
      <c r="H11" s="33">
        <v>0.1588</v>
      </c>
      <c r="I11" s="34">
        <v>67.809</v>
      </c>
      <c r="J11" s="35">
        <v>40.355</v>
      </c>
      <c r="K11" s="36">
        <f t="shared" si="1"/>
        <v>1.053310763</v>
      </c>
      <c r="L11" s="33">
        <f t="shared" si="2"/>
        <v>71.42394951</v>
      </c>
      <c r="M11" s="37">
        <f t="shared" si="3"/>
        <v>2726.104943</v>
      </c>
      <c r="N11" s="38">
        <f t="shared" si="4"/>
        <v>1.197435005</v>
      </c>
      <c r="O11" s="41"/>
      <c r="P11" s="42"/>
    </row>
    <row r="12">
      <c r="A12" s="29">
        <v>9.0</v>
      </c>
      <c r="B12" s="31">
        <v>37.0</v>
      </c>
      <c r="C12" s="31">
        <v>0.0151</v>
      </c>
      <c r="D12" s="31">
        <v>0.0998</v>
      </c>
      <c r="E12" s="31">
        <v>1.1829</v>
      </c>
      <c r="F12" s="32">
        <v>0.7208333333333333</v>
      </c>
      <c r="G12" s="32">
        <v>0.7208333333333333</v>
      </c>
      <c r="H12" s="33">
        <v>0.1552</v>
      </c>
      <c r="I12" s="34">
        <v>37.679</v>
      </c>
      <c r="J12" s="35">
        <v>44.319</v>
      </c>
      <c r="K12" s="36">
        <f t="shared" si="1"/>
        <v>0.9886162351</v>
      </c>
      <c r="L12" s="33">
        <f t="shared" si="2"/>
        <v>37.25007112</v>
      </c>
      <c r="M12" s="37">
        <f t="shared" si="3"/>
        <v>2466.892127</v>
      </c>
      <c r="N12" s="38">
        <f t="shared" si="4"/>
        <v>1.127432947</v>
      </c>
      <c r="O12" s="43">
        <f>AVERAGE(N12:N15)</f>
        <v>1.146938486</v>
      </c>
      <c r="P12" s="44">
        <f>STDEV(N12:N15)</f>
        <v>0.03336980567</v>
      </c>
    </row>
    <row r="13">
      <c r="A13" s="29">
        <v>10.0</v>
      </c>
      <c r="B13" s="31">
        <v>37.0</v>
      </c>
      <c r="C13" s="31">
        <v>0.0157</v>
      </c>
      <c r="D13" s="31">
        <v>0.0991</v>
      </c>
      <c r="E13" s="31">
        <v>1.1908</v>
      </c>
      <c r="F13" s="32">
        <v>0.7215277777777778</v>
      </c>
      <c r="G13" s="32">
        <v>0.7215277777777778</v>
      </c>
      <c r="H13" s="33">
        <v>0.158</v>
      </c>
      <c r="I13" s="34">
        <v>39.848</v>
      </c>
      <c r="J13" s="35">
        <v>44.461</v>
      </c>
      <c r="K13" s="36">
        <f t="shared" si="1"/>
        <v>0.9712668825</v>
      </c>
      <c r="L13" s="33">
        <f t="shared" si="2"/>
        <v>38.70304273</v>
      </c>
      <c r="M13" s="37">
        <f t="shared" si="3"/>
        <v>2465.161958</v>
      </c>
      <c r="N13" s="38">
        <f t="shared" si="4"/>
        <v>1.131287886</v>
      </c>
      <c r="O13" s="39"/>
      <c r="P13" s="40"/>
    </row>
    <row r="14">
      <c r="A14" s="29">
        <v>11.0</v>
      </c>
      <c r="B14" s="31">
        <v>37.0</v>
      </c>
      <c r="C14" s="31">
        <v>0.0256</v>
      </c>
      <c r="D14" s="31">
        <v>0.0989</v>
      </c>
      <c r="E14" s="31">
        <v>1.1887</v>
      </c>
      <c r="F14" s="32">
        <v>0.7222222222222222</v>
      </c>
      <c r="G14" s="32">
        <v>0.7222222222222222</v>
      </c>
      <c r="H14" s="33">
        <v>0.1543</v>
      </c>
      <c r="I14" s="34">
        <v>62.984</v>
      </c>
      <c r="J14" s="35">
        <v>41.459</v>
      </c>
      <c r="K14" s="36">
        <f t="shared" si="1"/>
        <v>1.043144718</v>
      </c>
      <c r="L14" s="33">
        <f t="shared" si="2"/>
        <v>65.7014269</v>
      </c>
      <c r="M14" s="37">
        <f t="shared" si="3"/>
        <v>2566.461988</v>
      </c>
      <c r="N14" s="38">
        <f t="shared" si="4"/>
        <v>1.132134097</v>
      </c>
      <c r="O14" s="39"/>
      <c r="P14" s="40"/>
    </row>
    <row r="15" ht="15.75" customHeight="1">
      <c r="A15" s="45">
        <v>12.0</v>
      </c>
      <c r="B15" s="46">
        <v>37.0</v>
      </c>
      <c r="C15" s="46">
        <v>0.0243</v>
      </c>
      <c r="D15" s="46">
        <v>0.0989</v>
      </c>
      <c r="E15" s="46">
        <v>1.1904</v>
      </c>
      <c r="F15" s="47">
        <v>0.7229166666666667</v>
      </c>
      <c r="G15" s="47">
        <v>0.7229166666666667</v>
      </c>
      <c r="H15" s="48">
        <v>0.1544</v>
      </c>
      <c r="I15" s="49">
        <v>65.851</v>
      </c>
      <c r="J15" s="50">
        <v>43.189</v>
      </c>
      <c r="K15" s="51">
        <f t="shared" si="1"/>
        <v>1</v>
      </c>
      <c r="L15" s="48">
        <f t="shared" si="2"/>
        <v>65.851</v>
      </c>
      <c r="M15" s="52">
        <f t="shared" si="3"/>
        <v>2709.917695</v>
      </c>
      <c r="N15" s="53">
        <f t="shared" si="4"/>
        <v>1.196899016</v>
      </c>
      <c r="O15" s="54"/>
      <c r="P15" s="55"/>
    </row>
    <row r="16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>
      <c r="B17" s="56"/>
      <c r="C17" s="57"/>
      <c r="D17" s="57"/>
      <c r="E17" s="57"/>
      <c r="F17" s="57"/>
      <c r="G17" s="57"/>
      <c r="H17" s="57"/>
      <c r="I17" s="57"/>
      <c r="J17" s="57" t="s">
        <v>21</v>
      </c>
      <c r="K17" s="58">
        <f>AVERAGE(J4:J15)</f>
        <v>42.82783333</v>
      </c>
      <c r="L17" s="57"/>
      <c r="M17" s="57"/>
      <c r="N17" s="57"/>
      <c r="O17" s="57"/>
      <c r="P17" s="57"/>
    </row>
    <row r="18">
      <c r="A18" s="59"/>
      <c r="B18" s="60" t="s">
        <v>22</v>
      </c>
      <c r="C18" s="59"/>
      <c r="D18" s="59"/>
      <c r="E18" s="59"/>
      <c r="F18" s="59"/>
      <c r="G18" s="59"/>
      <c r="H18" s="59"/>
      <c r="I18" s="59"/>
      <c r="J18" s="57" t="s">
        <v>23</v>
      </c>
      <c r="K18" s="57">
        <f>MAX(L4:L15)</f>
        <v>113.8429051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15.75" customHeight="1">
      <c r="A19" s="59"/>
      <c r="B19" s="61"/>
      <c r="C19" s="59"/>
      <c r="D19" s="59"/>
      <c r="E19" s="59"/>
      <c r="F19" s="59"/>
      <c r="G19" s="59"/>
      <c r="H19" s="59"/>
      <c r="I19" s="59"/>
      <c r="J19" s="58" t="s">
        <v>24</v>
      </c>
      <c r="K19" s="59">
        <f>MIN(L4:L15)</f>
        <v>37.25007112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5.75" customHeight="1">
      <c r="A20" s="59"/>
      <c r="B20" s="56"/>
      <c r="C20" s="62" t="s">
        <v>25</v>
      </c>
      <c r="D20" s="63"/>
      <c r="E20" s="59"/>
      <c r="F20" s="8" t="s">
        <v>26</v>
      </c>
      <c r="G20" s="64"/>
      <c r="H20" s="59"/>
      <c r="I20" s="59"/>
      <c r="J20" s="59"/>
      <c r="K20" s="59"/>
      <c r="L20" s="65"/>
      <c r="M20" s="65"/>
      <c r="N20" s="65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15.75" customHeight="1">
      <c r="A21" s="59"/>
      <c r="B21" s="56"/>
      <c r="C21" s="66" t="s">
        <v>27</v>
      </c>
      <c r="D21" s="67">
        <v>51.6</v>
      </c>
      <c r="E21" s="59"/>
      <c r="F21" s="68" t="s">
        <v>28</v>
      </c>
      <c r="G21" s="67">
        <f>SLOPE(G29:G31,F29:F31)</f>
        <v>2877.037341</v>
      </c>
      <c r="H21" s="59"/>
      <c r="I21" s="59"/>
      <c r="J21" s="59"/>
      <c r="K21" s="59"/>
      <c r="L21" s="69"/>
      <c r="M21" s="69"/>
      <c r="N21" s="6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15.75" customHeight="1">
      <c r="A22" s="59"/>
      <c r="B22" s="56"/>
      <c r="C22" s="70" t="s">
        <v>29</v>
      </c>
      <c r="D22" s="71">
        <v>51.6069</v>
      </c>
      <c r="E22" s="59"/>
      <c r="F22" s="72" t="s">
        <v>30</v>
      </c>
      <c r="G22" s="71">
        <f>INTERCEPT(G29:G31,F29:F31)</f>
        <v>-3.645690803</v>
      </c>
      <c r="H22" s="59"/>
      <c r="I22" s="59"/>
      <c r="J22" s="73" t="s">
        <v>31</v>
      </c>
      <c r="K22" s="63"/>
      <c r="L22" s="69"/>
      <c r="M22" s="69"/>
      <c r="N22" s="6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15.75" customHeight="1">
      <c r="A23" s="59"/>
      <c r="B23" s="56"/>
      <c r="C23" s="74" t="s">
        <v>32</v>
      </c>
      <c r="D23" s="75">
        <f>D21/D22</f>
        <v>0.9998662969</v>
      </c>
      <c r="E23" s="76"/>
      <c r="F23" s="77" t="s">
        <v>33</v>
      </c>
      <c r="G23" s="75">
        <f>RSQ(G29:G31,F29:F31)</f>
        <v>0.9992518828</v>
      </c>
      <c r="H23" s="59"/>
      <c r="I23" s="59"/>
      <c r="J23" s="78" t="s">
        <v>34</v>
      </c>
      <c r="K23" s="79">
        <v>1.0</v>
      </c>
      <c r="L23" s="69"/>
      <c r="M23" s="69"/>
      <c r="N23" s="6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15.75" customHeight="1">
      <c r="A24" s="59"/>
      <c r="B24" s="56"/>
      <c r="C24" s="59"/>
      <c r="D24" s="59"/>
      <c r="E24" s="59"/>
      <c r="F24" s="59"/>
      <c r="G24" s="59"/>
      <c r="H24" s="59"/>
      <c r="I24" s="59"/>
      <c r="J24" s="80" t="s">
        <v>35</v>
      </c>
      <c r="K24" s="81">
        <v>1.0</v>
      </c>
      <c r="L24" s="69"/>
      <c r="M24" s="69"/>
      <c r="N24" s="6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ht="15.75" customHeight="1">
      <c r="A25" s="59"/>
      <c r="B25" s="56"/>
      <c r="C25" s="82" t="s">
        <v>36</v>
      </c>
      <c r="D25" s="9" t="s">
        <v>37</v>
      </c>
      <c r="E25" s="9" t="s">
        <v>38</v>
      </c>
      <c r="F25" s="9" t="s">
        <v>39</v>
      </c>
      <c r="G25" s="83" t="s">
        <v>9</v>
      </c>
      <c r="H25" s="59"/>
      <c r="I25" s="59"/>
      <c r="J25" s="80" t="s">
        <v>40</v>
      </c>
      <c r="K25" s="81">
        <v>1.0</v>
      </c>
      <c r="L25" s="69"/>
      <c r="M25" s="69"/>
      <c r="N25" s="6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>
      <c r="A26" s="59"/>
      <c r="B26" s="56"/>
      <c r="C26" s="16" t="s">
        <v>41</v>
      </c>
      <c r="D26" s="18">
        <v>0.7591</v>
      </c>
      <c r="E26" s="18">
        <v>1.5082</v>
      </c>
      <c r="F26" s="18">
        <f>D23*(D26/(E26))</f>
        <v>0.5032479154</v>
      </c>
      <c r="G26" s="67"/>
      <c r="H26" s="59"/>
      <c r="I26" s="59"/>
      <c r="J26" s="80" t="s">
        <v>42</v>
      </c>
      <c r="K26" s="81">
        <v>1.08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>
      <c r="A27" s="59"/>
      <c r="B27" s="56"/>
      <c r="C27" s="29" t="s">
        <v>43</v>
      </c>
      <c r="D27" s="31">
        <v>0.7554</v>
      </c>
      <c r="E27" s="31">
        <v>1.5002</v>
      </c>
      <c r="F27" s="31">
        <f t="shared" ref="F27:F33" si="5">F26*(D27/(E27))</f>
        <v>0.2534018633</v>
      </c>
      <c r="G27" s="71"/>
      <c r="H27" s="59"/>
      <c r="I27" s="59"/>
      <c r="J27" s="80" t="s">
        <v>44</v>
      </c>
      <c r="K27" s="81">
        <v>1.6338</v>
      </c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ht="15.75" customHeight="1">
      <c r="A28" s="59"/>
      <c r="B28" s="56"/>
      <c r="C28" s="29" t="s">
        <v>45</v>
      </c>
      <c r="D28" s="31">
        <v>0.7579</v>
      </c>
      <c r="E28" s="31">
        <v>1.5106</v>
      </c>
      <c r="F28" s="31">
        <f t="shared" si="5"/>
        <v>0.1271370794</v>
      </c>
      <c r="G28" s="84">
        <v>364.4844113756824</v>
      </c>
      <c r="H28" s="59"/>
      <c r="I28" s="59"/>
      <c r="J28" s="85" t="s">
        <v>46</v>
      </c>
      <c r="K28" s="86">
        <v>1.0</v>
      </c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>
      <c r="A29" s="59"/>
      <c r="B29" s="56"/>
      <c r="C29" s="29" t="s">
        <v>47</v>
      </c>
      <c r="D29" s="31">
        <v>0.7579</v>
      </c>
      <c r="E29" s="31">
        <v>1.5066</v>
      </c>
      <c r="F29" s="31">
        <f t="shared" si="5"/>
        <v>0.06395671877</v>
      </c>
      <c r="G29" s="84">
        <v>181.084486800421</v>
      </c>
      <c r="H29" s="59" t="s">
        <v>48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ht="15.75" customHeight="1">
      <c r="A30" s="59"/>
      <c r="B30" s="56"/>
      <c r="C30" s="29" t="s">
        <v>49</v>
      </c>
      <c r="D30" s="31">
        <v>0.7586</v>
      </c>
      <c r="E30" s="31">
        <v>1.5105</v>
      </c>
      <c r="F30" s="31">
        <f t="shared" si="5"/>
        <v>0.03212020315</v>
      </c>
      <c r="G30" s="84">
        <v>86.59405960411667</v>
      </c>
      <c r="H30" s="59" t="s">
        <v>48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>
      <c r="B31" s="56"/>
      <c r="C31" s="29" t="s">
        <v>50</v>
      </c>
      <c r="D31" s="31">
        <v>0.7592</v>
      </c>
      <c r="E31" s="31">
        <v>1.5068</v>
      </c>
      <c r="F31" s="31">
        <f t="shared" si="5"/>
        <v>0.0161837392</v>
      </c>
      <c r="G31" s="84">
        <v>44.362495212642415</v>
      </c>
      <c r="H31" s="59" t="s">
        <v>48</v>
      </c>
      <c r="I31" s="57"/>
      <c r="J31" s="57"/>
      <c r="K31" s="57"/>
      <c r="L31" s="57"/>
      <c r="M31" s="57"/>
      <c r="N31" s="57"/>
      <c r="O31" s="57"/>
      <c r="P31" s="57"/>
    </row>
    <row r="32">
      <c r="B32" s="56"/>
      <c r="C32" s="29" t="s">
        <v>51</v>
      </c>
      <c r="D32" s="31">
        <v>0.7545</v>
      </c>
      <c r="E32" s="31">
        <v>1.5107</v>
      </c>
      <c r="F32" s="31">
        <f t="shared" si="5"/>
        <v>0.008082763771</v>
      </c>
      <c r="G32" s="84">
        <v>21.87535686404866</v>
      </c>
      <c r="H32" s="57"/>
      <c r="I32" s="57"/>
      <c r="J32" s="57"/>
      <c r="K32" s="57"/>
      <c r="L32" s="57"/>
      <c r="M32" s="57"/>
      <c r="N32" s="57"/>
      <c r="O32" s="57"/>
      <c r="P32" s="57"/>
    </row>
    <row r="33" ht="15.75" customHeight="1">
      <c r="B33" s="56"/>
      <c r="C33" s="45" t="s">
        <v>52</v>
      </c>
      <c r="D33" s="46">
        <v>0.7628</v>
      </c>
      <c r="E33" s="46">
        <v>1.5218</v>
      </c>
      <c r="F33" s="46">
        <f t="shared" si="5"/>
        <v>0.00405147339</v>
      </c>
      <c r="G33" s="87">
        <v>10.472414652111214</v>
      </c>
      <c r="H33" s="57"/>
      <c r="I33" s="57"/>
      <c r="J33" s="57"/>
      <c r="K33" s="57"/>
      <c r="L33" s="57"/>
      <c r="M33" s="57"/>
      <c r="N33" s="57"/>
      <c r="O33" s="57"/>
      <c r="P33" s="57"/>
    </row>
    <row r="34">
      <c r="B34" s="56"/>
      <c r="C34" s="56"/>
      <c r="D34" s="59"/>
      <c r="E34" s="59"/>
      <c r="F34" s="59"/>
      <c r="G34" s="58"/>
      <c r="H34" s="57"/>
      <c r="I34" s="57"/>
      <c r="J34" s="57"/>
      <c r="K34" s="57"/>
      <c r="L34" s="57"/>
      <c r="M34" s="57"/>
      <c r="N34" s="57"/>
      <c r="O34" s="57"/>
      <c r="P34" s="57"/>
    </row>
    <row r="35"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>
      <c r="B36" s="88" t="s">
        <v>53</v>
      </c>
      <c r="C36" s="57"/>
      <c r="D36" s="89" t="s">
        <v>54</v>
      </c>
      <c r="E36" s="90">
        <f>D23</f>
        <v>0.9998662969</v>
      </c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>
      <c r="B38" s="56"/>
      <c r="C38" s="91" t="s">
        <v>36</v>
      </c>
      <c r="D38" s="91" t="s">
        <v>37</v>
      </c>
      <c r="E38" s="91" t="s">
        <v>38</v>
      </c>
      <c r="F38" s="91" t="s">
        <v>39</v>
      </c>
      <c r="G38" s="91" t="s">
        <v>9</v>
      </c>
      <c r="H38" s="57"/>
      <c r="I38" s="57"/>
      <c r="J38" s="57"/>
      <c r="K38" s="57"/>
      <c r="L38" s="57"/>
      <c r="M38" s="57"/>
      <c r="N38" s="57"/>
      <c r="O38" s="57"/>
      <c r="P38" s="57"/>
    </row>
    <row r="39">
      <c r="B39" s="56"/>
      <c r="C39" s="30" t="s">
        <v>41</v>
      </c>
      <c r="D39" s="92">
        <v>2.40831</v>
      </c>
      <c r="E39" s="93">
        <v>10.0333</v>
      </c>
      <c r="F39" s="94">
        <f>D39/E39*E36</f>
        <v>0.2399996015</v>
      </c>
      <c r="G39" s="95">
        <v>1600.385</v>
      </c>
      <c r="H39" s="57"/>
      <c r="I39" s="57"/>
      <c r="J39" s="57"/>
      <c r="K39" s="57"/>
      <c r="L39" s="57"/>
      <c r="M39" s="57"/>
      <c r="N39" s="57"/>
      <c r="O39" s="57"/>
      <c r="P39" s="57"/>
    </row>
    <row r="40">
      <c r="B40" s="56"/>
      <c r="C40" s="30" t="s">
        <v>43</v>
      </c>
      <c r="D40" s="92">
        <v>9.18454</v>
      </c>
      <c r="E40" s="93">
        <v>10.0195</v>
      </c>
      <c r="F40" s="94">
        <f t="shared" ref="F40:F50" si="6">D40/E40*F39</f>
        <v>0.2199995948</v>
      </c>
      <c r="G40" s="95">
        <v>1307.373</v>
      </c>
      <c r="H40" s="57"/>
      <c r="I40" s="57"/>
      <c r="J40" s="57"/>
      <c r="K40" s="57"/>
      <c r="L40" s="57"/>
      <c r="M40" s="57"/>
      <c r="N40" s="57"/>
      <c r="O40" s="57"/>
      <c r="P40" s="57"/>
    </row>
    <row r="41">
      <c r="B41" s="56"/>
      <c r="C41" s="30" t="s">
        <v>45</v>
      </c>
      <c r="D41" s="96">
        <v>9.104</v>
      </c>
      <c r="E41" s="93">
        <v>10.0145</v>
      </c>
      <c r="F41" s="94">
        <f t="shared" si="6"/>
        <v>0.1999976345</v>
      </c>
      <c r="G41" s="95">
        <v>1167.476</v>
      </c>
      <c r="H41" s="57"/>
      <c r="I41" s="57"/>
      <c r="J41" s="57"/>
      <c r="K41" s="57"/>
      <c r="L41" s="57"/>
      <c r="M41" s="57"/>
      <c r="N41" s="57"/>
      <c r="O41" s="57"/>
      <c r="P41" s="57"/>
    </row>
    <row r="42">
      <c r="B42" s="56"/>
      <c r="C42" s="30" t="s">
        <v>47</v>
      </c>
      <c r="D42" s="96">
        <v>9.0017</v>
      </c>
      <c r="E42" s="93">
        <v>10.022</v>
      </c>
      <c r="F42" s="94">
        <f t="shared" si="6"/>
        <v>0.17963667</v>
      </c>
      <c r="G42" s="95">
        <v>1061.959</v>
      </c>
      <c r="H42" s="57"/>
      <c r="I42" s="57"/>
      <c r="J42" s="57"/>
      <c r="K42" s="57"/>
      <c r="L42" s="57"/>
      <c r="M42" s="57"/>
      <c r="N42" s="57"/>
      <c r="O42" s="57"/>
      <c r="P42" s="57"/>
    </row>
    <row r="43">
      <c r="B43" s="56"/>
      <c r="C43" s="30" t="s">
        <v>49</v>
      </c>
      <c r="D43" s="96">
        <v>8.9129</v>
      </c>
      <c r="E43" s="93">
        <v>10.0556</v>
      </c>
      <c r="F43" s="94">
        <f t="shared" si="6"/>
        <v>0.1592230872</v>
      </c>
      <c r="G43" s="95">
        <v>944.73</v>
      </c>
      <c r="H43" s="57"/>
      <c r="I43" s="57"/>
      <c r="J43" s="57"/>
      <c r="K43" s="57"/>
      <c r="L43" s="57"/>
      <c r="M43" s="57"/>
      <c r="N43" s="57"/>
      <c r="O43" s="57"/>
      <c r="P43" s="57"/>
    </row>
    <row r="44">
      <c r="B44" s="56"/>
      <c r="C44" s="30" t="s">
        <v>50</v>
      </c>
      <c r="D44" s="96">
        <v>8.7995</v>
      </c>
      <c r="E44" s="93">
        <v>10.0066</v>
      </c>
      <c r="F44" s="94">
        <f t="shared" si="6"/>
        <v>0.1400159451</v>
      </c>
      <c r="G44" s="95">
        <v>791.108</v>
      </c>
      <c r="H44" s="57"/>
      <c r="I44" s="57"/>
      <c r="J44" s="57"/>
      <c r="K44" s="57"/>
      <c r="L44" s="57"/>
      <c r="M44" s="57"/>
      <c r="N44" s="57"/>
      <c r="O44" s="57"/>
      <c r="P44" s="57"/>
    </row>
    <row r="45">
      <c r="B45" s="56"/>
      <c r="C45" s="30" t="s">
        <v>51</v>
      </c>
      <c r="D45" s="96">
        <v>8.5764</v>
      </c>
      <c r="E45" s="93">
        <v>10.0532</v>
      </c>
      <c r="F45" s="94">
        <f t="shared" si="6"/>
        <v>0.1194478128</v>
      </c>
      <c r="G45" s="95">
        <v>681.772</v>
      </c>
      <c r="H45" s="57"/>
      <c r="I45" s="57"/>
      <c r="J45" s="57"/>
      <c r="K45" s="57"/>
      <c r="L45" s="57"/>
      <c r="M45" s="57"/>
      <c r="N45" s="57"/>
      <c r="O45" s="57"/>
      <c r="P45" s="57"/>
    </row>
    <row r="46">
      <c r="B46" s="56"/>
      <c r="C46" s="30" t="s">
        <v>52</v>
      </c>
      <c r="D46" s="96">
        <v>8.3726</v>
      </c>
      <c r="E46" s="93">
        <v>10.0022</v>
      </c>
      <c r="F46" s="94">
        <f t="shared" si="6"/>
        <v>0.09998687861</v>
      </c>
      <c r="G46" s="95">
        <v>558.668</v>
      </c>
      <c r="H46" s="57"/>
      <c r="I46" s="57"/>
      <c r="J46" s="57"/>
      <c r="K46" s="57"/>
      <c r="L46" s="57"/>
      <c r="M46" s="57"/>
      <c r="N46" s="57"/>
      <c r="O46" s="57"/>
      <c r="P46" s="57"/>
    </row>
    <row r="47">
      <c r="B47" s="56"/>
      <c r="C47" s="95" t="s">
        <v>55</v>
      </c>
      <c r="D47" s="96">
        <v>8.0016</v>
      </c>
      <c r="E47" s="93">
        <v>10.0195</v>
      </c>
      <c r="F47" s="94">
        <f t="shared" si="6"/>
        <v>0.07984979369</v>
      </c>
      <c r="G47" s="95">
        <v>466.286</v>
      </c>
      <c r="H47" s="57"/>
      <c r="I47" s="57"/>
      <c r="J47" s="57"/>
      <c r="K47" s="57"/>
      <c r="L47" s="57"/>
      <c r="M47" s="57"/>
      <c r="N47" s="57"/>
      <c r="O47" s="57"/>
      <c r="P47" s="57"/>
    </row>
    <row r="48">
      <c r="B48" s="56"/>
      <c r="C48" s="95" t="s">
        <v>56</v>
      </c>
      <c r="D48" s="96">
        <v>7.5153</v>
      </c>
      <c r="E48" s="93">
        <v>10.019</v>
      </c>
      <c r="F48" s="94">
        <f t="shared" si="6"/>
        <v>0.0598957136</v>
      </c>
      <c r="G48" s="95">
        <v>330.761</v>
      </c>
      <c r="H48" s="57"/>
      <c r="I48" s="57"/>
      <c r="J48" s="57"/>
      <c r="K48" s="57"/>
      <c r="L48" s="57"/>
      <c r="M48" s="57"/>
      <c r="N48" s="57"/>
      <c r="O48" s="57"/>
      <c r="P48" s="57"/>
    </row>
    <row r="49">
      <c r="B49" s="56"/>
      <c r="C49" s="95" t="s">
        <v>57</v>
      </c>
      <c r="D49" s="96">
        <v>6.5757</v>
      </c>
      <c r="E49" s="93">
        <v>10.0015</v>
      </c>
      <c r="F49" s="94">
        <f t="shared" si="6"/>
        <v>0.03937971743</v>
      </c>
      <c r="G49" s="95">
        <v>217.876</v>
      </c>
      <c r="H49" s="57"/>
      <c r="I49" s="57"/>
      <c r="J49" s="57"/>
      <c r="K49" s="57"/>
      <c r="L49" s="57"/>
      <c r="M49" s="57"/>
      <c r="N49" s="57"/>
      <c r="O49" s="57"/>
      <c r="P49" s="57"/>
    </row>
    <row r="50">
      <c r="B50" s="56"/>
      <c r="C50" s="95" t="s">
        <v>58</v>
      </c>
      <c r="D50" s="96">
        <v>5.0504</v>
      </c>
      <c r="E50" s="93">
        <v>9.9916</v>
      </c>
      <c r="F50" s="94">
        <f t="shared" si="6"/>
        <v>0.01990505274</v>
      </c>
      <c r="G50" s="95">
        <v>110.071</v>
      </c>
      <c r="H50" s="57"/>
      <c r="I50" s="57"/>
      <c r="J50" s="57"/>
      <c r="K50" s="57"/>
      <c r="L50" s="57"/>
      <c r="M50" s="57"/>
      <c r="N50" s="57"/>
      <c r="O50" s="57"/>
      <c r="P50" s="57"/>
    </row>
    <row r="51">
      <c r="B51" s="5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</row>
    <row r="52">
      <c r="B52" s="56"/>
      <c r="C52" s="57"/>
      <c r="D52" s="57"/>
      <c r="E52" s="57"/>
      <c r="F52" s="8" t="s">
        <v>26</v>
      </c>
      <c r="G52" s="64"/>
      <c r="H52" s="57"/>
      <c r="I52" s="57"/>
      <c r="J52" s="57"/>
      <c r="K52" s="57"/>
      <c r="L52" s="57"/>
      <c r="M52" s="57"/>
      <c r="N52" s="57"/>
      <c r="O52" s="57"/>
      <c r="P52" s="57"/>
    </row>
    <row r="53">
      <c r="B53" s="56"/>
      <c r="C53" s="57"/>
      <c r="D53" s="57"/>
      <c r="E53" s="57"/>
      <c r="F53" s="68" t="s">
        <v>28</v>
      </c>
      <c r="G53" s="67">
        <f>SLOPE(G39:G50,F39:F50)</f>
        <v>6341.627422</v>
      </c>
      <c r="H53" s="57"/>
      <c r="I53" s="57"/>
      <c r="J53" s="57"/>
      <c r="K53" s="57"/>
      <c r="L53" s="57"/>
      <c r="M53" s="57"/>
      <c r="N53" s="57"/>
      <c r="O53" s="57"/>
      <c r="P53" s="57"/>
    </row>
    <row r="54">
      <c r="B54" s="56"/>
      <c r="C54" s="57"/>
      <c r="D54" s="57"/>
      <c r="E54" s="57"/>
      <c r="F54" s="72" t="s">
        <v>30</v>
      </c>
      <c r="G54" s="71">
        <f>intercept(G39:G50,F39:F50)</f>
        <v>-53.13243399</v>
      </c>
      <c r="H54" s="57"/>
      <c r="I54" s="57"/>
      <c r="J54" s="57"/>
      <c r="K54" s="57"/>
      <c r="L54" s="57"/>
      <c r="M54" s="57"/>
      <c r="N54" s="57"/>
      <c r="O54" s="57"/>
      <c r="P54" s="57"/>
    </row>
    <row r="55">
      <c r="B55" s="56"/>
      <c r="C55" s="57"/>
      <c r="D55" s="57"/>
      <c r="E55" s="57"/>
      <c r="F55" s="77" t="s">
        <v>33</v>
      </c>
      <c r="G55" s="75">
        <f>rsq(G39:G50,F39:F50)</f>
        <v>0.9886635949</v>
      </c>
      <c r="H55" s="57"/>
      <c r="I55" s="57"/>
      <c r="J55" s="57"/>
      <c r="K55" s="57"/>
      <c r="L55" s="57"/>
      <c r="M55" s="57"/>
      <c r="N55" s="57"/>
      <c r="O55" s="57"/>
      <c r="P55" s="57"/>
    </row>
    <row r="56">
      <c r="B56" s="56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</row>
    <row r="57"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</row>
    <row r="58">
      <c r="B58" s="56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</row>
    <row r="59">
      <c r="B59" s="56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</row>
    <row r="60">
      <c r="B60" s="56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</row>
    <row r="61">
      <c r="B61" s="56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>
      <c r="B62" s="56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>
      <c r="B64" s="56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>
      <c r="B65" s="56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>
      <c r="B66" s="88" t="s">
        <v>53</v>
      </c>
      <c r="C66" s="57"/>
      <c r="D66" s="89" t="s">
        <v>54</v>
      </c>
      <c r="E66" s="90">
        <f>D23</f>
        <v>0.9998662969</v>
      </c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>
      <c r="B67" s="56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>
      <c r="B68" s="56"/>
      <c r="C68" s="91" t="s">
        <v>36</v>
      </c>
      <c r="D68" s="91" t="s">
        <v>37</v>
      </c>
      <c r="E68" s="91" t="s">
        <v>38</v>
      </c>
      <c r="F68" s="91" t="s">
        <v>39</v>
      </c>
      <c r="G68" s="91" t="s">
        <v>9</v>
      </c>
      <c r="H68" s="57"/>
      <c r="I68" s="57"/>
      <c r="J68" s="57"/>
      <c r="K68" s="57"/>
      <c r="L68" s="57"/>
      <c r="M68" s="57"/>
      <c r="N68" s="57"/>
      <c r="O68" s="57"/>
      <c r="P68" s="57"/>
    </row>
    <row r="69">
      <c r="B69" s="56"/>
      <c r="C69" s="89" t="s">
        <v>41</v>
      </c>
      <c r="D69" s="97">
        <v>1.0089</v>
      </c>
      <c r="E69" s="97">
        <v>2.0052</v>
      </c>
      <c r="F69" s="97">
        <f>D69/E69*E66</f>
        <v>0.5030745596</v>
      </c>
      <c r="G69" s="89" t="s">
        <v>59</v>
      </c>
      <c r="H69" s="57"/>
      <c r="I69" s="57"/>
      <c r="J69" s="57"/>
      <c r="K69" s="57"/>
      <c r="L69" s="57"/>
      <c r="M69" s="57"/>
      <c r="N69" s="57"/>
      <c r="O69" s="57"/>
      <c r="P69" s="57"/>
    </row>
    <row r="70">
      <c r="B70" s="56"/>
      <c r="C70" s="89" t="s">
        <v>43</v>
      </c>
      <c r="D70" s="98">
        <v>1.008</v>
      </c>
      <c r="E70" s="98">
        <v>2.0073</v>
      </c>
      <c r="F70" s="98">
        <f t="shared" ref="F70:F78" si="7">D70/E70*F69</f>
        <v>0.2526274877</v>
      </c>
      <c r="G70" s="89">
        <v>701.7179</v>
      </c>
      <c r="H70" s="57"/>
      <c r="I70" s="57"/>
      <c r="J70" s="57"/>
      <c r="K70" s="57"/>
      <c r="L70" s="57"/>
      <c r="M70" s="57"/>
      <c r="N70" s="57"/>
      <c r="O70" s="57"/>
      <c r="P70" s="57"/>
    </row>
    <row r="71">
      <c r="B71" s="56"/>
      <c r="C71" s="89" t="s">
        <v>45</v>
      </c>
      <c r="D71" s="98">
        <v>1.0098</v>
      </c>
      <c r="E71" s="98">
        <v>2.0087</v>
      </c>
      <c r="F71" s="98">
        <f t="shared" si="7"/>
        <v>0.1269991722</v>
      </c>
      <c r="G71" s="99">
        <v>355.561</v>
      </c>
      <c r="H71" s="57"/>
      <c r="I71" s="57"/>
      <c r="J71" s="57"/>
      <c r="K71" s="57"/>
      <c r="L71" s="57"/>
      <c r="M71" s="57"/>
      <c r="N71" s="57"/>
      <c r="O71" s="57"/>
      <c r="P71" s="57"/>
    </row>
    <row r="72">
      <c r="B72" s="56"/>
      <c r="C72" s="89" t="s">
        <v>47</v>
      </c>
      <c r="D72" s="98">
        <v>1.0078</v>
      </c>
      <c r="E72" s="98">
        <v>2.0073</v>
      </c>
      <c r="F72" s="98">
        <f t="shared" si="7"/>
        <v>0.063762151</v>
      </c>
      <c r="G72" s="99">
        <v>181.3092</v>
      </c>
      <c r="H72" s="57"/>
      <c r="I72" s="57"/>
      <c r="J72" s="57"/>
      <c r="K72" s="57"/>
      <c r="L72" s="57"/>
      <c r="M72" s="57"/>
      <c r="N72" s="57"/>
      <c r="O72" s="57"/>
      <c r="P72" s="57"/>
    </row>
    <row r="73">
      <c r="B73" s="56"/>
      <c r="C73" s="89" t="s">
        <v>49</v>
      </c>
      <c r="D73" s="98">
        <v>1.0087</v>
      </c>
      <c r="E73" s="98">
        <v>2.008</v>
      </c>
      <c r="F73" s="98">
        <f t="shared" si="7"/>
        <v>0.03203031958</v>
      </c>
      <c r="G73" s="99">
        <v>88.1591</v>
      </c>
      <c r="H73" s="57"/>
      <c r="I73" s="57"/>
      <c r="J73" s="57"/>
      <c r="K73" s="57"/>
      <c r="L73" s="57"/>
      <c r="M73" s="57"/>
      <c r="N73" s="57"/>
      <c r="O73" s="57"/>
      <c r="P73" s="57"/>
    </row>
    <row r="74">
      <c r="B74" s="56"/>
      <c r="C74" s="89" t="s">
        <v>50</v>
      </c>
      <c r="D74" s="98">
        <v>1.0102</v>
      </c>
      <c r="E74" s="98">
        <v>2.0106</v>
      </c>
      <c r="F74" s="98">
        <f t="shared" si="7"/>
        <v>0.01609322035</v>
      </c>
      <c r="G74" s="99">
        <v>41.3006</v>
      </c>
      <c r="H74" s="57"/>
      <c r="I74" s="57"/>
      <c r="J74" s="57"/>
      <c r="K74" s="57"/>
      <c r="L74" s="57"/>
      <c r="M74" s="57"/>
      <c r="N74" s="57"/>
      <c r="O74" s="57"/>
      <c r="P74" s="57"/>
    </row>
    <row r="75">
      <c r="B75" s="56"/>
      <c r="C75" s="89" t="s">
        <v>51</v>
      </c>
      <c r="D75" s="98">
        <v>1.0106</v>
      </c>
      <c r="E75" s="98">
        <v>2.0104</v>
      </c>
      <c r="F75" s="98">
        <f t="shared" si="7"/>
        <v>0.00808983709</v>
      </c>
      <c r="G75" s="99">
        <v>21.1456</v>
      </c>
      <c r="H75" s="57"/>
      <c r="I75" s="57"/>
      <c r="J75" s="57"/>
      <c r="K75" s="57"/>
      <c r="L75" s="57"/>
      <c r="M75" s="57"/>
      <c r="N75" s="57"/>
      <c r="O75" s="57"/>
      <c r="P75" s="57"/>
    </row>
    <row r="76">
      <c r="B76" s="56"/>
      <c r="C76" s="89" t="s">
        <v>52</v>
      </c>
      <c r="D76" s="98">
        <v>1.0086</v>
      </c>
      <c r="E76" s="98">
        <v>2.0106</v>
      </c>
      <c r="F76" s="98">
        <f t="shared" si="7"/>
        <v>0.004058196404</v>
      </c>
      <c r="G76" s="99">
        <v>10.0557</v>
      </c>
      <c r="H76" s="57"/>
      <c r="I76" s="57"/>
      <c r="J76" s="57"/>
      <c r="K76" s="57"/>
      <c r="L76" s="57"/>
      <c r="M76" s="57"/>
      <c r="N76" s="57"/>
      <c r="O76" s="57"/>
      <c r="P76" s="57"/>
    </row>
    <row r="77">
      <c r="B77" s="56"/>
      <c r="C77" s="89" t="s">
        <v>55</v>
      </c>
      <c r="D77" s="98">
        <v>1.0065</v>
      </c>
      <c r="E77" s="98">
        <v>2.0078</v>
      </c>
      <c r="F77" s="98">
        <f t="shared" si="7"/>
        <v>0.002034353362</v>
      </c>
      <c r="G77" s="89">
        <v>5.1387</v>
      </c>
      <c r="H77" s="57"/>
      <c r="I77" s="57"/>
      <c r="J77" s="57"/>
      <c r="K77" s="57"/>
      <c r="L77" s="57"/>
      <c r="M77" s="57"/>
      <c r="N77" s="57"/>
      <c r="O77" s="57"/>
      <c r="P77" s="57"/>
    </row>
    <row r="78">
      <c r="B78" s="56"/>
      <c r="C78" s="89" t="s">
        <v>56</v>
      </c>
      <c r="D78" s="97">
        <v>1.0083</v>
      </c>
      <c r="E78" s="97">
        <v>2.0101</v>
      </c>
      <c r="F78" s="98">
        <f t="shared" si="7"/>
        <v>0.001020465895</v>
      </c>
      <c r="G78" s="89">
        <v>2.4521</v>
      </c>
      <c r="H78" s="57"/>
      <c r="I78" s="57"/>
      <c r="J78" s="57"/>
      <c r="K78" s="57"/>
      <c r="L78" s="57"/>
      <c r="M78" s="57"/>
      <c r="N78" s="57"/>
      <c r="O78" s="57"/>
      <c r="P78" s="57"/>
    </row>
    <row r="79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</row>
    <row r="80">
      <c r="B80" s="56"/>
      <c r="C80" s="57"/>
      <c r="D80" s="57"/>
      <c r="E80" s="57"/>
      <c r="F80" s="8" t="s">
        <v>26</v>
      </c>
      <c r="G80" s="64"/>
      <c r="H80" s="57"/>
      <c r="I80" s="57"/>
      <c r="J80" s="57"/>
      <c r="K80" s="57"/>
      <c r="L80" s="57"/>
      <c r="M80" s="57"/>
      <c r="N80" s="57"/>
      <c r="O80" s="57"/>
      <c r="P80" s="57"/>
    </row>
    <row r="81">
      <c r="B81" s="56"/>
      <c r="C81" s="57"/>
      <c r="D81" s="57"/>
      <c r="E81" s="57"/>
      <c r="F81" s="68" t="s">
        <v>28</v>
      </c>
      <c r="G81" s="67">
        <f>SLOPE(G70:G78,F70:F78)</f>
        <v>2787.562097</v>
      </c>
      <c r="H81" s="57"/>
      <c r="I81" s="57"/>
      <c r="J81" s="57"/>
      <c r="K81" s="57"/>
      <c r="L81" s="57"/>
      <c r="M81" s="57"/>
      <c r="N81" s="57"/>
      <c r="O81" s="57"/>
      <c r="P81" s="57"/>
    </row>
    <row r="82">
      <c r="B82" s="56"/>
      <c r="C82" s="57"/>
      <c r="D82" s="57"/>
      <c r="E82" s="57"/>
      <c r="F82" s="72" t="s">
        <v>30</v>
      </c>
      <c r="G82" s="71">
        <f>intercept(G70:G78,F70:F78)</f>
        <v>-0.6289105775</v>
      </c>
      <c r="H82" s="57"/>
      <c r="I82" s="57"/>
      <c r="J82" s="57"/>
      <c r="K82" s="57"/>
      <c r="L82" s="57"/>
      <c r="M82" s="57"/>
      <c r="N82" s="57"/>
      <c r="O82" s="57"/>
      <c r="P82" s="57"/>
    </row>
    <row r="83">
      <c r="B83" s="56"/>
      <c r="C83" s="57"/>
      <c r="D83" s="57"/>
      <c r="E83" s="57"/>
      <c r="F83" s="77" t="s">
        <v>33</v>
      </c>
      <c r="G83" s="75">
        <f>rsq(G70:G78,F70:F78)</f>
        <v>0.9999191451</v>
      </c>
      <c r="H83" s="57"/>
      <c r="I83" s="57"/>
      <c r="J83" s="57"/>
      <c r="K83" s="57"/>
      <c r="L83" s="57"/>
      <c r="M83" s="57"/>
      <c r="N83" s="57"/>
      <c r="O83" s="57"/>
      <c r="P83" s="57"/>
    </row>
    <row r="84"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</row>
    <row r="85"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</row>
    <row r="86">
      <c r="B86" s="56"/>
      <c r="C86" s="57"/>
      <c r="D86" s="57"/>
      <c r="E86" s="57"/>
      <c r="F86" s="8" t="s">
        <v>26</v>
      </c>
      <c r="G86" s="64"/>
      <c r="H86" s="57"/>
      <c r="I86" s="57"/>
      <c r="J86" s="57"/>
      <c r="K86" s="57"/>
      <c r="L86" s="57"/>
      <c r="M86" s="57"/>
      <c r="N86" s="57"/>
      <c r="O86" s="57"/>
      <c r="P86" s="57"/>
    </row>
    <row r="87">
      <c r="B87" s="56"/>
      <c r="C87" s="57"/>
      <c r="D87" s="57"/>
      <c r="E87" s="57"/>
      <c r="F87" s="68" t="s">
        <v>28</v>
      </c>
      <c r="G87" s="67">
        <f>SLOPE(G75:G78,F75:F78)</f>
        <v>2640.189348</v>
      </c>
      <c r="H87" s="57"/>
      <c r="I87" s="57"/>
      <c r="J87" s="57"/>
      <c r="K87" s="57"/>
      <c r="L87" s="57"/>
      <c r="M87" s="57"/>
      <c r="N87" s="57"/>
      <c r="O87" s="57"/>
      <c r="P87" s="57"/>
    </row>
    <row r="88">
      <c r="B88" s="56"/>
      <c r="C88" s="57"/>
      <c r="D88" s="57"/>
      <c r="E88" s="57"/>
      <c r="F88" s="72" t="s">
        <v>30</v>
      </c>
      <c r="G88" s="71">
        <f>intercept(G75:G78,F75:F78)</f>
        <v>-0.3365774734</v>
      </c>
      <c r="H88" s="89" t="s">
        <v>60</v>
      </c>
      <c r="I88" s="57"/>
      <c r="J88" s="57"/>
      <c r="K88" s="57"/>
      <c r="L88" s="57"/>
      <c r="M88" s="57"/>
      <c r="N88" s="57"/>
      <c r="O88" s="57"/>
      <c r="P88" s="57"/>
    </row>
    <row r="89">
      <c r="B89" s="56"/>
      <c r="C89" s="57"/>
      <c r="D89" s="57"/>
      <c r="E89" s="57"/>
      <c r="F89" s="77" t="s">
        <v>33</v>
      </c>
      <c r="G89" s="75">
        <f>rsq(G75:G78,F75:F78)</f>
        <v>0.9993211932</v>
      </c>
      <c r="H89" s="57"/>
      <c r="I89" s="57"/>
      <c r="J89" s="57"/>
      <c r="K89" s="57"/>
      <c r="L89" s="57"/>
      <c r="M89" s="57"/>
      <c r="N89" s="57"/>
      <c r="O89" s="57"/>
      <c r="P89" s="57"/>
    </row>
    <row r="90">
      <c r="B90" s="56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</row>
    <row r="91">
      <c r="B91" s="56"/>
      <c r="C91" s="57"/>
      <c r="D91" s="57"/>
      <c r="E91" s="57"/>
      <c r="F91" s="8" t="s">
        <v>26</v>
      </c>
      <c r="G91" s="64"/>
      <c r="H91" s="57"/>
      <c r="I91" s="57"/>
      <c r="J91" s="57"/>
      <c r="K91" s="57"/>
      <c r="L91" s="57"/>
      <c r="M91" s="57"/>
      <c r="N91" s="57"/>
      <c r="O91" s="57"/>
      <c r="P91" s="57"/>
    </row>
    <row r="92">
      <c r="B92" s="56"/>
      <c r="C92" s="57"/>
      <c r="D92" s="57"/>
      <c r="E92" s="57"/>
      <c r="F92" s="68" t="s">
        <v>28</v>
      </c>
      <c r="G92" s="67">
        <f>SLOPE(G70:G74,F70:F74)</f>
        <v>2784.941818</v>
      </c>
      <c r="H92" s="57"/>
      <c r="I92" s="57"/>
      <c r="J92" s="57"/>
      <c r="K92" s="57"/>
      <c r="L92" s="57"/>
      <c r="M92" s="57"/>
      <c r="N92" s="57"/>
      <c r="O92" s="57"/>
      <c r="P92" s="57"/>
    </row>
    <row r="93">
      <c r="B93" s="56"/>
      <c r="C93" s="57"/>
      <c r="D93" s="57"/>
      <c r="E93" s="57"/>
      <c r="F93" s="72" t="s">
        <v>30</v>
      </c>
      <c r="G93" s="71">
        <f>intercept(G70:G74,F70:F74)</f>
        <v>-0.1570999976</v>
      </c>
      <c r="H93" s="89" t="s">
        <v>61</v>
      </c>
      <c r="I93" s="57"/>
      <c r="J93" s="57"/>
      <c r="K93" s="57"/>
      <c r="L93" s="57"/>
      <c r="M93" s="57"/>
      <c r="N93" s="57"/>
      <c r="O93" s="57"/>
      <c r="P93" s="57"/>
    </row>
    <row r="94">
      <c r="B94" s="56"/>
      <c r="C94" s="57"/>
      <c r="D94" s="57"/>
      <c r="E94" s="57"/>
      <c r="F94" s="77" t="s">
        <v>33</v>
      </c>
      <c r="G94" s="75">
        <f>rsq(G70:G74,F70:F74)</f>
        <v>0.9998808517</v>
      </c>
      <c r="H94" s="57"/>
      <c r="I94" s="57"/>
      <c r="J94" s="57"/>
      <c r="K94" s="57"/>
      <c r="L94" s="57"/>
      <c r="M94" s="57"/>
      <c r="N94" s="57"/>
      <c r="O94" s="57"/>
      <c r="P94" s="57"/>
    </row>
    <row r="95">
      <c r="B95" s="56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</row>
    <row r="96">
      <c r="B96" s="56"/>
      <c r="C96" s="57"/>
      <c r="D96" s="57"/>
      <c r="E96" s="57"/>
      <c r="F96" s="8" t="s">
        <v>26</v>
      </c>
      <c r="G96" s="64"/>
      <c r="H96" s="57"/>
      <c r="I96" s="57"/>
      <c r="J96" s="57"/>
      <c r="K96" s="57"/>
      <c r="L96" s="57"/>
      <c r="M96" s="57"/>
      <c r="N96" s="57"/>
      <c r="O96" s="57"/>
      <c r="P96" s="57"/>
    </row>
    <row r="97">
      <c r="B97" s="56"/>
      <c r="C97" s="57"/>
      <c r="D97" s="57"/>
      <c r="E97" s="57"/>
      <c r="F97" s="68" t="s">
        <v>28</v>
      </c>
      <c r="G97" s="67">
        <f>SLOPE(G71:G78,F71:F78)</f>
        <v>2818.131706</v>
      </c>
      <c r="H97" s="57"/>
      <c r="I97" s="57"/>
      <c r="J97" s="57"/>
      <c r="K97" s="57"/>
      <c r="L97" s="57"/>
      <c r="M97" s="57"/>
      <c r="N97" s="57"/>
      <c r="O97" s="57"/>
      <c r="P97" s="57"/>
    </row>
    <row r="98">
      <c r="B98" s="56"/>
      <c r="C98" s="57"/>
      <c r="D98" s="57"/>
      <c r="E98" s="57"/>
      <c r="F98" s="72" t="s">
        <v>30</v>
      </c>
      <c r="G98" s="71">
        <f>intercept(G71:G78,F71:F78)</f>
        <v>-1.366330997</v>
      </c>
      <c r="H98" s="89" t="s">
        <v>62</v>
      </c>
      <c r="I98" s="57"/>
      <c r="J98" s="57"/>
      <c r="K98" s="57"/>
      <c r="L98" s="57"/>
      <c r="M98" s="57"/>
      <c r="N98" s="57"/>
      <c r="O98" s="57"/>
      <c r="P98" s="57"/>
    </row>
    <row r="99">
      <c r="B99" s="56"/>
      <c r="C99" s="57"/>
      <c r="D99" s="57"/>
      <c r="E99" s="57"/>
      <c r="F99" s="77" t="s">
        <v>33</v>
      </c>
      <c r="G99" s="75">
        <f>rsq(G71:G78,F71:F78)</f>
        <v>0.999821017</v>
      </c>
      <c r="H99" s="57"/>
      <c r="I99" s="57"/>
      <c r="J99" s="57"/>
      <c r="K99" s="57"/>
      <c r="L99" s="57"/>
      <c r="M99" s="57"/>
      <c r="N99" s="57"/>
      <c r="O99" s="57"/>
      <c r="P99" s="57"/>
    </row>
    <row r="100"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</row>
    <row r="101">
      <c r="B101" s="56"/>
      <c r="C101" s="57"/>
      <c r="D101" s="57"/>
      <c r="E101" s="57"/>
      <c r="F101" s="8" t="s">
        <v>26</v>
      </c>
      <c r="G101" s="64"/>
      <c r="H101" s="57"/>
      <c r="I101" s="57"/>
      <c r="J101" s="57"/>
      <c r="K101" s="57"/>
      <c r="L101" s="57"/>
      <c r="M101" s="57"/>
      <c r="N101" s="57"/>
      <c r="O101" s="57"/>
      <c r="P101" s="57"/>
    </row>
    <row r="102">
      <c r="B102" s="56"/>
      <c r="C102" s="57"/>
      <c r="D102" s="57"/>
      <c r="E102" s="57"/>
      <c r="F102" s="68" t="s">
        <v>28</v>
      </c>
      <c r="G102" s="67">
        <f>SLOPE(G71:G76,F71:F76)</f>
        <v>2824.389758</v>
      </c>
      <c r="H102" s="57"/>
      <c r="I102" s="57"/>
      <c r="J102" s="57"/>
      <c r="K102" s="57"/>
      <c r="L102" s="57"/>
      <c r="M102" s="57"/>
      <c r="N102" s="57"/>
      <c r="O102" s="57"/>
      <c r="P102" s="57"/>
    </row>
    <row r="103">
      <c r="B103" s="56"/>
      <c r="C103" s="57"/>
      <c r="D103" s="57"/>
      <c r="E103" s="57"/>
      <c r="F103" s="72" t="s">
        <v>30</v>
      </c>
      <c r="G103" s="71">
        <f>intercept(G71:G76,F71:F76)</f>
        <v>-1.913923671</v>
      </c>
      <c r="H103" s="89" t="s">
        <v>63</v>
      </c>
      <c r="I103" s="57"/>
      <c r="J103" s="57"/>
      <c r="K103" s="57"/>
      <c r="L103" s="57"/>
      <c r="M103" s="57"/>
      <c r="N103" s="57"/>
      <c r="O103" s="57"/>
      <c r="P103" s="57"/>
    </row>
    <row r="104">
      <c r="B104" s="56"/>
      <c r="C104" s="57"/>
      <c r="D104" s="57"/>
      <c r="E104" s="57"/>
      <c r="F104" s="77" t="s">
        <v>33</v>
      </c>
      <c r="G104" s="75">
        <f>rsq(G71:G76,F71:F76)</f>
        <v>0.9998098124</v>
      </c>
      <c r="H104" s="57"/>
      <c r="I104" s="57"/>
      <c r="J104" s="57"/>
      <c r="K104" s="57"/>
      <c r="L104" s="57"/>
      <c r="M104" s="57"/>
      <c r="N104" s="57"/>
      <c r="O104" s="57"/>
      <c r="P104" s="57"/>
    </row>
    <row r="105">
      <c r="B105" s="56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</row>
    <row r="106">
      <c r="B106" s="56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</row>
    <row r="107">
      <c r="B107" s="56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</row>
    <row r="108">
      <c r="B108" s="56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</row>
    <row r="109">
      <c r="B109" s="56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</row>
    <row r="110">
      <c r="B110" s="56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</row>
    <row r="111">
      <c r="B111" s="56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</row>
    <row r="112">
      <c r="B112" s="56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</row>
    <row r="113">
      <c r="B113" s="56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</row>
    <row r="114">
      <c r="B114" s="56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</row>
    <row r="115">
      <c r="B115" s="56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</row>
    <row r="116">
      <c r="B116" s="56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</row>
    <row r="117">
      <c r="B117" s="56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</row>
    <row r="118">
      <c r="B118" s="56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</row>
    <row r="119">
      <c r="B119" s="56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</row>
    <row r="120">
      <c r="B120" s="56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</row>
    <row r="121">
      <c r="B121" s="56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</row>
    <row r="122">
      <c r="B122" s="56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</row>
    <row r="123">
      <c r="B123" s="56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</row>
    <row r="124">
      <c r="B124" s="56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</row>
    <row r="125">
      <c r="B125" s="56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</row>
    <row r="126">
      <c r="B126" s="56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</row>
    <row r="127">
      <c r="B127" s="56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</row>
    <row r="128"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</row>
    <row r="129"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</row>
    <row r="130"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</row>
    <row r="131"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</row>
    <row r="132">
      <c r="B132" s="56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</row>
    <row r="133">
      <c r="B133" s="56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</row>
    <row r="134">
      <c r="B134" s="56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</row>
    <row r="135">
      <c r="B135" s="56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</row>
    <row r="136">
      <c r="B136" s="56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</row>
    <row r="137">
      <c r="B137" s="56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</row>
    <row r="138">
      <c r="B138" s="56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</row>
    <row r="139">
      <c r="B139" s="56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</row>
    <row r="140">
      <c r="B140" s="56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</row>
    <row r="141">
      <c r="B141" s="56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</row>
    <row r="142">
      <c r="B142" s="56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</row>
    <row r="143">
      <c r="B143" s="56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</row>
    <row r="144">
      <c r="B144" s="56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</row>
    <row r="145">
      <c r="B145" s="56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</row>
    <row r="146">
      <c r="B146" s="56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</row>
    <row r="147">
      <c r="B147" s="56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</row>
    <row r="148">
      <c r="B148" s="56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</row>
    <row r="149">
      <c r="B149" s="56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</row>
    <row r="150">
      <c r="B150" s="56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</row>
    <row r="151">
      <c r="B151" s="56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</row>
    <row r="152">
      <c r="B152" s="56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</row>
    <row r="153">
      <c r="B153" s="56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</row>
    <row r="154">
      <c r="B154" s="56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</row>
    <row r="155">
      <c r="B155" s="56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</row>
    <row r="156">
      <c r="B156" s="56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</row>
    <row r="157">
      <c r="B157" s="56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</row>
    <row r="158">
      <c r="B158" s="56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</row>
    <row r="159">
      <c r="B159" s="56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</row>
    <row r="160">
      <c r="B160" s="56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</row>
    <row r="161">
      <c r="B161" s="56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</row>
    <row r="162">
      <c r="B162" s="56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</row>
    <row r="163">
      <c r="B163" s="56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</row>
    <row r="164">
      <c r="B164" s="56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</row>
    <row r="165">
      <c r="B165" s="56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</row>
    <row r="166">
      <c r="B166" s="56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</row>
    <row r="167">
      <c r="B167" s="56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</row>
    <row r="168">
      <c r="B168" s="56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</row>
    <row r="169">
      <c r="B169" s="56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</row>
    <row r="170">
      <c r="B170" s="56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</row>
    <row r="171">
      <c r="B171" s="56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</row>
    <row r="172">
      <c r="B172" s="56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</row>
    <row r="173">
      <c r="B173" s="56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</row>
    <row r="174">
      <c r="B174" s="56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</row>
    <row r="175">
      <c r="B175" s="56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</row>
    <row r="176">
      <c r="B176" s="56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</row>
    <row r="177">
      <c r="B177" s="56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</row>
    <row r="178">
      <c r="B178" s="56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</row>
    <row r="179">
      <c r="B179" s="56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</row>
    <row r="180">
      <c r="B180" s="56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</row>
    <row r="181">
      <c r="B181" s="56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</row>
    <row r="182">
      <c r="B182" s="56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>
      <c r="B183" s="56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>
      <c r="B184" s="56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>
      <c r="B185" s="56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>
      <c r="B186" s="56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>
      <c r="B187" s="56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>
      <c r="B188" s="56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>
      <c r="B189" s="56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  <row r="190">
      <c r="B190" s="56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</row>
    <row r="191">
      <c r="B191" s="56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</row>
    <row r="192">
      <c r="B192" s="56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</row>
    <row r="193">
      <c r="B193" s="56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</row>
    <row r="194">
      <c r="B194" s="56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</row>
    <row r="195">
      <c r="B195" s="56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</row>
    <row r="196">
      <c r="B196" s="56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</row>
    <row r="197">
      <c r="B197" s="56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</row>
    <row r="198">
      <c r="B198" s="56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</row>
    <row r="199">
      <c r="B199" s="56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</row>
    <row r="200">
      <c r="B200" s="56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</row>
    <row r="201">
      <c r="B201" s="56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</row>
    <row r="202">
      <c r="B202" s="56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</row>
    <row r="203">
      <c r="B203" s="56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</row>
    <row r="204">
      <c r="B204" s="56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</row>
    <row r="205">
      <c r="B205" s="56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</row>
    <row r="206">
      <c r="B206" s="56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</row>
    <row r="207">
      <c r="B207" s="56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</row>
    <row r="208">
      <c r="B208" s="56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</row>
    <row r="209">
      <c r="B209" s="56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</row>
    <row r="210">
      <c r="B210" s="56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</row>
    <row r="211">
      <c r="B211" s="56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</row>
    <row r="212">
      <c r="B212" s="56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</row>
    <row r="213">
      <c r="B213" s="56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</row>
    <row r="214">
      <c r="B214" s="56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</row>
    <row r="215">
      <c r="B215" s="56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</row>
    <row r="216">
      <c r="B216" s="56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</row>
    <row r="217">
      <c r="B217" s="56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</row>
    <row r="218">
      <c r="B218" s="56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</row>
    <row r="219">
      <c r="B219" s="56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</row>
    <row r="220">
      <c r="B220" s="56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</row>
    <row r="221">
      <c r="B221" s="56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</row>
    <row r="222">
      <c r="B222" s="56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</row>
    <row r="223">
      <c r="B223" s="56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</row>
    <row r="224">
      <c r="B224" s="56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</row>
    <row r="225">
      <c r="B225" s="56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</row>
    <row r="226">
      <c r="B226" s="56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</row>
    <row r="227">
      <c r="B227" s="56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</row>
    <row r="228">
      <c r="B228" s="56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</row>
    <row r="229">
      <c r="B229" s="56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</row>
    <row r="230">
      <c r="B230" s="56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</row>
    <row r="231">
      <c r="B231" s="56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</row>
    <row r="232">
      <c r="B232" s="56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</row>
    <row r="233">
      <c r="B233" s="56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</row>
    <row r="234">
      <c r="B234" s="56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</row>
    <row r="235">
      <c r="B235" s="56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</row>
    <row r="236">
      <c r="B236" s="56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</row>
    <row r="237">
      <c r="B237" s="56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</row>
    <row r="238">
      <c r="B238" s="56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</row>
    <row r="239">
      <c r="B239" s="56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</row>
    <row r="240">
      <c r="B240" s="56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</row>
    <row r="241">
      <c r="B241" s="56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</row>
    <row r="242">
      <c r="B242" s="56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</row>
    <row r="243">
      <c r="B243" s="56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</row>
    <row r="244">
      <c r="B244" s="56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</row>
    <row r="245">
      <c r="B245" s="56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</row>
    <row r="246">
      <c r="B246" s="56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</row>
    <row r="247">
      <c r="B247" s="56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</row>
    <row r="248">
      <c r="B248" s="56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</row>
    <row r="249">
      <c r="B249" s="56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</row>
    <row r="250">
      <c r="B250" s="56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</row>
    <row r="251">
      <c r="B251" s="56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</row>
    <row r="252">
      <c r="B252" s="56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</row>
    <row r="253">
      <c r="B253" s="56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</row>
    <row r="254">
      <c r="B254" s="56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</row>
    <row r="255">
      <c r="B255" s="56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</row>
    <row r="256">
      <c r="B256" s="56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</row>
    <row r="257">
      <c r="B257" s="56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</row>
    <row r="258">
      <c r="B258" s="56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</row>
    <row r="259">
      <c r="B259" s="56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</row>
    <row r="260">
      <c r="B260" s="56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</row>
    <row r="261">
      <c r="B261" s="56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</row>
    <row r="262">
      <c r="B262" s="56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</row>
    <row r="263">
      <c r="B263" s="56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</row>
    <row r="264">
      <c r="B264" s="56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</row>
    <row r="265">
      <c r="B265" s="56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</row>
    <row r="266">
      <c r="B266" s="56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</row>
    <row r="267">
      <c r="B267" s="56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</row>
    <row r="268">
      <c r="B268" s="56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</row>
    <row r="269">
      <c r="B269" s="56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</row>
    <row r="270"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</row>
    <row r="271">
      <c r="B271" s="56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</row>
    <row r="272">
      <c r="B272" s="56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</row>
    <row r="273">
      <c r="B273" s="56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</row>
    <row r="274">
      <c r="B274" s="56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</row>
    <row r="275">
      <c r="B275" s="56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</row>
    <row r="276">
      <c r="B276" s="56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</row>
    <row r="277">
      <c r="B277" s="56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</row>
    <row r="278">
      <c r="B278" s="56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</row>
    <row r="279">
      <c r="B279" s="56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</row>
    <row r="280">
      <c r="B280" s="56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</row>
    <row r="281">
      <c r="B281" s="56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</row>
    <row r="282">
      <c r="B282" s="56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</row>
    <row r="283">
      <c r="B283" s="56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</row>
    <row r="284">
      <c r="B284" s="56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</row>
    <row r="285">
      <c r="B285" s="56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</row>
    <row r="286">
      <c r="B286" s="56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</row>
    <row r="287">
      <c r="B287" s="56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</row>
    <row r="288"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</row>
    <row r="289">
      <c r="B289" s="56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</row>
    <row r="290">
      <c r="B290" s="56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</row>
    <row r="291">
      <c r="B291" s="56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</row>
    <row r="292">
      <c r="B292" s="56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</row>
    <row r="293">
      <c r="B293" s="56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</row>
    <row r="294">
      <c r="B294" s="56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</row>
    <row r="295">
      <c r="B295" s="56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</row>
    <row r="296">
      <c r="B296" s="56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</row>
    <row r="297">
      <c r="B297" s="56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</row>
    <row r="298">
      <c r="B298" s="56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</row>
    <row r="299">
      <c r="B299" s="56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</row>
    <row r="300"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</row>
    <row r="301"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</row>
    <row r="302"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</row>
    <row r="303"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</row>
    <row r="304"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</row>
    <row r="305"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</row>
    <row r="306"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</row>
    <row r="307"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</row>
    <row r="308"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</row>
    <row r="309"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</row>
    <row r="310"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</row>
    <row r="311"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</row>
    <row r="312"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</row>
    <row r="313"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</row>
    <row r="314"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</row>
    <row r="315"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</row>
    <row r="316"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</row>
    <row r="317"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</row>
    <row r="318"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</row>
    <row r="319"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</row>
    <row r="320"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</row>
    <row r="321"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</row>
    <row r="322"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</row>
    <row r="323"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</row>
    <row r="324"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</row>
    <row r="325"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</row>
    <row r="326"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</row>
    <row r="327"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</row>
    <row r="328">
      <c r="B328" s="56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</row>
    <row r="329">
      <c r="B329" s="56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</row>
    <row r="330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</row>
    <row r="331">
      <c r="B331" s="56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</row>
    <row r="332">
      <c r="B332" s="56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</row>
    <row r="333">
      <c r="B333" s="56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</row>
    <row r="334">
      <c r="B334" s="56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</row>
    <row r="335">
      <c r="B335" s="56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</row>
    <row r="336">
      <c r="B336" s="56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</row>
    <row r="337">
      <c r="B337" s="56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</row>
    <row r="338">
      <c r="B338" s="56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</row>
    <row r="339">
      <c r="B339" s="56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</row>
    <row r="340">
      <c r="B340" s="56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</row>
    <row r="341">
      <c r="B341" s="56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</row>
    <row r="342">
      <c r="B342" s="56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</row>
    <row r="343">
      <c r="B343" s="56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</row>
    <row r="344">
      <c r="B344" s="56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</row>
    <row r="345">
      <c r="B345" s="56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</row>
    <row r="346">
      <c r="B346" s="56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</row>
    <row r="347">
      <c r="B347" s="56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</row>
    <row r="348">
      <c r="B348" s="56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</row>
    <row r="349">
      <c r="B349" s="56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</row>
    <row r="350">
      <c r="B350" s="56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</row>
    <row r="351"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</row>
    <row r="352">
      <c r="B352" s="56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</row>
    <row r="353">
      <c r="B353" s="56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</row>
    <row r="354">
      <c r="B354" s="56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</row>
    <row r="355">
      <c r="B355" s="56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</row>
    <row r="356">
      <c r="B356" s="56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</row>
    <row r="357">
      <c r="B357" s="56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</row>
    <row r="358">
      <c r="B358" s="56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</row>
    <row r="359">
      <c r="B359" s="56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</row>
    <row r="360">
      <c r="B360" s="56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</row>
    <row r="361">
      <c r="B361" s="56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</row>
    <row r="362">
      <c r="B362" s="56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</row>
    <row r="363">
      <c r="B363" s="56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</row>
    <row r="364">
      <c r="B364" s="56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</row>
    <row r="365">
      <c r="B365" s="56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</row>
    <row r="366">
      <c r="B366" s="56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</row>
    <row r="367">
      <c r="B367" s="56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</row>
    <row r="368"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</row>
    <row r="369">
      <c r="B369" s="56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</row>
    <row r="370">
      <c r="B370" s="56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</row>
    <row r="371">
      <c r="B371" s="56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</row>
    <row r="372">
      <c r="B372" s="56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</row>
    <row r="373">
      <c r="B373" s="56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</row>
    <row r="374">
      <c r="B374" s="56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</row>
    <row r="375">
      <c r="B375" s="56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</row>
    <row r="376">
      <c r="B376" s="56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</row>
    <row r="377">
      <c r="B377" s="56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</row>
    <row r="378">
      <c r="B378" s="56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</row>
    <row r="379">
      <c r="B379" s="56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</row>
    <row r="380">
      <c r="B380" s="56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</row>
    <row r="381">
      <c r="B381" s="56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</row>
    <row r="382">
      <c r="B382" s="56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</row>
    <row r="383">
      <c r="B383" s="56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</row>
    <row r="384">
      <c r="B384" s="56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</row>
    <row r="385">
      <c r="B385" s="56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</row>
    <row r="386">
      <c r="B386" s="56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</row>
    <row r="387">
      <c r="B387" s="56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</row>
    <row r="388">
      <c r="B388" s="56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</row>
    <row r="389">
      <c r="B389" s="56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</row>
    <row r="390">
      <c r="B390" s="56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</row>
    <row r="391"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</row>
    <row r="392">
      <c r="B392" s="56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</row>
    <row r="393">
      <c r="B393" s="56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</row>
    <row r="394">
      <c r="B394" s="56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</row>
    <row r="395">
      <c r="B395" s="56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</row>
    <row r="396">
      <c r="B396" s="56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</row>
    <row r="397">
      <c r="B397" s="56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</row>
    <row r="398">
      <c r="B398" s="56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</row>
    <row r="399">
      <c r="B399" s="56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</row>
    <row r="400">
      <c r="B400" s="56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</row>
    <row r="401">
      <c r="B401" s="56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</row>
    <row r="402">
      <c r="B402" s="56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</row>
    <row r="403">
      <c r="B403" s="56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</row>
    <row r="404">
      <c r="B404" s="56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</row>
    <row r="405">
      <c r="B405" s="56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</row>
    <row r="406">
      <c r="B406" s="56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</row>
    <row r="407">
      <c r="B407" s="56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</row>
    <row r="408"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</row>
    <row r="409">
      <c r="B409" s="56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</row>
    <row r="410">
      <c r="B410" s="56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</row>
    <row r="411">
      <c r="B411" s="56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</row>
    <row r="412">
      <c r="B412" s="56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</row>
    <row r="413">
      <c r="B413" s="56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</row>
    <row r="414">
      <c r="B414" s="56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</row>
    <row r="415">
      <c r="B415" s="56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</row>
    <row r="416">
      <c r="B416" s="56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</row>
    <row r="417">
      <c r="B417" s="56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</row>
    <row r="418">
      <c r="B418" s="56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</row>
    <row r="419">
      <c r="B419" s="56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</row>
    <row r="420">
      <c r="B420" s="56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</row>
    <row r="421">
      <c r="B421" s="56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</row>
    <row r="422">
      <c r="B422" s="56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</row>
    <row r="423">
      <c r="B423" s="56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</row>
    <row r="424">
      <c r="B424" s="56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</row>
    <row r="425">
      <c r="B425" s="56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</row>
    <row r="426">
      <c r="B426" s="56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</row>
    <row r="427">
      <c r="B427" s="56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</row>
    <row r="428">
      <c r="B428" s="56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</row>
    <row r="429">
      <c r="B429" s="56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</row>
    <row r="430">
      <c r="B430" s="56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</row>
    <row r="431">
      <c r="B431" s="56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</row>
    <row r="432">
      <c r="B432" s="56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</row>
    <row r="433">
      <c r="B433" s="56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</row>
    <row r="434">
      <c r="B434" s="56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</row>
    <row r="435">
      <c r="B435" s="56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</row>
    <row r="436">
      <c r="B436" s="56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</row>
    <row r="437">
      <c r="B437" s="56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</row>
    <row r="438">
      <c r="B438" s="56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</row>
    <row r="439">
      <c r="B439" s="56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</row>
    <row r="440">
      <c r="B440" s="56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</row>
    <row r="441">
      <c r="B441" s="56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</row>
    <row r="442">
      <c r="B442" s="56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</row>
    <row r="443">
      <c r="B443" s="56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</row>
    <row r="444">
      <c r="B444" s="56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</row>
    <row r="445">
      <c r="B445" s="56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</row>
    <row r="446">
      <c r="B446" s="56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</row>
    <row r="447">
      <c r="B447" s="56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</row>
    <row r="448">
      <c r="B448" s="56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</row>
    <row r="449">
      <c r="B449" s="56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</row>
    <row r="450">
      <c r="B450" s="56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</row>
    <row r="451">
      <c r="B451" s="56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</row>
    <row r="452">
      <c r="B452" s="56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</row>
    <row r="453">
      <c r="B453" s="56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</row>
    <row r="454">
      <c r="B454" s="56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</row>
    <row r="455">
      <c r="B455" s="56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</row>
    <row r="456">
      <c r="B456" s="56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</row>
    <row r="457">
      <c r="B457" s="56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</row>
    <row r="458">
      <c r="B458" s="56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</row>
    <row r="459">
      <c r="B459" s="56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</row>
    <row r="460">
      <c r="B460" s="56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</row>
    <row r="461">
      <c r="B461" s="56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</row>
    <row r="462">
      <c r="B462" s="56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</row>
    <row r="463">
      <c r="B463" s="56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</row>
    <row r="464">
      <c r="B464" s="56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</row>
    <row r="465">
      <c r="B465" s="56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</row>
    <row r="466">
      <c r="B466" s="56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</row>
    <row r="467">
      <c r="B467" s="56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</row>
    <row r="468">
      <c r="B468" s="56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</row>
    <row r="469">
      <c r="B469" s="56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</row>
    <row r="470">
      <c r="B470" s="56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</row>
    <row r="471">
      <c r="B471" s="56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</row>
    <row r="472">
      <c r="B472" s="56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</row>
    <row r="473">
      <c r="B473" s="56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</row>
    <row r="474">
      <c r="B474" s="56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</row>
    <row r="475">
      <c r="B475" s="56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</row>
    <row r="476">
      <c r="B476" s="56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</row>
    <row r="477">
      <c r="B477" s="56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</row>
    <row r="478">
      <c r="B478" s="56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</row>
    <row r="479">
      <c r="B479" s="56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</row>
    <row r="480">
      <c r="B480" s="56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</row>
    <row r="481">
      <c r="B481" s="56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</row>
    <row r="482">
      <c r="B482" s="56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</row>
    <row r="483">
      <c r="B483" s="56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</row>
    <row r="484">
      <c r="B484" s="56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</row>
    <row r="485">
      <c r="B485" s="56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</row>
    <row r="486">
      <c r="B486" s="56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</row>
    <row r="487">
      <c r="B487" s="56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</row>
    <row r="488">
      <c r="B488" s="56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</row>
    <row r="489">
      <c r="B489" s="56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</row>
    <row r="490">
      <c r="B490" s="56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</row>
    <row r="491">
      <c r="B491" s="56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</row>
    <row r="492">
      <c r="B492" s="56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</row>
    <row r="493">
      <c r="B493" s="56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</row>
    <row r="494">
      <c r="B494" s="56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</row>
    <row r="495">
      <c r="B495" s="56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</row>
    <row r="496">
      <c r="B496" s="56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</row>
    <row r="497">
      <c r="B497" s="56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</row>
    <row r="498">
      <c r="B498" s="56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</row>
    <row r="499">
      <c r="B499" s="56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</row>
    <row r="500">
      <c r="B500" s="56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</row>
    <row r="501">
      <c r="B501" s="56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</row>
    <row r="502">
      <c r="B502" s="56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</row>
    <row r="503">
      <c r="B503" s="56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</row>
    <row r="504">
      <c r="B504" s="56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</row>
    <row r="505">
      <c r="B505" s="56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</row>
    <row r="506">
      <c r="B506" s="56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</row>
    <row r="507">
      <c r="B507" s="56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</row>
    <row r="508">
      <c r="B508" s="56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</row>
    <row r="509">
      <c r="B509" s="56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</row>
    <row r="510">
      <c r="B510" s="56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</row>
    <row r="511">
      <c r="B511" s="56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</row>
    <row r="512">
      <c r="B512" s="56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</row>
    <row r="513">
      <c r="B513" s="56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</row>
    <row r="514">
      <c r="B514" s="56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</row>
    <row r="515">
      <c r="B515" s="56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</row>
    <row r="516">
      <c r="B516" s="56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</row>
    <row r="517">
      <c r="B517" s="56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</row>
    <row r="518">
      <c r="B518" s="56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</row>
    <row r="519">
      <c r="B519" s="56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</row>
    <row r="520">
      <c r="B520" s="56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</row>
    <row r="521">
      <c r="B521" s="56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</row>
    <row r="522">
      <c r="B522" s="56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</row>
    <row r="523">
      <c r="B523" s="56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</row>
    <row r="524">
      <c r="B524" s="56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</row>
    <row r="525">
      <c r="B525" s="56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</row>
    <row r="526">
      <c r="B526" s="56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</row>
    <row r="527">
      <c r="B527" s="56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</row>
    <row r="528">
      <c r="B528" s="56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</row>
    <row r="529">
      <c r="B529" s="56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</row>
    <row r="530">
      <c r="B530" s="56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</row>
    <row r="531">
      <c r="B531" s="56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</row>
    <row r="532">
      <c r="B532" s="56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</row>
    <row r="533">
      <c r="B533" s="56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</row>
    <row r="534">
      <c r="B534" s="56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</row>
    <row r="535">
      <c r="B535" s="56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</row>
    <row r="536">
      <c r="B536" s="56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</row>
    <row r="537">
      <c r="B537" s="56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</row>
    <row r="538">
      <c r="B538" s="56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</row>
    <row r="539">
      <c r="B539" s="56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</row>
    <row r="540">
      <c r="B540" s="56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</row>
    <row r="541">
      <c r="B541" s="56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</row>
    <row r="542">
      <c r="B542" s="56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</row>
    <row r="543">
      <c r="B543" s="56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</row>
    <row r="544">
      <c r="B544" s="56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</row>
    <row r="545">
      <c r="B545" s="56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</row>
    <row r="546">
      <c r="B546" s="56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</row>
    <row r="547">
      <c r="B547" s="56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</row>
    <row r="548">
      <c r="B548" s="56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</row>
    <row r="549">
      <c r="B549" s="56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</row>
    <row r="550">
      <c r="B550" s="56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</row>
    <row r="551">
      <c r="B551" s="56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</row>
    <row r="552">
      <c r="B552" s="56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</row>
    <row r="553">
      <c r="B553" s="56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</row>
    <row r="554">
      <c r="B554" s="56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</row>
    <row r="555">
      <c r="B555" s="56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</row>
    <row r="556">
      <c r="B556" s="56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</row>
    <row r="557">
      <c r="B557" s="56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</row>
    <row r="558">
      <c r="B558" s="56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</row>
    <row r="559">
      <c r="B559" s="56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</row>
    <row r="560">
      <c r="B560" s="56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</row>
    <row r="561">
      <c r="B561" s="56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</row>
    <row r="562">
      <c r="B562" s="56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</row>
    <row r="563">
      <c r="B563" s="56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</row>
    <row r="564">
      <c r="B564" s="56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</row>
    <row r="565">
      <c r="B565" s="56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</row>
    <row r="566">
      <c r="B566" s="56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</row>
    <row r="567">
      <c r="B567" s="56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</row>
    <row r="568">
      <c r="B568" s="56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</row>
    <row r="569">
      <c r="B569" s="56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</row>
    <row r="570">
      <c r="B570" s="56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</row>
    <row r="571">
      <c r="B571" s="56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</row>
    <row r="572">
      <c r="B572" s="56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</row>
    <row r="573">
      <c r="B573" s="56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</row>
    <row r="574">
      <c r="B574" s="56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</row>
    <row r="575">
      <c r="B575" s="56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</row>
    <row r="576">
      <c r="B576" s="56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</row>
    <row r="577">
      <c r="B577" s="56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</row>
    <row r="578">
      <c r="B578" s="56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</row>
    <row r="579">
      <c r="B579" s="56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</row>
    <row r="580">
      <c r="B580" s="56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</row>
    <row r="581">
      <c r="B581" s="56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</row>
    <row r="582">
      <c r="B582" s="56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</row>
    <row r="583">
      <c r="B583" s="56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</row>
    <row r="584">
      <c r="B584" s="56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</row>
    <row r="585">
      <c r="B585" s="56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</row>
    <row r="586">
      <c r="B586" s="56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</row>
    <row r="587">
      <c r="B587" s="56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</row>
    <row r="588">
      <c r="B588" s="56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</row>
    <row r="589">
      <c r="B589" s="56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</row>
    <row r="590">
      <c r="B590" s="56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</row>
    <row r="591">
      <c r="B591" s="56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</row>
    <row r="592">
      <c r="B592" s="56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</row>
    <row r="593">
      <c r="B593" s="56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</row>
    <row r="594">
      <c r="B594" s="56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</row>
    <row r="595">
      <c r="B595" s="56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</row>
    <row r="596">
      <c r="B596" s="56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</row>
    <row r="597">
      <c r="B597" s="56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</row>
    <row r="598">
      <c r="B598" s="56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</row>
    <row r="599">
      <c r="B599" s="56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</row>
    <row r="600">
      <c r="B600" s="56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</row>
    <row r="601">
      <c r="B601" s="56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</row>
    <row r="602">
      <c r="B602" s="56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</row>
    <row r="603">
      <c r="B603" s="56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</row>
    <row r="604">
      <c r="B604" s="56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</row>
    <row r="605">
      <c r="B605" s="56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</row>
    <row r="606">
      <c r="B606" s="56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</row>
    <row r="607">
      <c r="B607" s="56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</row>
    <row r="608">
      <c r="B608" s="56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</row>
    <row r="609">
      <c r="B609" s="56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</row>
    <row r="610">
      <c r="B610" s="56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</row>
    <row r="611">
      <c r="B611" s="56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</row>
    <row r="612">
      <c r="B612" s="56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</row>
    <row r="613">
      <c r="B613" s="56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</row>
    <row r="614">
      <c r="B614" s="56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</row>
    <row r="615">
      <c r="B615" s="56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</row>
    <row r="616">
      <c r="B616" s="56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</row>
    <row r="617">
      <c r="B617" s="56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</row>
    <row r="618">
      <c r="B618" s="56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</row>
    <row r="619">
      <c r="B619" s="56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</row>
    <row r="620">
      <c r="B620" s="56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</row>
    <row r="621">
      <c r="B621" s="56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</row>
    <row r="622">
      <c r="B622" s="56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</row>
    <row r="623">
      <c r="B623" s="56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</row>
    <row r="624">
      <c r="B624" s="56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</row>
    <row r="625">
      <c r="B625" s="56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</row>
    <row r="626">
      <c r="B626" s="56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</row>
    <row r="627">
      <c r="B627" s="56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</row>
    <row r="628">
      <c r="B628" s="56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</row>
    <row r="629">
      <c r="B629" s="56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</row>
    <row r="630">
      <c r="B630" s="56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</row>
    <row r="631">
      <c r="B631" s="56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</row>
    <row r="632">
      <c r="B632" s="56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</row>
    <row r="633">
      <c r="B633" s="56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</row>
    <row r="634">
      <c r="B634" s="56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</row>
    <row r="635">
      <c r="B635" s="56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</row>
    <row r="636">
      <c r="B636" s="56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</row>
    <row r="637">
      <c r="B637" s="56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</row>
    <row r="638">
      <c r="B638" s="56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</row>
    <row r="639">
      <c r="B639" s="56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</row>
    <row r="640">
      <c r="B640" s="56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</row>
    <row r="641">
      <c r="B641" s="56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</row>
    <row r="642">
      <c r="B642" s="56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</row>
    <row r="643">
      <c r="B643" s="56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</row>
    <row r="644">
      <c r="B644" s="56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</row>
    <row r="645">
      <c r="B645" s="56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</row>
    <row r="646">
      <c r="B646" s="56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</row>
    <row r="647">
      <c r="B647" s="56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</row>
    <row r="648">
      <c r="B648" s="56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</row>
    <row r="649">
      <c r="B649" s="56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</row>
    <row r="650">
      <c r="B650" s="56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</row>
    <row r="651">
      <c r="B651" s="56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</row>
    <row r="652">
      <c r="B652" s="56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</row>
    <row r="653">
      <c r="B653" s="56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</row>
    <row r="654">
      <c r="B654" s="56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</row>
    <row r="655">
      <c r="B655" s="56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</row>
    <row r="656">
      <c r="B656" s="56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</row>
    <row r="657">
      <c r="B657" s="56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</row>
    <row r="658">
      <c r="B658" s="56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</row>
    <row r="659">
      <c r="B659" s="56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</row>
    <row r="660">
      <c r="B660" s="56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</row>
    <row r="661">
      <c r="B661" s="56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</row>
    <row r="662">
      <c r="B662" s="56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</row>
    <row r="663">
      <c r="B663" s="56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</row>
    <row r="664">
      <c r="B664" s="56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</row>
    <row r="665">
      <c r="B665" s="56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</row>
    <row r="666">
      <c r="B666" s="56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</row>
    <row r="667">
      <c r="B667" s="56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</row>
    <row r="668">
      <c r="B668" s="56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</row>
    <row r="669">
      <c r="B669" s="56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</row>
    <row r="670">
      <c r="B670" s="56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</row>
    <row r="671">
      <c r="B671" s="56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</row>
    <row r="672">
      <c r="B672" s="56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</row>
    <row r="673">
      <c r="B673" s="56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</row>
    <row r="674">
      <c r="B674" s="56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</row>
    <row r="675">
      <c r="B675" s="56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</row>
    <row r="676">
      <c r="B676" s="56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</row>
    <row r="677">
      <c r="B677" s="56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</row>
    <row r="678">
      <c r="B678" s="56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</row>
    <row r="679">
      <c r="B679" s="56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</row>
    <row r="680">
      <c r="B680" s="56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</row>
    <row r="681">
      <c r="B681" s="56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</row>
    <row r="682">
      <c r="B682" s="56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</row>
    <row r="683">
      <c r="B683" s="56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</row>
    <row r="684">
      <c r="B684" s="56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</row>
    <row r="685">
      <c r="B685" s="56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</row>
    <row r="686">
      <c r="B686" s="56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</row>
    <row r="687">
      <c r="B687" s="56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</row>
    <row r="688">
      <c r="B688" s="56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</row>
    <row r="689">
      <c r="B689" s="56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</row>
    <row r="690">
      <c r="B690" s="56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</row>
    <row r="691">
      <c r="B691" s="56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</row>
    <row r="692">
      <c r="B692" s="56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</row>
    <row r="693">
      <c r="B693" s="56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</row>
    <row r="694">
      <c r="B694" s="56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</row>
    <row r="695">
      <c r="B695" s="56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</row>
    <row r="696">
      <c r="B696" s="56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</row>
    <row r="697">
      <c r="B697" s="56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</row>
    <row r="698">
      <c r="B698" s="56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</row>
    <row r="699">
      <c r="B699" s="56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</row>
    <row r="700">
      <c r="B700" s="56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</row>
    <row r="701">
      <c r="B701" s="56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</row>
    <row r="702">
      <c r="B702" s="56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</row>
    <row r="703">
      <c r="B703" s="56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</row>
    <row r="704">
      <c r="B704" s="56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</row>
    <row r="705">
      <c r="B705" s="56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</row>
    <row r="706">
      <c r="B706" s="56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</row>
    <row r="707">
      <c r="B707" s="56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</row>
    <row r="708">
      <c r="B708" s="56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</row>
    <row r="709">
      <c r="B709" s="56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</row>
    <row r="710">
      <c r="B710" s="56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</row>
    <row r="711">
      <c r="B711" s="56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</row>
    <row r="712">
      <c r="B712" s="56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</row>
    <row r="713">
      <c r="B713" s="56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</row>
    <row r="714">
      <c r="B714" s="56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</row>
    <row r="715">
      <c r="B715" s="56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</row>
    <row r="716">
      <c r="B716" s="56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</row>
    <row r="717">
      <c r="B717" s="56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</row>
    <row r="718">
      <c r="B718" s="56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</row>
    <row r="719">
      <c r="B719" s="56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</row>
    <row r="720">
      <c r="B720" s="56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</row>
    <row r="721">
      <c r="B721" s="56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</row>
    <row r="722">
      <c r="B722" s="56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</row>
    <row r="723">
      <c r="B723" s="56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</row>
    <row r="724">
      <c r="B724" s="56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</row>
    <row r="725">
      <c r="B725" s="56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</row>
    <row r="726">
      <c r="B726" s="56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</row>
    <row r="727">
      <c r="B727" s="56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</row>
    <row r="728">
      <c r="B728" s="56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</row>
    <row r="729">
      <c r="B729" s="56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</row>
    <row r="730">
      <c r="B730" s="56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</row>
    <row r="731">
      <c r="B731" s="56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</row>
    <row r="732">
      <c r="B732" s="56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</row>
    <row r="733">
      <c r="B733" s="56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</row>
    <row r="734">
      <c r="B734" s="56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</row>
    <row r="735">
      <c r="B735" s="56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</row>
    <row r="736">
      <c r="B736" s="56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</row>
    <row r="737">
      <c r="B737" s="56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</row>
    <row r="738">
      <c r="B738" s="56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</row>
    <row r="739">
      <c r="B739" s="56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</row>
    <row r="740">
      <c r="B740" s="56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</row>
    <row r="741">
      <c r="B741" s="56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</row>
    <row r="742">
      <c r="B742" s="56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</row>
    <row r="743">
      <c r="B743" s="56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</row>
    <row r="744">
      <c r="B744" s="56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</row>
    <row r="745">
      <c r="B745" s="56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</row>
    <row r="746">
      <c r="B746" s="56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</row>
    <row r="747">
      <c r="B747" s="56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</row>
    <row r="748">
      <c r="B748" s="56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</row>
    <row r="749">
      <c r="B749" s="56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</row>
    <row r="750">
      <c r="B750" s="56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</row>
    <row r="751">
      <c r="B751" s="56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</row>
    <row r="752">
      <c r="B752" s="56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</row>
    <row r="753">
      <c r="B753" s="56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</row>
    <row r="754">
      <c r="B754" s="56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</row>
    <row r="755">
      <c r="B755" s="56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</row>
    <row r="756">
      <c r="B756" s="56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</row>
    <row r="757">
      <c r="B757" s="56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</row>
    <row r="758">
      <c r="B758" s="56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</row>
    <row r="759">
      <c r="B759" s="56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</row>
    <row r="760">
      <c r="B760" s="56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</row>
    <row r="761">
      <c r="B761" s="56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</row>
    <row r="762">
      <c r="B762" s="56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</row>
    <row r="763">
      <c r="B763" s="56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</row>
    <row r="764">
      <c r="B764" s="56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</row>
    <row r="765">
      <c r="B765" s="56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</row>
    <row r="766">
      <c r="B766" s="56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</row>
    <row r="767">
      <c r="B767" s="56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</row>
    <row r="768">
      <c r="B768" s="56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</row>
    <row r="769">
      <c r="B769" s="56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</row>
    <row r="770">
      <c r="B770" s="56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</row>
    <row r="771">
      <c r="B771" s="56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</row>
    <row r="772">
      <c r="B772" s="56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</row>
    <row r="773">
      <c r="B773" s="56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</row>
    <row r="774">
      <c r="B774" s="56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</row>
    <row r="775">
      <c r="B775" s="56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</row>
    <row r="776">
      <c r="B776" s="56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</row>
    <row r="777">
      <c r="B777" s="56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</row>
    <row r="778">
      <c r="B778" s="56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</row>
    <row r="779">
      <c r="B779" s="56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</row>
    <row r="780">
      <c r="B780" s="56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</row>
    <row r="781">
      <c r="B781" s="56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</row>
    <row r="782">
      <c r="B782" s="56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</row>
    <row r="783">
      <c r="B783" s="56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</row>
    <row r="784">
      <c r="B784" s="56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</row>
    <row r="785">
      <c r="B785" s="56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</row>
    <row r="786">
      <c r="B786" s="56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</row>
    <row r="787">
      <c r="B787" s="56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</row>
    <row r="788">
      <c r="B788" s="56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</row>
    <row r="789">
      <c r="B789" s="56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</row>
    <row r="790">
      <c r="B790" s="56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</row>
    <row r="791">
      <c r="B791" s="56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</row>
    <row r="792">
      <c r="B792" s="56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</row>
    <row r="793">
      <c r="B793" s="56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</row>
    <row r="794">
      <c r="B794" s="56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</row>
    <row r="795">
      <c r="B795" s="56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</row>
    <row r="796">
      <c r="B796" s="56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</row>
    <row r="797">
      <c r="B797" s="56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</row>
    <row r="798">
      <c r="B798" s="56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</row>
    <row r="799">
      <c r="B799" s="56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</row>
    <row r="800">
      <c r="B800" s="56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</row>
    <row r="801">
      <c r="B801" s="56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</row>
    <row r="802">
      <c r="B802" s="56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</row>
    <row r="803">
      <c r="B803" s="56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</row>
    <row r="804">
      <c r="B804" s="56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</row>
    <row r="805">
      <c r="B805" s="56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</row>
    <row r="806">
      <c r="B806" s="56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</row>
    <row r="807">
      <c r="B807" s="56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</row>
    <row r="808">
      <c r="B808" s="56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</row>
    <row r="809">
      <c r="B809" s="56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</row>
    <row r="810">
      <c r="B810" s="56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</row>
    <row r="811">
      <c r="B811" s="56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</row>
    <row r="812">
      <c r="B812" s="56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</row>
    <row r="813">
      <c r="B813" s="56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</row>
    <row r="814">
      <c r="B814" s="56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</row>
    <row r="815">
      <c r="B815" s="56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</row>
    <row r="816">
      <c r="B816" s="56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</row>
    <row r="817">
      <c r="B817" s="56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</row>
    <row r="818">
      <c r="B818" s="56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</row>
    <row r="819">
      <c r="B819" s="56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</row>
    <row r="820">
      <c r="B820" s="56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</row>
    <row r="821">
      <c r="B821" s="56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</row>
    <row r="822">
      <c r="B822" s="56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</row>
    <row r="823">
      <c r="B823" s="56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</row>
    <row r="824">
      <c r="B824" s="56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</row>
    <row r="825">
      <c r="B825" s="56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</row>
    <row r="826">
      <c r="B826" s="56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</row>
    <row r="827">
      <c r="B827" s="56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</row>
    <row r="828">
      <c r="B828" s="56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</row>
    <row r="829">
      <c r="B829" s="56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</row>
    <row r="830">
      <c r="B830" s="56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</row>
    <row r="831">
      <c r="B831" s="56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</row>
    <row r="832">
      <c r="B832" s="56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</row>
    <row r="833">
      <c r="B833" s="56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</row>
    <row r="834">
      <c r="B834" s="56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</row>
    <row r="835">
      <c r="B835" s="56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</row>
    <row r="836">
      <c r="B836" s="56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</row>
    <row r="837">
      <c r="B837" s="56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</row>
    <row r="838">
      <c r="B838" s="56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</row>
    <row r="839">
      <c r="B839" s="56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</row>
    <row r="840">
      <c r="B840" s="56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</row>
    <row r="841">
      <c r="B841" s="56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</row>
    <row r="842">
      <c r="B842" s="56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</row>
    <row r="843">
      <c r="B843" s="56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</row>
    <row r="844">
      <c r="B844" s="56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</row>
    <row r="845">
      <c r="B845" s="56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</row>
    <row r="846">
      <c r="B846" s="56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</row>
    <row r="847">
      <c r="B847" s="56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</row>
    <row r="848">
      <c r="B848" s="56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</row>
    <row r="849">
      <c r="B849" s="56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</row>
    <row r="850">
      <c r="B850" s="56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</row>
    <row r="851">
      <c r="B851" s="56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</row>
    <row r="852">
      <c r="B852" s="56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</row>
    <row r="853">
      <c r="B853" s="56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</row>
    <row r="854">
      <c r="B854" s="56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</row>
    <row r="855">
      <c r="B855" s="56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</row>
    <row r="856">
      <c r="B856" s="56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</row>
    <row r="857">
      <c r="B857" s="56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</row>
    <row r="858">
      <c r="B858" s="56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</row>
    <row r="859">
      <c r="B859" s="56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</row>
    <row r="860">
      <c r="B860" s="56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</row>
    <row r="861">
      <c r="B861" s="56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</row>
    <row r="862">
      <c r="B862" s="56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</row>
    <row r="863">
      <c r="B863" s="56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</row>
    <row r="864">
      <c r="B864" s="56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</row>
    <row r="865">
      <c r="B865" s="56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</row>
    <row r="866">
      <c r="B866" s="56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</row>
    <row r="867">
      <c r="B867" s="56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</row>
    <row r="868">
      <c r="B868" s="56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</row>
    <row r="869">
      <c r="B869" s="56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</row>
    <row r="870">
      <c r="B870" s="56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</row>
    <row r="871">
      <c r="B871" s="56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</row>
    <row r="872">
      <c r="B872" s="56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</row>
    <row r="873">
      <c r="B873" s="56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</row>
    <row r="874">
      <c r="B874" s="56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</row>
    <row r="875">
      <c r="B875" s="56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</row>
    <row r="876">
      <c r="B876" s="56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</row>
    <row r="877">
      <c r="B877" s="56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</row>
    <row r="878">
      <c r="B878" s="56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</row>
    <row r="879">
      <c r="B879" s="56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</row>
    <row r="880">
      <c r="B880" s="56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</row>
    <row r="881">
      <c r="B881" s="56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</row>
    <row r="882">
      <c r="B882" s="56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</row>
    <row r="883">
      <c r="B883" s="56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</row>
    <row r="884">
      <c r="B884" s="56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</row>
    <row r="885">
      <c r="B885" s="56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</row>
    <row r="886">
      <c r="B886" s="56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</row>
    <row r="887">
      <c r="B887" s="56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</row>
    <row r="888">
      <c r="B888" s="56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</row>
    <row r="889">
      <c r="B889" s="56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</row>
    <row r="890">
      <c r="B890" s="56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</row>
    <row r="891">
      <c r="B891" s="56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</row>
    <row r="892">
      <c r="B892" s="56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</row>
    <row r="893">
      <c r="B893" s="56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</row>
    <row r="894">
      <c r="B894" s="56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</row>
    <row r="895">
      <c r="B895" s="56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</row>
    <row r="896">
      <c r="B896" s="56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</row>
    <row r="897">
      <c r="B897" s="56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</row>
    <row r="898">
      <c r="B898" s="56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</row>
    <row r="899">
      <c r="B899" s="56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</row>
    <row r="900">
      <c r="B900" s="56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</row>
    <row r="901">
      <c r="B901" s="56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</row>
    <row r="902">
      <c r="B902" s="56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</row>
    <row r="903">
      <c r="B903" s="56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</row>
    <row r="904">
      <c r="B904" s="56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</row>
    <row r="905">
      <c r="B905" s="56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</row>
    <row r="906">
      <c r="B906" s="56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</row>
    <row r="907">
      <c r="B907" s="56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</row>
    <row r="908">
      <c r="B908" s="56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</row>
    <row r="909">
      <c r="B909" s="56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</row>
    <row r="910">
      <c r="B910" s="56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</row>
    <row r="911">
      <c r="B911" s="56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</row>
    <row r="912">
      <c r="B912" s="56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</row>
    <row r="913">
      <c r="B913" s="56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</row>
    <row r="914">
      <c r="B914" s="56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</row>
    <row r="915">
      <c r="B915" s="56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</row>
    <row r="916">
      <c r="B916" s="56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</row>
    <row r="917">
      <c r="B917" s="56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</row>
    <row r="918">
      <c r="B918" s="56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</row>
    <row r="919">
      <c r="B919" s="56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</row>
    <row r="920">
      <c r="B920" s="56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</row>
    <row r="921">
      <c r="B921" s="56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</row>
    <row r="922">
      <c r="B922" s="56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</row>
    <row r="923">
      <c r="B923" s="56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</row>
    <row r="924">
      <c r="B924" s="56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</row>
    <row r="925">
      <c r="B925" s="56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</row>
    <row r="926">
      <c r="B926" s="56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</row>
    <row r="927">
      <c r="B927" s="56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</row>
    <row r="928">
      <c r="B928" s="56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</row>
    <row r="929">
      <c r="B929" s="56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</row>
    <row r="930">
      <c r="B930" s="56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</row>
    <row r="931">
      <c r="B931" s="56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</row>
    <row r="932">
      <c r="B932" s="56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</row>
    <row r="933">
      <c r="B933" s="56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</row>
    <row r="934">
      <c r="B934" s="56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</row>
    <row r="935">
      <c r="B935" s="56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</row>
    <row r="936">
      <c r="B936" s="56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</row>
    <row r="937">
      <c r="B937" s="56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</row>
    <row r="938">
      <c r="B938" s="56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</row>
    <row r="939">
      <c r="B939" s="56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</row>
    <row r="940">
      <c r="B940" s="56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</row>
    <row r="941">
      <c r="B941" s="56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</row>
    <row r="942">
      <c r="B942" s="56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</row>
    <row r="943">
      <c r="B943" s="56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</row>
    <row r="944">
      <c r="B944" s="56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</row>
    <row r="945">
      <c r="B945" s="56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</row>
    <row r="946">
      <c r="B946" s="56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</row>
    <row r="947">
      <c r="B947" s="56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</row>
    <row r="948">
      <c r="B948" s="56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</row>
    <row r="949">
      <c r="B949" s="56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</row>
    <row r="950">
      <c r="B950" s="56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</row>
    <row r="951">
      <c r="B951" s="56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</row>
    <row r="952">
      <c r="B952" s="56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</row>
    <row r="953">
      <c r="B953" s="56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</row>
    <row r="954">
      <c r="B954" s="56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</row>
    <row r="955">
      <c r="B955" s="56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</row>
    <row r="956">
      <c r="B956" s="56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</row>
    <row r="957">
      <c r="B957" s="56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</row>
    <row r="958">
      <c r="B958" s="56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</row>
    <row r="959">
      <c r="B959" s="56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</row>
    <row r="960">
      <c r="B960" s="56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</row>
    <row r="961">
      <c r="B961" s="56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</row>
    <row r="962">
      <c r="B962" s="56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</row>
    <row r="963">
      <c r="B963" s="56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</row>
    <row r="964">
      <c r="B964" s="56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</row>
    <row r="965">
      <c r="B965" s="56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</row>
    <row r="966">
      <c r="B966" s="56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</row>
    <row r="967">
      <c r="B967" s="56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</row>
    <row r="968">
      <c r="B968" s="56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</row>
    <row r="969">
      <c r="B969" s="56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</row>
    <row r="970">
      <c r="B970" s="56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</row>
    <row r="971">
      <c r="B971" s="56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</row>
    <row r="972">
      <c r="B972" s="56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</row>
    <row r="973">
      <c r="B973" s="56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</row>
    <row r="974">
      <c r="B974" s="56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</row>
    <row r="975">
      <c r="B975" s="56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</row>
    <row r="976">
      <c r="B976" s="56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</row>
    <row r="977">
      <c r="B977" s="56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</row>
    <row r="978">
      <c r="B978" s="56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</row>
    <row r="979">
      <c r="B979" s="56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</row>
    <row r="980">
      <c r="B980" s="56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</row>
    <row r="981">
      <c r="B981" s="56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</row>
    <row r="982">
      <c r="B982" s="56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</row>
    <row r="983">
      <c r="B983" s="56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</row>
    <row r="984">
      <c r="B984" s="56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</row>
    <row r="985">
      <c r="B985" s="56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</row>
    <row r="986">
      <c r="B986" s="56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</row>
    <row r="987">
      <c r="B987" s="56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</row>
    <row r="988">
      <c r="B988" s="56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</row>
    <row r="989">
      <c r="B989" s="56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</row>
    <row r="990">
      <c r="B990" s="56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</row>
    <row r="991">
      <c r="B991" s="56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</row>
    <row r="992">
      <c r="B992" s="56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</row>
    <row r="993">
      <c r="B993" s="56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</row>
    <row r="994">
      <c r="B994" s="56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</row>
    <row r="995">
      <c r="B995" s="56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</row>
    <row r="996">
      <c r="B996" s="56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</row>
    <row r="997">
      <c r="B997" s="56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</row>
    <row r="998">
      <c r="B998" s="56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</row>
    <row r="999">
      <c r="B999" s="56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</row>
    <row r="1000">
      <c r="B1000" s="56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</row>
    <row r="1001">
      <c r="B1001" s="56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</row>
    <row r="1002">
      <c r="B1002" s="56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</row>
    <row r="1003">
      <c r="B1003" s="56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</row>
    <row r="1004">
      <c r="B1004" s="56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</row>
  </sheetData>
  <mergeCells count="15">
    <mergeCell ref="O8:O11"/>
    <mergeCell ref="O4:O7"/>
    <mergeCell ref="P4:P7"/>
    <mergeCell ref="P8:P11"/>
    <mergeCell ref="P12:P15"/>
    <mergeCell ref="F20:G20"/>
    <mergeCell ref="J22:K22"/>
    <mergeCell ref="C20:D20"/>
    <mergeCell ref="O12:O15"/>
    <mergeCell ref="F52:G52"/>
    <mergeCell ref="F80:G80"/>
    <mergeCell ref="F86:G86"/>
    <mergeCell ref="F91:G91"/>
    <mergeCell ref="F96:G96"/>
    <mergeCell ref="F101:G101"/>
  </mergeCells>
  <drawing r:id="rId1"/>
</worksheet>
</file>