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culations" sheetId="1" r:id="rId3"/>
    <sheet state="visible" name="Sample Weights" sheetId="2" r:id="rId4"/>
    <sheet state="visible" name="Batch Controls" sheetId="3" r:id="rId5"/>
    <sheet state="visible" name="Results" sheetId="4" r:id="rId6"/>
    <sheet state="visible" name="AGIP Data" sheetId="5" r:id="rId7"/>
  </sheets>
  <definedNames/>
  <calcPr/>
</workbook>
</file>

<file path=xl/sharedStrings.xml><?xml version="1.0" encoding="utf-8"?>
<sst xmlns="http://schemas.openxmlformats.org/spreadsheetml/2006/main" count="4275" uniqueCount="1202">
  <si>
    <t>Batch</t>
  </si>
  <si>
    <t>Nisqually-1 pHBA (mg/g)</t>
  </si>
  <si>
    <t>Difference from mean</t>
  </si>
  <si>
    <t>Sample Weights'!A218</t>
  </si>
  <si>
    <t>Sample ID</t>
  </si>
  <si>
    <t>Sample Name</t>
  </si>
  <si>
    <t>Weight (g)</t>
  </si>
  <si>
    <t>Weight (g) - Round 2</t>
  </si>
  <si>
    <t>SKWA-24-4</t>
  </si>
  <si>
    <t>QFRS-16-2</t>
  </si>
  <si>
    <t>SLMD-28-5</t>
  </si>
  <si>
    <t>LILB-26-4</t>
  </si>
  <si>
    <t>ALAA-20-1</t>
  </si>
  <si>
    <t>SKNP-10-8</t>
  </si>
  <si>
    <t>BLCG-28-3</t>
  </si>
  <si>
    <t>KLNB-20-2</t>
  </si>
  <si>
    <t>QLKE-16-4</t>
  </si>
  <si>
    <t xml:space="preserve">- </t>
  </si>
  <si>
    <t>YALE-27-3</t>
  </si>
  <si>
    <t>PHLC-22-5</t>
  </si>
  <si>
    <t>Nisqually-1</t>
  </si>
  <si>
    <t>YALD-27-5</t>
  </si>
  <si>
    <t>HARC-26-2</t>
  </si>
  <si>
    <t>DEND-17-1</t>
  </si>
  <si>
    <t>HALS-30-4</t>
  </si>
  <si>
    <t>HOMD-21-4</t>
  </si>
  <si>
    <t>KIMB-16-2</t>
  </si>
  <si>
    <t>HARB-26-1</t>
  </si>
  <si>
    <t>CHKC-19-2</t>
  </si>
  <si>
    <t>CARS-29-3</t>
  </si>
  <si>
    <t>CHKC-19-3</t>
  </si>
  <si>
    <t>SLMB-28-1</t>
  </si>
  <si>
    <t>AVG:</t>
  </si>
  <si>
    <t>HALS-30-1</t>
  </si>
  <si>
    <t>FNYI-28-3</t>
  </si>
  <si>
    <t>SLMD-28-1</t>
  </si>
  <si>
    <t>SKWC-24-3</t>
  </si>
  <si>
    <t>LILB-26-3</t>
  </si>
  <si>
    <t>YALD-27-2</t>
  </si>
  <si>
    <t>YALE-27-4</t>
  </si>
  <si>
    <t>SKWF-24-5</t>
  </si>
  <si>
    <t>KLNA-20-5</t>
  </si>
  <si>
    <t>CHKD-19-3</t>
  </si>
  <si>
    <t>LAFY-30-1</t>
  </si>
  <si>
    <t>ALAA-20-5</t>
  </si>
  <si>
    <t>SQMC-25-4</t>
  </si>
  <si>
    <t>SKWD-24-3</t>
  </si>
  <si>
    <t>WLOW-15-5</t>
  </si>
  <si>
    <t>YALD-27-3</t>
  </si>
  <si>
    <t>SKWC-24-4</t>
  </si>
  <si>
    <t>MCHA-19-5</t>
  </si>
  <si>
    <t>DENC-17-2</t>
  </si>
  <si>
    <t>STHA-21-5</t>
  </si>
  <si>
    <t>KLNA-20-4</t>
  </si>
  <si>
    <t>HOMD-21-5</t>
  </si>
  <si>
    <t>SQMC-25-5</t>
  </si>
  <si>
    <t>DENC-17-5</t>
  </si>
  <si>
    <t>LILC-26-3</t>
  </si>
  <si>
    <t>MCHB-19-1</t>
  </si>
  <si>
    <t>GLCB-26-2</t>
  </si>
  <si>
    <t>CNYH-28-2</t>
  </si>
  <si>
    <t>MCHB-19-2</t>
  </si>
  <si>
    <t>SKWA-24-3</t>
  </si>
  <si>
    <t>HOMA-21-5</t>
  </si>
  <si>
    <t>STHA-21-3</t>
  </si>
  <si>
    <t>HRSP-27-3</t>
  </si>
  <si>
    <t>QAUS-16-1</t>
  </si>
  <si>
    <t>HARB-26-4</t>
  </si>
  <si>
    <t>PHLA-22-2</t>
  </si>
  <si>
    <t>MCMN-27-3</t>
  </si>
  <si>
    <t>MTSM-27-3</t>
  </si>
  <si>
    <t>NHTA-27-3</t>
  </si>
  <si>
    <t>HARC-26-1</t>
  </si>
  <si>
    <t>LILC-26-5</t>
  </si>
  <si>
    <t>HOMB-21-1</t>
  </si>
  <si>
    <t>HRSO-27-2</t>
  </si>
  <si>
    <t>DENC-17-4</t>
  </si>
  <si>
    <t>DENC-17-3</t>
  </si>
  <si>
    <t>TNZA-4-1</t>
  </si>
  <si>
    <t>KLNG-20-6</t>
  </si>
  <si>
    <t>STHB-21-2</t>
  </si>
  <si>
    <t>VNDL-27-5</t>
  </si>
  <si>
    <t>NHTA-27-5</t>
  </si>
  <si>
    <t>WHTE-28-4</t>
  </si>
  <si>
    <t>CMBF-28-4</t>
  </si>
  <si>
    <t>LONG-29-2</t>
  </si>
  <si>
    <t>MCFA-20-1</t>
  </si>
  <si>
    <t>PHLA-22-4</t>
  </si>
  <si>
    <t>BELA-18-1</t>
  </si>
  <si>
    <t>SKNN-10-2</t>
  </si>
  <si>
    <t>SKWE-24-5</t>
  </si>
  <si>
    <t>HOMB-21-5</t>
  </si>
  <si>
    <t>BLCG-28-1</t>
  </si>
  <si>
    <t>HOMC-21-4</t>
  </si>
  <si>
    <t>CSYJ-28-1</t>
  </si>
  <si>
    <t>BELA-18-3</t>
  </si>
  <si>
    <t>GLCB-26-1</t>
  </si>
  <si>
    <t>SKWF-24-3</t>
  </si>
  <si>
    <t>MCFA-20-6</t>
  </si>
  <si>
    <t>CHKD-19-4</t>
  </si>
  <si>
    <t>KLNE-20-4</t>
  </si>
  <si>
    <t>SLMB-28-3</t>
  </si>
  <si>
    <t>MCGR-15-8</t>
  </si>
  <si>
    <t>HIXN-16-1</t>
  </si>
  <si>
    <t>KLNA-20-3</t>
  </si>
  <si>
    <t>SKWE-24-2</t>
  </si>
  <si>
    <t>LAFY-30-2</t>
  </si>
  <si>
    <t>TOBA-23-4</t>
  </si>
  <si>
    <t>DENB-17-4</t>
  </si>
  <si>
    <t>FNYI-28-1</t>
  </si>
  <si>
    <t>DENA-17-2</t>
  </si>
  <si>
    <t>BELC-18-4</t>
  </si>
  <si>
    <t>MCHA-19-4</t>
  </si>
  <si>
    <t>KLND-20-3</t>
  </si>
  <si>
    <t>LILA-26-2</t>
  </si>
  <si>
    <t>VNDL-27-4</t>
  </si>
  <si>
    <t>GLCA-26-1</t>
  </si>
  <si>
    <t>SQMA-25-4</t>
  </si>
  <si>
    <t>WELC-27-1</t>
  </si>
  <si>
    <t>HALS-30-2</t>
  </si>
  <si>
    <t>HOMD-21-1</t>
  </si>
  <si>
    <t>CHKD-19-2</t>
  </si>
  <si>
    <t>MCFA-20-3</t>
  </si>
  <si>
    <t>WHTE-28-3</t>
  </si>
  <si>
    <t>STHA-21-4</t>
  </si>
  <si>
    <t>HOPF-27-4</t>
  </si>
  <si>
    <t>PHLC-22-2</t>
  </si>
  <si>
    <t>ALAA-20-2</t>
  </si>
  <si>
    <t>CHKC-19-4</t>
  </si>
  <si>
    <t>CHWK-27-4</t>
  </si>
  <si>
    <t>NPLN-30-4</t>
  </si>
  <si>
    <t>STHB-21-5</t>
  </si>
  <si>
    <t>MCHB-19-5</t>
  </si>
  <si>
    <t>CNYH-28-5</t>
  </si>
  <si>
    <t>MCFA-20-2</t>
  </si>
  <si>
    <t>KLNE-20-5</t>
  </si>
  <si>
    <t>WELC-27-3</t>
  </si>
  <si>
    <t>GLCB-26-4</t>
  </si>
  <si>
    <t>HARB-26-3</t>
  </si>
  <si>
    <t>SHEL-15-5</t>
  </si>
  <si>
    <t>HARC-26-4</t>
  </si>
  <si>
    <t>YALD-27-4</t>
  </si>
  <si>
    <t>SLMB-28-4</t>
  </si>
  <si>
    <t>NHTB-27-1</t>
  </si>
  <si>
    <t>QFRS-16-1</t>
  </si>
  <si>
    <t>TOBB-23-5</t>
  </si>
  <si>
    <t>NHTB-27-5</t>
  </si>
  <si>
    <t>CMBF-28-1</t>
  </si>
  <si>
    <t>MEMA-28-4</t>
  </si>
  <si>
    <t>SKWE-24-3</t>
  </si>
  <si>
    <t>CSYJ-28-3</t>
  </si>
  <si>
    <t>KLNG-20-1</t>
  </si>
  <si>
    <t>CHWH-27-1</t>
  </si>
  <si>
    <t>TOBA-23-2</t>
  </si>
  <si>
    <t>DENB-17-3</t>
  </si>
  <si>
    <t>GLCB-26-3</t>
  </si>
  <si>
    <t>ELAD-25-5</t>
  </si>
  <si>
    <t>HOMB-21-2</t>
  </si>
  <si>
    <t>SHEL-15-3</t>
  </si>
  <si>
    <t>SKWD-24-1</t>
  </si>
  <si>
    <t>SQMB-25-4</t>
  </si>
  <si>
    <t>PHLA-22-3</t>
  </si>
  <si>
    <t>KLNB-20-3</t>
  </si>
  <si>
    <t>QBKR-16-3</t>
  </si>
  <si>
    <t>KLNE-20-2</t>
  </si>
  <si>
    <t>SHEL-15-2</t>
  </si>
  <si>
    <t>QLKE-16-2</t>
  </si>
  <si>
    <t>SKWE-24-4</t>
  </si>
  <si>
    <t>FNYI-28-2</t>
  </si>
  <si>
    <t>CHKC-19-1</t>
  </si>
  <si>
    <t>VNDL-27-3</t>
  </si>
  <si>
    <t>HOMB-21-4</t>
  </si>
  <si>
    <t>HRSP-27-4</t>
  </si>
  <si>
    <t>MCHA-19-3</t>
  </si>
  <si>
    <t>CHWK-27-2</t>
  </si>
  <si>
    <t>NHTB-27-3</t>
  </si>
  <si>
    <t>DENB-17-2</t>
  </si>
  <si>
    <t>TLKH-11-5</t>
  </si>
  <si>
    <t>NPLN-30-3</t>
  </si>
  <si>
    <t>KIMB-16-3</t>
  </si>
  <si>
    <t>SKWC-24-1</t>
  </si>
  <si>
    <t>TOBB-23-2</t>
  </si>
  <si>
    <t>CARS-29-2</t>
  </si>
  <si>
    <t>NECA-14-1</t>
  </si>
  <si>
    <t>ELAD-25-3</t>
  </si>
  <si>
    <t>CHWK-27-3</t>
  </si>
  <si>
    <t>WELC-27-2</t>
  </si>
  <si>
    <t>SKND-10-2</t>
  </si>
  <si>
    <t>ALAA-20-3</t>
  </si>
  <si>
    <t>ELAD-25-4</t>
  </si>
  <si>
    <t>HRSO-27-1</t>
  </si>
  <si>
    <t>SQMC-25-1</t>
  </si>
  <si>
    <t>WELC-27-4</t>
  </si>
  <si>
    <t>SKWE-24-1</t>
  </si>
  <si>
    <t>CHWH-27-3</t>
  </si>
  <si>
    <t>SKWB-24-3</t>
  </si>
  <si>
    <t>SKWB-24-2</t>
  </si>
  <si>
    <t>MEMA-28-5</t>
  </si>
  <si>
    <t>MCMN-27-5</t>
  </si>
  <si>
    <t>BELA-18-2</t>
  </si>
  <si>
    <t>KLNG-20-7</t>
  </si>
  <si>
    <t>HOPF-27-5</t>
  </si>
  <si>
    <t>HOMC-21-3</t>
  </si>
  <si>
    <t>CHWH-27-5</t>
  </si>
  <si>
    <t>KTMA-12-4</t>
  </si>
  <si>
    <t>DEND-17-3</t>
  </si>
  <si>
    <t>QFRS-16-4</t>
  </si>
  <si>
    <t>BELC-18-5</t>
  </si>
  <si>
    <t>HOMA-21-2</t>
  </si>
  <si>
    <t>HOPG-27-1</t>
  </si>
  <si>
    <t>TAKA-3-3</t>
  </si>
  <si>
    <t>BELC-18-3</t>
  </si>
  <si>
    <t>CMBF-28-3</t>
  </si>
  <si>
    <t>QCTN-16-4</t>
  </si>
  <si>
    <t>KTWF-10-3</t>
  </si>
  <si>
    <t>NHTB-27-2</t>
  </si>
  <si>
    <t>TOBA-23-5</t>
  </si>
  <si>
    <t>QLKE-16-3</t>
  </si>
  <si>
    <t>KLNE-20-1</t>
  </si>
  <si>
    <t>JEFF-30-3</t>
  </si>
  <si>
    <t>HOPF-27-2</t>
  </si>
  <si>
    <t>LNZK-28-4</t>
  </si>
  <si>
    <t>LNZK-28-2</t>
  </si>
  <si>
    <t>SKWA-24-2</t>
  </si>
  <si>
    <t>MTSM-27-5</t>
  </si>
  <si>
    <t>LONG-29-1</t>
  </si>
  <si>
    <t>STHB-21-4</t>
  </si>
  <si>
    <t>ALAA-20-4</t>
  </si>
  <si>
    <t>PHLC-22-4</t>
  </si>
  <si>
    <t>SHEL-15-6</t>
  </si>
  <si>
    <t>HOPF-27-3</t>
  </si>
  <si>
    <t>SHEL-15-4</t>
  </si>
  <si>
    <t>WHTE-28-1</t>
  </si>
  <si>
    <t>SHEL-15-1</t>
  </si>
  <si>
    <t>KLNE-20-3</t>
  </si>
  <si>
    <t>SKWB-24-4</t>
  </si>
  <si>
    <t>LAFY-30-3</t>
  </si>
  <si>
    <t>KIMB-16-1</t>
  </si>
  <si>
    <t>KTMA-12-1</t>
  </si>
  <si>
    <t>TOBB-23-4</t>
  </si>
  <si>
    <t>LILB-26-1</t>
  </si>
  <si>
    <t>BELC-18-1</t>
  </si>
  <si>
    <t>SQMC-25-2</t>
  </si>
  <si>
    <t>JASP-30-3</t>
  </si>
  <si>
    <t>CHWI-27-4</t>
  </si>
  <si>
    <t>CARS-29-4</t>
  </si>
  <si>
    <t>HOPF-27-1</t>
  </si>
  <si>
    <t>HOMD-21-2</t>
  </si>
  <si>
    <t>JEFF-30-1</t>
  </si>
  <si>
    <t>PHLA-22-5</t>
  </si>
  <si>
    <t>TOBB-23-3</t>
  </si>
  <si>
    <t>DENA-17-4</t>
  </si>
  <si>
    <t>PHLC-22-3</t>
  </si>
  <si>
    <t>LILC-26-4</t>
  </si>
  <si>
    <t>HOMA-21-1</t>
  </si>
  <si>
    <t>HARC-26-3</t>
  </si>
  <si>
    <t>HOMC-21-5</t>
  </si>
  <si>
    <t>MTSM-27-1</t>
  </si>
  <si>
    <t>HOMC-21-2</t>
  </si>
  <si>
    <t>STHB-21-3</t>
  </si>
  <si>
    <t>CHWJ-27-1</t>
  </si>
  <si>
    <t>HRSP-27-1</t>
  </si>
  <si>
    <t>LILC-26-1</t>
  </si>
  <si>
    <t>HOMD-21-3</t>
  </si>
  <si>
    <t>HOMC-21-1</t>
  </si>
  <si>
    <t>LILB-26-2</t>
  </si>
  <si>
    <t>SQMA-25-5</t>
  </si>
  <si>
    <t>QBKR-16-5</t>
  </si>
  <si>
    <t>SKWF-24-4</t>
  </si>
  <si>
    <t>QCTN-16-3</t>
  </si>
  <si>
    <t>PHLC-22-1</t>
  </si>
  <si>
    <t>HARB-26-5</t>
  </si>
  <si>
    <t>CNYH-28-4</t>
  </si>
  <si>
    <t>FNYI-28-5</t>
  </si>
  <si>
    <t>KLNC-20-2</t>
  </si>
  <si>
    <t>QBKR-16-4</t>
  </si>
  <si>
    <t>QAUS-16-7</t>
  </si>
  <si>
    <t>SKWD-24-5</t>
  </si>
  <si>
    <t>KLND-20-1</t>
  </si>
  <si>
    <t>SKWA-24-5</t>
  </si>
  <si>
    <t>HOMA-21-4</t>
  </si>
  <si>
    <t>SQMA-25-1</t>
  </si>
  <si>
    <t>KLND-20-2</t>
  </si>
  <si>
    <t>LILA-26-5</t>
  </si>
  <si>
    <t>JASP-30-1</t>
  </si>
  <si>
    <t>QAUS-16-3</t>
  </si>
  <si>
    <t>SAMPLE ID</t>
  </si>
  <si>
    <r>
      <t xml:space="preserve">pHB survey of </t>
    </r>
    <r>
      <rPr>
        <i/>
      </rPr>
      <t>Populus trichocarpa</t>
    </r>
    <r>
      <t xml:space="preserve"> AGIP genotypes</t>
    </r>
  </si>
  <si>
    <t>NBON-29-4</t>
  </si>
  <si>
    <t>SKWF-24-2</t>
  </si>
  <si>
    <t>SAMPLE NAME</t>
  </si>
  <si>
    <t>pHB CONTENT (mg/g wood)</t>
  </si>
  <si>
    <t>MCHB-19-4</t>
  </si>
  <si>
    <t>Lombardy</t>
  </si>
  <si>
    <t>DEND-17-5</t>
  </si>
  <si>
    <t>CHIL-14-2</t>
  </si>
  <si>
    <t>NHTA-27-2</t>
  </si>
  <si>
    <t>SLMC-28-2</t>
  </si>
  <si>
    <t>Approximately 331 genotypes</t>
  </si>
  <si>
    <t>JASP-30-4</t>
  </si>
  <si>
    <t>NBON-29-1</t>
  </si>
  <si>
    <t>HARB-26-2</t>
  </si>
  <si>
    <t>MEMA-28-1</t>
  </si>
  <si>
    <t>HOPG-27-5</t>
  </si>
  <si>
    <t>WHTE-28-5</t>
  </si>
  <si>
    <t>Densities from literature or assumption:</t>
  </si>
  <si>
    <t>BELA-18-4</t>
  </si>
  <si>
    <t>LILB-26-5</t>
  </si>
  <si>
    <t>SLMC-28-3</t>
  </si>
  <si>
    <t>CNYH-28-1</t>
  </si>
  <si>
    <t>FNYI-28-4</t>
  </si>
  <si>
    <t>PHLA-22-1</t>
  </si>
  <si>
    <t>LILC-26-2</t>
  </si>
  <si>
    <t>LONG-29-4</t>
  </si>
  <si>
    <t>Number of samples to run:</t>
  </si>
  <si>
    <t>SKWD-24-4</t>
  </si>
  <si>
    <t>CHKD-19-1</t>
  </si>
  <si>
    <t>Density of water (g/mL)</t>
  </si>
  <si>
    <t>WELC-27-5</t>
  </si>
  <si>
    <t>NHTB-27-4</t>
  </si>
  <si>
    <t>SLMB-28-2</t>
  </si>
  <si>
    <t>NBON-29-2</t>
  </si>
  <si>
    <t>KTMC-12-3</t>
  </si>
  <si>
    <t>LILD-26-3</t>
  </si>
  <si>
    <t>CMBF-28-2</t>
  </si>
  <si>
    <t>Number completed:</t>
  </si>
  <si>
    <t>HOMB-21-3</t>
  </si>
  <si>
    <t>Density of standards (g/mL)</t>
  </si>
  <si>
    <t>CHKD-19-5</t>
  </si>
  <si>
    <t>SQMB-25-3</t>
  </si>
  <si>
    <t>Percentage competed:</t>
  </si>
  <si>
    <t>BELA-18-5</t>
  </si>
  <si>
    <t>MEMA-28-3</t>
  </si>
  <si>
    <t>HRSO-27-4</t>
  </si>
  <si>
    <t>CNYH-28-3</t>
  </si>
  <si>
    <t>DENB-17-1</t>
  </si>
  <si>
    <t>KLNG-20-4</t>
  </si>
  <si>
    <t>Density of o-anisic acid (g/mL)</t>
  </si>
  <si>
    <t>SLMC-28-1</t>
  </si>
  <si>
    <t>Density of 2 M NaOH (g/mL)</t>
  </si>
  <si>
    <t>JEFF-30-2</t>
  </si>
  <si>
    <t>BELC-18-2</t>
  </si>
  <si>
    <t>Density of 72% H2SO4 (g/mL)</t>
  </si>
  <si>
    <t>MCHB-19-3</t>
  </si>
  <si>
    <t>JEFF-30-4</t>
  </si>
  <si>
    <t>Density of pHBA (g/mL)</t>
  </si>
  <si>
    <t>LNZK-28-3</t>
  </si>
  <si>
    <t>Tolerance value for replicates:</t>
  </si>
  <si>
    <t>o-anisic acid concentration:</t>
  </si>
  <si>
    <t>1 mg/mL</t>
  </si>
  <si>
    <t>pHBA standards:</t>
  </si>
  <si>
    <t>p-hydroxybenzoic acid stock:</t>
  </si>
  <si>
    <t>pHBA (mg)</t>
  </si>
  <si>
    <t>dH2O (mL)</t>
  </si>
  <si>
    <t>concentration (mg/mL)</t>
  </si>
  <si>
    <t>QLKE-16-3/TO-34-23</t>
  </si>
  <si>
    <t>QLKE-16-3/TO-33-8</t>
  </si>
  <si>
    <t>NBON-29-4/TO-35-28</t>
  </si>
  <si>
    <t>NBON-29-4/TO-2-1</t>
  </si>
  <si>
    <t>LONG-29-4/TO-34-11</t>
  </si>
  <si>
    <t>LONG-29-4/TO-53-14</t>
  </si>
  <si>
    <t>KLND-20-2/TO-10-5</t>
  </si>
  <si>
    <t>KLND-20-2/TO-27-10</t>
  </si>
  <si>
    <t>SKEWE24-3/TO-28-15</t>
  </si>
  <si>
    <t>SKEWE24-3/TO-45-20</t>
  </si>
  <si>
    <t>DENC17-3/TO-42-9</t>
  </si>
  <si>
    <t>DENC17-3/TO-43-4</t>
  </si>
  <si>
    <t>Stock Number</t>
  </si>
  <si>
    <t>pHBA (mL)</t>
  </si>
  <si>
    <t>pHBA + dH2O (mL)</t>
  </si>
  <si>
    <t xml:space="preserve">Sample number </t>
  </si>
  <si>
    <t>Batch 1</t>
  </si>
  <si>
    <t>Batch notes:</t>
  </si>
  <si>
    <t>ARA</t>
  </si>
  <si>
    <t>This batch was re-run, see below. Dealing with HPLC problems.</t>
  </si>
  <si>
    <t>RHA</t>
  </si>
  <si>
    <t>GAL</t>
  </si>
  <si>
    <t>GLU</t>
  </si>
  <si>
    <t>XYL</t>
  </si>
  <si>
    <t>MAN</t>
  </si>
  <si>
    <t>INS_LIG</t>
  </si>
  <si>
    <t>SOL_LIG</t>
  </si>
  <si>
    <t>total lignin</t>
  </si>
  <si>
    <t>holocellulose</t>
  </si>
  <si>
    <t>alpha cellulose</t>
  </si>
  <si>
    <t>Using Calibration Curve #1</t>
  </si>
  <si>
    <t>hemicellulose</t>
  </si>
  <si>
    <t>FibreL</t>
  </si>
  <si>
    <t xml:space="preserve">MFA </t>
  </si>
  <si>
    <t>MFA (first growth ring from pith)</t>
  </si>
  <si>
    <t>Density</t>
  </si>
  <si>
    <t>CRYST</t>
  </si>
  <si>
    <t>S2G</t>
  </si>
  <si>
    <t xml:space="preserve">ALAA-20-1 </t>
  </si>
  <si>
    <t>Tube #</t>
  </si>
  <si>
    <t xml:space="preserve">ALAA-20-2 </t>
  </si>
  <si>
    <t xml:space="preserve">ALAA-20-3 </t>
  </si>
  <si>
    <t xml:space="preserve">ALAA-20-4 </t>
  </si>
  <si>
    <t>Mass of sample (g)</t>
  </si>
  <si>
    <t>Mass of o-anisic acid (g)</t>
  </si>
  <si>
    <t>+ Mass of 2M NaOH (g)</t>
  </si>
  <si>
    <t>Reaction start time</t>
  </si>
  <si>
    <t>Reaction stop time</t>
  </si>
  <si>
    <t>+ Mass of H2SO4 (g)</t>
  </si>
  <si>
    <t>Area of pHBA (mAU)</t>
  </si>
  <si>
    <t>Area of o-anisic acid (mAU)</t>
  </si>
  <si>
    <t>Correction Factor</t>
  </si>
  <si>
    <t>Corrected Area of pHBA (mAU)</t>
  </si>
  <si>
    <t>mg pHBA / mg sample</t>
  </si>
  <si>
    <t>AVG</t>
  </si>
  <si>
    <t xml:space="preserve">ALAA-20-5 </t>
  </si>
  <si>
    <t>% DIFF</t>
  </si>
  <si>
    <t>Repeat?</t>
  </si>
  <si>
    <t xml:space="preserve">BELA-18-1 </t>
  </si>
  <si>
    <t xml:space="preserve">BELA-18-2 </t>
  </si>
  <si>
    <t xml:space="preserve">BELA-18-3 </t>
  </si>
  <si>
    <t xml:space="preserve">BELA-18-4 </t>
  </si>
  <si>
    <t xml:space="preserve">BELA-18-5 </t>
  </si>
  <si>
    <t xml:space="preserve">BELC-18-1 </t>
  </si>
  <si>
    <t xml:space="preserve">BELC-18-2 </t>
  </si>
  <si>
    <t xml:space="preserve">BELC-18-3 </t>
  </si>
  <si>
    <t xml:space="preserve">BELC-18-4 </t>
  </si>
  <si>
    <t xml:space="preserve">BELC-18-5 </t>
  </si>
  <si>
    <t xml:space="preserve">BLCG-28-1 </t>
  </si>
  <si>
    <t>17:10</t>
  </si>
  <si>
    <t xml:space="preserve">BLCG-28-3 </t>
  </si>
  <si>
    <t>17:29</t>
  </si>
  <si>
    <t xml:space="preserve">CARS-29-2 </t>
  </si>
  <si>
    <t xml:space="preserve">CARS-29-3 </t>
  </si>
  <si>
    <t xml:space="preserve">CARS-29-4 </t>
  </si>
  <si>
    <t xml:space="preserve">CHIL-14-2 </t>
  </si>
  <si>
    <t xml:space="preserve">CHKC-19-1 </t>
  </si>
  <si>
    <t xml:space="preserve">CHKC-19-2 </t>
  </si>
  <si>
    <t xml:space="preserve">CHKC-19-3 </t>
  </si>
  <si>
    <t xml:space="preserve">CHKC-19-4 </t>
  </si>
  <si>
    <t xml:space="preserve">CHKD-19-1 </t>
  </si>
  <si>
    <t>HAZH-10-5</t>
  </si>
  <si>
    <t xml:space="preserve">CHWH-27-1 </t>
  </si>
  <si>
    <t xml:space="preserve">CHWH-27-5 </t>
  </si>
  <si>
    <t xml:space="preserve">CHWI-27-4 </t>
  </si>
  <si>
    <t xml:space="preserve">CHWJ-27-1 </t>
  </si>
  <si>
    <t xml:space="preserve">CHWK-27-2 </t>
  </si>
  <si>
    <t xml:space="preserve">CHWK-27-3 </t>
  </si>
  <si>
    <t xml:space="preserve">CHWK-27-4 </t>
  </si>
  <si>
    <t xml:space="preserve">CMBF-28-1 </t>
  </si>
  <si>
    <t xml:space="preserve">CMBF-28-2 </t>
  </si>
  <si>
    <t>17:12</t>
  </si>
  <si>
    <t xml:space="preserve">CMBF-28-3 </t>
  </si>
  <si>
    <t xml:space="preserve">CMBF-28-4 </t>
  </si>
  <si>
    <t xml:space="preserve">CNYH-28-1 </t>
  </si>
  <si>
    <t xml:space="preserve">CNYH-28-2 </t>
  </si>
  <si>
    <t xml:space="preserve">CNYH-28-4 </t>
  </si>
  <si>
    <t xml:space="preserve">CNYH-28-5 </t>
  </si>
  <si>
    <t xml:space="preserve">CSYJ-28-1 </t>
  </si>
  <si>
    <t xml:space="preserve">CSYJ-28-3 </t>
  </si>
  <si>
    <t xml:space="preserve">DENA-17-4 </t>
  </si>
  <si>
    <t xml:space="preserve">DENB-17-1 </t>
  </si>
  <si>
    <t>17:14</t>
  </si>
  <si>
    <t xml:space="preserve">DENB-17-2 </t>
  </si>
  <si>
    <t xml:space="preserve">DENB-17-3 </t>
  </si>
  <si>
    <t xml:space="preserve">DENB-17-4 </t>
  </si>
  <si>
    <t xml:space="preserve">DENC-17-2 </t>
  </si>
  <si>
    <t xml:space="preserve">DENC-17-4 </t>
  </si>
  <si>
    <t xml:space="preserve">DENC-17-5 </t>
  </si>
  <si>
    <t xml:space="preserve">DEND-17-1 </t>
  </si>
  <si>
    <t xml:space="preserve">DEND-17-3 </t>
  </si>
  <si>
    <t xml:space="preserve">DEND-17-5 </t>
  </si>
  <si>
    <t xml:space="preserve">ELAD-25-3 </t>
  </si>
  <si>
    <t>17:16</t>
  </si>
  <si>
    <t xml:space="preserve">ELAD-25-4 </t>
  </si>
  <si>
    <t xml:space="preserve">ELAD-25-5 </t>
  </si>
  <si>
    <t xml:space="preserve">FNYI-28-1 </t>
  </si>
  <si>
    <t xml:space="preserve">FNYI-28-2 </t>
  </si>
  <si>
    <t xml:space="preserve">FNYI-28-3 </t>
  </si>
  <si>
    <t>17:18</t>
  </si>
  <si>
    <t xml:space="preserve">FNYI-28-4 </t>
  </si>
  <si>
    <t xml:space="preserve">FNYI-28-5 </t>
  </si>
  <si>
    <t xml:space="preserve">GLCA-26-1 </t>
  </si>
  <si>
    <t xml:space="preserve">GLCB-26-1 </t>
  </si>
  <si>
    <t>HOPG-27-2</t>
  </si>
  <si>
    <t xml:space="preserve">GLCB-26-2 </t>
  </si>
  <si>
    <t>17:19</t>
  </si>
  <si>
    <t xml:space="preserve">GLCB-26-3 </t>
  </si>
  <si>
    <t>17:21</t>
  </si>
  <si>
    <t>17:34</t>
  </si>
  <si>
    <t xml:space="preserve">HALS-30-2 </t>
  </si>
  <si>
    <t xml:space="preserve">HALS-30-4 </t>
  </si>
  <si>
    <t xml:space="preserve">HARB-26-2 </t>
  </si>
  <si>
    <t xml:space="preserve">HARB-26-3 </t>
  </si>
  <si>
    <t xml:space="preserve">HARB-26-4 </t>
  </si>
  <si>
    <t xml:space="preserve">HARB-26-5 </t>
  </si>
  <si>
    <t>17:23</t>
  </si>
  <si>
    <t xml:space="preserve">HARC-26-1 </t>
  </si>
  <si>
    <t xml:space="preserve">HARC-26-2 </t>
  </si>
  <si>
    <t xml:space="preserve">HARC-26-3 </t>
  </si>
  <si>
    <t>17:25</t>
  </si>
  <si>
    <t xml:space="preserve">HARC-26-4 </t>
  </si>
  <si>
    <t xml:space="preserve">HAZH-10-5 </t>
  </si>
  <si>
    <t xml:space="preserve">HIXN-16-1 </t>
  </si>
  <si>
    <t xml:space="preserve">HOMA-21-1 </t>
  </si>
  <si>
    <t xml:space="preserve">HOMA-21-2 </t>
  </si>
  <si>
    <t xml:space="preserve">HOMA-21-4 </t>
  </si>
  <si>
    <t>17:26</t>
  </si>
  <si>
    <t xml:space="preserve">HOMB-21-1 </t>
  </si>
  <si>
    <t xml:space="preserve">HOMB-21-2 </t>
  </si>
  <si>
    <t xml:space="preserve">HOMB-21-3 </t>
  </si>
  <si>
    <t xml:space="preserve">HOMB-21-4 </t>
  </si>
  <si>
    <t xml:space="preserve">HOMB-21-5 </t>
  </si>
  <si>
    <t xml:space="preserve">HOMC-21-1 </t>
  </si>
  <si>
    <t xml:space="preserve">HOMC-21-2 </t>
  </si>
  <si>
    <t xml:space="preserve">HOMC-21-3 </t>
  </si>
  <si>
    <t xml:space="preserve">HOMC-21-4 </t>
  </si>
  <si>
    <t>17:30</t>
  </si>
  <si>
    <t xml:space="preserve">HOMD-21-1 </t>
  </si>
  <si>
    <t xml:space="preserve">HOMD-21-2 </t>
  </si>
  <si>
    <t>17:32</t>
  </si>
  <si>
    <t>17:40</t>
  </si>
  <si>
    <t xml:space="preserve">HOMD-21-3 </t>
  </si>
  <si>
    <t xml:space="preserve">HOMD-21-4 </t>
  </si>
  <si>
    <t xml:space="preserve">HOMD-21-5 </t>
  </si>
  <si>
    <t xml:space="preserve">HOPF-27-1 </t>
  </si>
  <si>
    <t>KIMB-16-4</t>
  </si>
  <si>
    <t xml:space="preserve">HOPF-27-2 </t>
  </si>
  <si>
    <t xml:space="preserve">HOPF-27-3 </t>
  </si>
  <si>
    <t>KIMB-16-5</t>
  </si>
  <si>
    <t xml:space="preserve">HOPF-27-4 </t>
  </si>
  <si>
    <t xml:space="preserve">HOPF-27-5 </t>
  </si>
  <si>
    <t>17:35</t>
  </si>
  <si>
    <t xml:space="preserve">HOPG-27-5 </t>
  </si>
  <si>
    <t xml:space="preserve">HRSO-27-1 </t>
  </si>
  <si>
    <t xml:space="preserve">HRSO-27-2 </t>
  </si>
  <si>
    <t xml:space="preserve">HRSO-27-4 </t>
  </si>
  <si>
    <t xml:space="preserve">HRSP-27-1 </t>
  </si>
  <si>
    <t xml:space="preserve">HRSP-27-3 </t>
  </si>
  <si>
    <t xml:space="preserve">HRSP-27-4 </t>
  </si>
  <si>
    <t>17:37</t>
  </si>
  <si>
    <t xml:space="preserve">JASP-30-1 </t>
  </si>
  <si>
    <t xml:space="preserve">JASP-30-3 </t>
  </si>
  <si>
    <t xml:space="preserve">JASP-30-4 </t>
  </si>
  <si>
    <t xml:space="preserve">JEFF-30-1 </t>
  </si>
  <si>
    <t xml:space="preserve">JEFF-30-2 </t>
  </si>
  <si>
    <t xml:space="preserve">JEFF-30-3 </t>
  </si>
  <si>
    <t xml:space="preserve">JEFF-30-4 </t>
  </si>
  <si>
    <t xml:space="preserve">KIMB-16-1 </t>
  </si>
  <si>
    <t xml:space="preserve">KIMB-16-2 </t>
  </si>
  <si>
    <t>17:41</t>
  </si>
  <si>
    <t xml:space="preserve">KIMB-16-3 </t>
  </si>
  <si>
    <t xml:space="preserve">KIMB-16-4 </t>
  </si>
  <si>
    <t>KLND-20-5</t>
  </si>
  <si>
    <t xml:space="preserve">KIMB-16-5 </t>
  </si>
  <si>
    <t xml:space="preserve">KLNA-20-3 </t>
  </si>
  <si>
    <t>17:42</t>
  </si>
  <si>
    <t>17:46</t>
  </si>
  <si>
    <t xml:space="preserve">KLNA-20-4 </t>
  </si>
  <si>
    <t xml:space="preserve">KLNB-20-3 </t>
  </si>
  <si>
    <t xml:space="preserve">KLNC-20-2 </t>
  </si>
  <si>
    <t xml:space="preserve">KLND-20-1 </t>
  </si>
  <si>
    <t xml:space="preserve">KLND-20-2 </t>
  </si>
  <si>
    <t>17:44</t>
  </si>
  <si>
    <t xml:space="preserve">KLND-20-5 </t>
  </si>
  <si>
    <t xml:space="preserve">KLNE-20-1 </t>
  </si>
  <si>
    <t xml:space="preserve">KLNE-20-2 </t>
  </si>
  <si>
    <t xml:space="preserve">KLNE-20-3 </t>
  </si>
  <si>
    <t xml:space="preserve">KLNE-20-4 </t>
  </si>
  <si>
    <t xml:space="preserve">KLNE-20-5 </t>
  </si>
  <si>
    <t xml:space="preserve">KLNG-20-1 </t>
  </si>
  <si>
    <t>KLNG-20-2</t>
  </si>
  <si>
    <t xml:space="preserve">KLNG-20-4 </t>
  </si>
  <si>
    <t>17:47</t>
  </si>
  <si>
    <t xml:space="preserve">KLNG-20-6 </t>
  </si>
  <si>
    <t xml:space="preserve">KLNG-20-7 </t>
  </si>
  <si>
    <t xml:space="preserve">KTMA-12-1 </t>
  </si>
  <si>
    <t>17:49</t>
  </si>
  <si>
    <t xml:space="preserve">KTMA-12-4 </t>
  </si>
  <si>
    <t xml:space="preserve">KTMC-12-3 </t>
  </si>
  <si>
    <t xml:space="preserve">KTWF-10-3 </t>
  </si>
  <si>
    <t xml:space="preserve">LAFY-30-1 </t>
  </si>
  <si>
    <t xml:space="preserve">LAFY-30-2 </t>
  </si>
  <si>
    <t xml:space="preserve">LAFY-30-3 </t>
  </si>
  <si>
    <t xml:space="preserve">LILA-26-2 </t>
  </si>
  <si>
    <t xml:space="preserve">LILA-26-4 </t>
  </si>
  <si>
    <t xml:space="preserve">LILA-26-5 </t>
  </si>
  <si>
    <t>17:51</t>
  </si>
  <si>
    <t xml:space="preserve">LILB-26-1 </t>
  </si>
  <si>
    <t xml:space="preserve">LILB-26-2 </t>
  </si>
  <si>
    <t xml:space="preserve">LILB-26-5 </t>
  </si>
  <si>
    <t xml:space="preserve">LILC-26-1 </t>
  </si>
  <si>
    <t xml:space="preserve">LILC-26-2 </t>
  </si>
  <si>
    <t xml:space="preserve">LILC-26-3 </t>
  </si>
  <si>
    <t xml:space="preserve">LILC-26-5 </t>
  </si>
  <si>
    <t>Average o-anisic acid area:</t>
  </si>
  <si>
    <t>Batch 1 - Repeated</t>
  </si>
  <si>
    <t xml:space="preserve">LILD-26-3 </t>
  </si>
  <si>
    <t xml:space="preserve">LNZK-28-2 </t>
  </si>
  <si>
    <t xml:space="preserve">LNZK-28-3 </t>
  </si>
  <si>
    <t>This batch was run prior to cleaning the column and re-starting the experiment.</t>
  </si>
  <si>
    <t xml:space="preserve">LNZK-28-4 </t>
  </si>
  <si>
    <t>LILA-26-4</t>
  </si>
  <si>
    <t xml:space="preserve">LNZK-28-5 </t>
  </si>
  <si>
    <t xml:space="preserve">LONG-29-1 </t>
  </si>
  <si>
    <t xml:space="preserve">LONG-29-2 </t>
  </si>
  <si>
    <t xml:space="preserve">MCFA-20-1 </t>
  </si>
  <si>
    <t xml:space="preserve">MCFA-20-2 </t>
  </si>
  <si>
    <t xml:space="preserve">MCFA-20-3 </t>
  </si>
  <si>
    <t xml:space="preserve">MCFA-20-6 </t>
  </si>
  <si>
    <t>05:05</t>
  </si>
  <si>
    <t xml:space="preserve">MCGR-15-6 </t>
  </si>
  <si>
    <t xml:space="preserve">MCGR-15-7 </t>
  </si>
  <si>
    <t xml:space="preserve">MCGR-15-8 </t>
  </si>
  <si>
    <t xml:space="preserve">MCHA-19-3 </t>
  </si>
  <si>
    <t xml:space="preserve">MCHA-19-4 </t>
  </si>
  <si>
    <t xml:space="preserve">MCHA-19-5 </t>
  </si>
  <si>
    <t xml:space="preserve">MCHB-19-1 </t>
  </si>
  <si>
    <t xml:space="preserve">MCHB-19-2 </t>
  </si>
  <si>
    <t xml:space="preserve">MCHB-19-3 </t>
  </si>
  <si>
    <t xml:space="preserve">MCHB-19-4 </t>
  </si>
  <si>
    <t xml:space="preserve">MCHB-19-5 </t>
  </si>
  <si>
    <t xml:space="preserve">MCMN-27-3 </t>
  </si>
  <si>
    <t xml:space="preserve">MCMN-27-5 </t>
  </si>
  <si>
    <t xml:space="preserve">MEMA-28-1 </t>
  </si>
  <si>
    <t xml:space="preserve">MEMA-28-3 </t>
  </si>
  <si>
    <t xml:space="preserve">MEMA-28-4 </t>
  </si>
  <si>
    <t xml:space="preserve">MEMA-28-5 </t>
  </si>
  <si>
    <t>05:07</t>
  </si>
  <si>
    <t xml:space="preserve">MTSM-27-3 </t>
  </si>
  <si>
    <t xml:space="preserve">MTSM-27-5 </t>
  </si>
  <si>
    <t xml:space="preserve">NBON-29-1 </t>
  </si>
  <si>
    <t xml:space="preserve">NBON-29-2 </t>
  </si>
  <si>
    <t>05:08</t>
  </si>
  <si>
    <t xml:space="preserve">NBON-29-4 </t>
  </si>
  <si>
    <t>NECB-14-6</t>
  </si>
  <si>
    <t>LNZK-28-5</t>
  </si>
  <si>
    <t xml:space="preserve">NHTA-27-2 </t>
  </si>
  <si>
    <t xml:space="preserve">NHTA-27-3 </t>
  </si>
  <si>
    <t xml:space="preserve">NHTA-27-5 </t>
  </si>
  <si>
    <t xml:space="preserve">NHTB-27-1 </t>
  </si>
  <si>
    <t>05:10</t>
  </si>
  <si>
    <t xml:space="preserve">NHTB-27-2 </t>
  </si>
  <si>
    <t xml:space="preserve">NHTB-27-3 </t>
  </si>
  <si>
    <t xml:space="preserve">NHTB-27-4 </t>
  </si>
  <si>
    <t xml:space="preserve">NHTB-27-5 </t>
  </si>
  <si>
    <t>05:11</t>
  </si>
  <si>
    <t xml:space="preserve">NPLN-30-3 </t>
  </si>
  <si>
    <t xml:space="preserve">PHLA-22-1 </t>
  </si>
  <si>
    <t xml:space="preserve">PHLA-22-2 </t>
  </si>
  <si>
    <t xml:space="preserve">PHLA-22-3 </t>
  </si>
  <si>
    <t xml:space="preserve">PHLA-22-4 </t>
  </si>
  <si>
    <t>05:12</t>
  </si>
  <si>
    <t xml:space="preserve">PHLA-22-5 </t>
  </si>
  <si>
    <t xml:space="preserve">PHLC-22-1 </t>
  </si>
  <si>
    <t>MCGR-15-6</t>
  </si>
  <si>
    <t>05:14</t>
  </si>
  <si>
    <t xml:space="preserve">PHLC-22-2 </t>
  </si>
  <si>
    <t>MCGR-15-7</t>
  </si>
  <si>
    <t xml:space="preserve">PHLC-22-3 </t>
  </si>
  <si>
    <t xml:space="preserve">PHLC-22-4 </t>
  </si>
  <si>
    <t xml:space="preserve">PHLC-22-5 </t>
  </si>
  <si>
    <t>PITS-29-1</t>
  </si>
  <si>
    <t>05:15</t>
  </si>
  <si>
    <t xml:space="preserve">QAUS-16-1 </t>
  </si>
  <si>
    <t xml:space="preserve">QAUS-16-3 </t>
  </si>
  <si>
    <t xml:space="preserve">QAUS-16-4 </t>
  </si>
  <si>
    <t>05:17</t>
  </si>
  <si>
    <t xml:space="preserve">QAUS-16-7 </t>
  </si>
  <si>
    <t xml:space="preserve">QBKR-16-2 </t>
  </si>
  <si>
    <t xml:space="preserve">QBKR-16-3 </t>
  </si>
  <si>
    <t xml:space="preserve">QBKR-16-4 </t>
  </si>
  <si>
    <t xml:space="preserve">QBKR-16-5 </t>
  </si>
  <si>
    <t xml:space="preserve">QCTN-16-1 </t>
  </si>
  <si>
    <t>05:18</t>
  </si>
  <si>
    <t xml:space="preserve">QCTN-16-3 </t>
  </si>
  <si>
    <t xml:space="preserve">QCTN-16-4 </t>
  </si>
  <si>
    <t xml:space="preserve">QFRS-16-1 </t>
  </si>
  <si>
    <t xml:space="preserve">QFRS-16-2 </t>
  </si>
  <si>
    <t>05:19</t>
  </si>
  <si>
    <t xml:space="preserve">QFRS-16-4 </t>
  </si>
  <si>
    <t xml:space="preserve">QLKE-16-1 </t>
  </si>
  <si>
    <t xml:space="preserve">QLKE-16-2 </t>
  </si>
  <si>
    <t xml:space="preserve">QLKE-16-3 </t>
  </si>
  <si>
    <t xml:space="preserve">QLKE-16-4 </t>
  </si>
  <si>
    <t xml:space="preserve">SHEL-15-1 </t>
  </si>
  <si>
    <t xml:space="preserve">SHEL-15-2 </t>
  </si>
  <si>
    <t xml:space="preserve">SHEL-15-3 </t>
  </si>
  <si>
    <t>05:21</t>
  </si>
  <si>
    <t xml:space="preserve">SHEL-15-4 </t>
  </si>
  <si>
    <t xml:space="preserve">SKND-10-2 </t>
  </si>
  <si>
    <t>05:22</t>
  </si>
  <si>
    <t xml:space="preserve">SKNN-10-2 </t>
  </si>
  <si>
    <t xml:space="preserve">SKNO-10-4 </t>
  </si>
  <si>
    <t xml:space="preserve">SKNP-10-8 </t>
  </si>
  <si>
    <t xml:space="preserve">SKWA-24-2 </t>
  </si>
  <si>
    <t xml:space="preserve">SKWA-24-3 </t>
  </si>
  <si>
    <t xml:space="preserve">SKWA-24-4 </t>
  </si>
  <si>
    <t xml:space="preserve">SKWA-24-5 </t>
  </si>
  <si>
    <t>05:24</t>
  </si>
  <si>
    <t xml:space="preserve">SKWB-24-4 </t>
  </si>
  <si>
    <t xml:space="preserve">SKWC-24-1 </t>
  </si>
  <si>
    <t xml:space="preserve">SKWC-24-3 </t>
  </si>
  <si>
    <t xml:space="preserve">SKWC-24-4 </t>
  </si>
  <si>
    <t xml:space="preserve">SKWD-24-1 </t>
  </si>
  <si>
    <t>05:26</t>
  </si>
  <si>
    <t xml:space="preserve">SKWD-24-3 </t>
  </si>
  <si>
    <t xml:space="preserve">SKWD-24-4 </t>
  </si>
  <si>
    <t xml:space="preserve">SKWD-24-5 </t>
  </si>
  <si>
    <t xml:space="preserve">SKWE-24-1 </t>
  </si>
  <si>
    <t xml:space="preserve">SKWE-24-2 </t>
  </si>
  <si>
    <t xml:space="preserve">SKWE-24-3 </t>
  </si>
  <si>
    <t xml:space="preserve">SKWE-24-4 </t>
  </si>
  <si>
    <t xml:space="preserve">SKWE-24-5 </t>
  </si>
  <si>
    <t xml:space="preserve">SKWF-24-2 </t>
  </si>
  <si>
    <t xml:space="preserve">SKWF-24-3 </t>
  </si>
  <si>
    <t xml:space="preserve">SKWF-24-4 </t>
  </si>
  <si>
    <t xml:space="preserve">SKWF-24-5 </t>
  </si>
  <si>
    <t>05:27</t>
  </si>
  <si>
    <t>05:25</t>
  </si>
  <si>
    <t xml:space="preserve">SLMB-28-1 </t>
  </si>
  <si>
    <t xml:space="preserve">SLMB-28-2 </t>
  </si>
  <si>
    <t xml:space="preserve">SLMB-28-3 </t>
  </si>
  <si>
    <t xml:space="preserve">SLMB-28-4 </t>
  </si>
  <si>
    <t xml:space="preserve">SLMC-28-1 </t>
  </si>
  <si>
    <t xml:space="preserve">SLMC-28-2 </t>
  </si>
  <si>
    <t xml:space="preserve">SLMC-28-3 </t>
  </si>
  <si>
    <t xml:space="preserve">SLMD-28-1 </t>
  </si>
  <si>
    <t xml:space="preserve">SLMD-28-3 </t>
  </si>
  <si>
    <t xml:space="preserve">SLMD-28-5 </t>
  </si>
  <si>
    <t xml:space="preserve">SQMA-25-1 </t>
  </si>
  <si>
    <t xml:space="preserve">SQMA-25-5 </t>
  </si>
  <si>
    <t xml:space="preserve">SQMB-25-3 </t>
  </si>
  <si>
    <t xml:space="preserve">SQMB-25-4 </t>
  </si>
  <si>
    <t xml:space="preserve">SQMC-25-1 </t>
  </si>
  <si>
    <t xml:space="preserve">SQMC-25-2 </t>
  </si>
  <si>
    <t xml:space="preserve">SQMC-25-4 </t>
  </si>
  <si>
    <t>05:29</t>
  </si>
  <si>
    <t xml:space="preserve">SQMC-25-5 </t>
  </si>
  <si>
    <t xml:space="preserve">STHA-21-3 </t>
  </si>
  <si>
    <t xml:space="preserve">STHA-21-4 </t>
  </si>
  <si>
    <t xml:space="preserve">STHA-21-5 </t>
  </si>
  <si>
    <t xml:space="preserve">STHB-21-2 </t>
  </si>
  <si>
    <t xml:space="preserve">STHB-21-3 </t>
  </si>
  <si>
    <t xml:space="preserve">STHB-21-4 </t>
  </si>
  <si>
    <t xml:space="preserve">STHB-21-5 </t>
  </si>
  <si>
    <t xml:space="preserve">TAKA-3-3 </t>
  </si>
  <si>
    <t xml:space="preserve">TLKH-11-5 </t>
  </si>
  <si>
    <t xml:space="preserve">TNZA-4-1 </t>
  </si>
  <si>
    <t xml:space="preserve">TOBA-23-2 </t>
  </si>
  <si>
    <t xml:space="preserve">TOBA-23-4 </t>
  </si>
  <si>
    <t>QAUS-16-4</t>
  </si>
  <si>
    <t xml:space="preserve">TOBA-23-5 </t>
  </si>
  <si>
    <t>05:30</t>
  </si>
  <si>
    <t xml:space="preserve">TOBB-23-2 </t>
  </si>
  <si>
    <t xml:space="preserve">TOBB-23-3 </t>
  </si>
  <si>
    <t>QBKR-16-2</t>
  </si>
  <si>
    <t xml:space="preserve">TOBB-23-4 </t>
  </si>
  <si>
    <t xml:space="preserve">TOBB-23-5 </t>
  </si>
  <si>
    <t xml:space="preserve">VNDL-27-3 </t>
  </si>
  <si>
    <t>05:32</t>
  </si>
  <si>
    <t xml:space="preserve">VNDL-27-4 </t>
  </si>
  <si>
    <t xml:space="preserve">VNDL-27-5 </t>
  </si>
  <si>
    <t xml:space="preserve">WELC-27-1 </t>
  </si>
  <si>
    <t>QCTN-16-1</t>
  </si>
  <si>
    <t xml:space="preserve">WELC-27-4 </t>
  </si>
  <si>
    <t xml:space="preserve">WELC-27-5 </t>
  </si>
  <si>
    <t xml:space="preserve">WHTE-28-4 </t>
  </si>
  <si>
    <t xml:space="preserve">WHTE-28-5 </t>
  </si>
  <si>
    <t>05:33</t>
  </si>
  <si>
    <t xml:space="preserve">WLOW-15-4 </t>
  </si>
  <si>
    <t xml:space="preserve">WLOW-15-5 </t>
  </si>
  <si>
    <t>QLKE-16-1</t>
  </si>
  <si>
    <t xml:space="preserve">YALD-27-2 </t>
  </si>
  <si>
    <t xml:space="preserve">YALD-27-3 </t>
  </si>
  <si>
    <t xml:space="preserve">YALD-27-4 </t>
  </si>
  <si>
    <t>05:34</t>
  </si>
  <si>
    <t xml:space="preserve">YALD-27-5 </t>
  </si>
  <si>
    <t>YALE-27-2</t>
  </si>
  <si>
    <t xml:space="preserve">YALE-27-3 </t>
  </si>
  <si>
    <t xml:space="preserve">YALE-27-4 </t>
  </si>
  <si>
    <t>SKNO-10-4</t>
  </si>
  <si>
    <t>Batch 2</t>
  </si>
  <si>
    <t>Samples were stored in the fridge for 4 days after filtering and prior to running. We had to stop the experiment, then re-clean the column. Samples 25 and 26 have been re-run.</t>
  </si>
  <si>
    <t>04/13/2017</t>
  </si>
  <si>
    <t>04:06</t>
  </si>
  <si>
    <t>04:09</t>
  </si>
  <si>
    <t>Batch 31</t>
  </si>
  <si>
    <t>SLMD-28-3</t>
  </si>
  <si>
    <t>04:07</t>
  </si>
  <si>
    <t>Batch 30</t>
  </si>
  <si>
    <t>04:10</t>
  </si>
  <si>
    <t>04:11</t>
  </si>
  <si>
    <t>04:14</t>
  </si>
  <si>
    <t>04:13</t>
  </si>
  <si>
    <t>04:15</t>
  </si>
  <si>
    <t>WLOW-15-4</t>
  </si>
  <si>
    <t>04:16</t>
  </si>
  <si>
    <t>04:17</t>
  </si>
  <si>
    <t>04:19</t>
  </si>
  <si>
    <t>04:20</t>
  </si>
  <si>
    <t>04:22</t>
  </si>
  <si>
    <t>04:23</t>
  </si>
  <si>
    <t>04:25</t>
  </si>
  <si>
    <t>04:26</t>
  </si>
  <si>
    <t>04:28</t>
  </si>
  <si>
    <t>04:30</t>
  </si>
  <si>
    <t>04:33</t>
  </si>
  <si>
    <t>04:32</t>
  </si>
  <si>
    <t>04:35</t>
  </si>
  <si>
    <t>04:37</t>
  </si>
  <si>
    <t>04:38</t>
  </si>
  <si>
    <t>04:40</t>
  </si>
  <si>
    <t>04:42</t>
  </si>
  <si>
    <t>Calibration curve #1:</t>
  </si>
  <si>
    <t>calibration curve:</t>
  </si>
  <si>
    <t>slope</t>
  </si>
  <si>
    <t>y-intercept</t>
  </si>
  <si>
    <t>r-squared value</t>
  </si>
  <si>
    <t>Standards</t>
  </si>
  <si>
    <t>Concentration of pHBA( mg/mL)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</si>
  <si>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</si>
  <si>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</si>
  <si>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</si>
  <si>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</si>
  <si>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</si>
  <si>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</si>
  <si>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</si>
  <si>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</si>
  <si>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</si>
  <si>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Batch 3</t>
  </si>
  <si>
    <t>None.</t>
  </si>
  <si>
    <t>04/18/2017</t>
  </si>
  <si>
    <t>04/19/2017</t>
  </si>
  <si>
    <t>17:11</t>
  </si>
  <si>
    <t>17:13</t>
  </si>
  <si>
    <t>17:15</t>
  </si>
  <si>
    <t>17:17</t>
  </si>
  <si>
    <t>17:20</t>
  </si>
  <si>
    <t>17:22</t>
  </si>
  <si>
    <t>17:24</t>
  </si>
  <si>
    <t>17:27</t>
  </si>
  <si>
    <t>17:28</t>
  </si>
  <si>
    <t>17:31</t>
  </si>
  <si>
    <t>17:33</t>
  </si>
  <si>
    <t>17:36</t>
  </si>
  <si>
    <t>17:38</t>
  </si>
  <si>
    <t>17:43</t>
  </si>
  <si>
    <t>17:45</t>
  </si>
  <si>
    <t>Batch 4</t>
  </si>
  <si>
    <t>Batch started by Elizabeth, missing batch control, was incubated on the right-side Thermomixer instead of left. Re-ran batch control from previous batch to use here. Samples 25-26 need to be re-weighed since there's still a problem.</t>
  </si>
  <si>
    <t>04/20/2017</t>
  </si>
  <si>
    <t>16:02</t>
  </si>
  <si>
    <t>16:05</t>
  </si>
  <si>
    <t>16:08</t>
  </si>
  <si>
    <t>16:10</t>
  </si>
  <si>
    <t>16:13</t>
  </si>
  <si>
    <t>16:16</t>
  </si>
  <si>
    <t>16:18</t>
  </si>
  <si>
    <t>16:20</t>
  </si>
  <si>
    <t>16:22</t>
  </si>
  <si>
    <t>16:25</t>
  </si>
  <si>
    <t>16:27</t>
  </si>
  <si>
    <t>16:29</t>
  </si>
  <si>
    <t>16:31</t>
  </si>
  <si>
    <t>16:33</t>
  </si>
  <si>
    <t>16:36</t>
  </si>
  <si>
    <t>16:38</t>
  </si>
  <si>
    <t>16:40</t>
  </si>
  <si>
    <t>16:42</t>
  </si>
  <si>
    <t>16:44</t>
  </si>
  <si>
    <t>16:47</t>
  </si>
  <si>
    <t>16:46</t>
  </si>
  <si>
    <t>16:49</t>
  </si>
  <si>
    <t>16:51</t>
  </si>
  <si>
    <t>25 re-run</t>
  </si>
  <si>
    <t>26 re-run</t>
  </si>
  <si>
    <t>Batch 5</t>
  </si>
  <si>
    <t>Made a mistake in the reagent added to tube 97. Sample has been reweighed and inserted into another batch to be rerun</t>
  </si>
  <si>
    <t>Using Calibration Curve #2</t>
  </si>
  <si>
    <t>04/21/2017</t>
  </si>
  <si>
    <t>17:39</t>
  </si>
  <si>
    <t>17:48</t>
  </si>
  <si>
    <t>17:50</t>
  </si>
  <si>
    <t>17:52</t>
  </si>
  <si>
    <t>17:53</t>
  </si>
  <si>
    <t>Batch 6</t>
  </si>
  <si>
    <t>Heather started and stopped this batch.</t>
  </si>
  <si>
    <t>04/22/2017</t>
  </si>
  <si>
    <t>16:17</t>
  </si>
  <si>
    <t>16:19</t>
  </si>
  <si>
    <t>16:21</t>
  </si>
  <si>
    <t>16:23</t>
  </si>
  <si>
    <t>16:24</t>
  </si>
  <si>
    <t>16:28</t>
  </si>
  <si>
    <t>16:26</t>
  </si>
  <si>
    <t>16:32</t>
  </si>
  <si>
    <t>16:30</t>
  </si>
  <si>
    <t>16:35</t>
  </si>
  <si>
    <t>16:37</t>
  </si>
  <si>
    <t>16:39</t>
  </si>
  <si>
    <t>16:41</t>
  </si>
  <si>
    <t>16:45</t>
  </si>
  <si>
    <t>16:43</t>
  </si>
  <si>
    <t>16:48</t>
  </si>
  <si>
    <t>16:50</t>
  </si>
  <si>
    <t>Calibration curve #2:</t>
  </si>
  <si>
    <t>Mass of stock/standard (g)</t>
  </si>
  <si>
    <t>+ o-anisic acid (g)</t>
  </si>
  <si>
    <t>pHBA( mg/mL)</t>
  </si>
  <si>
    <t>S2-2</t>
  </si>
  <si>
    <t>S3-2</t>
  </si>
  <si>
    <t>S4-2</t>
  </si>
  <si>
    <t>S5-2</t>
  </si>
  <si>
    <t>S6-2</t>
  </si>
  <si>
    <t>S7-2</t>
  </si>
  <si>
    <t>S8-2</t>
  </si>
  <si>
    <t>S9-2</t>
  </si>
  <si>
    <t>S10-2</t>
  </si>
  <si>
    <t>Batch 7</t>
  </si>
  <si>
    <t>04/23/2017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</si>
  <si>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</si>
  <si>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</si>
  <si>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</si>
  <si>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</si>
  <si>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</si>
  <si>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</si>
  <si>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</si>
  <si>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</si>
  <si>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</si>
  <si>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</si>
  <si>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</si>
  <si>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Not enough sample to re-run</t>
  </si>
  <si>
    <t>115:51</t>
  </si>
  <si>
    <t>15:51</t>
  </si>
  <si>
    <t>15:52</t>
  </si>
  <si>
    <t>15:54</t>
  </si>
  <si>
    <t>15:55</t>
  </si>
  <si>
    <t>15:56</t>
  </si>
  <si>
    <t>15:57</t>
  </si>
  <si>
    <t>15:58</t>
  </si>
  <si>
    <t>16:00</t>
  </si>
  <si>
    <t>16:01</t>
  </si>
  <si>
    <t>16:04</t>
  </si>
  <si>
    <t>16:06</t>
  </si>
  <si>
    <t>Batch 8</t>
  </si>
  <si>
    <t>Yaseen started and stopped this reaction.</t>
  </si>
  <si>
    <t>04/24/2017</t>
  </si>
  <si>
    <t>0.0993</t>
  </si>
  <si>
    <t>16:58</t>
  </si>
  <si>
    <t>17:00</t>
  </si>
  <si>
    <t>0.1001</t>
  </si>
  <si>
    <t>0.1005</t>
  </si>
  <si>
    <t>17:01</t>
  </si>
  <si>
    <t>0.0994</t>
  </si>
  <si>
    <t>17:03</t>
  </si>
  <si>
    <t>0.101</t>
  </si>
  <si>
    <t>17:04</t>
  </si>
  <si>
    <t>0.1004</t>
  </si>
  <si>
    <t>17:06</t>
  </si>
  <si>
    <t>17:05</t>
  </si>
  <si>
    <t>17:07</t>
  </si>
  <si>
    <t>0.1009</t>
  </si>
  <si>
    <t>17:08</t>
  </si>
  <si>
    <t>0.1002</t>
  </si>
  <si>
    <t>17:09</t>
  </si>
  <si>
    <t>0.1003</t>
  </si>
  <si>
    <t>0.0999</t>
  </si>
  <si>
    <t>0.1007</t>
  </si>
  <si>
    <t>0.1008</t>
  </si>
  <si>
    <t>Batch 9</t>
  </si>
  <si>
    <t>Using Calibration Curve #3</t>
  </si>
  <si>
    <t>04/25/2017</t>
  </si>
  <si>
    <t>0.0995</t>
  </si>
  <si>
    <t>0.0997</t>
  </si>
  <si>
    <t>16:09</t>
  </si>
  <si>
    <t>0.0962</t>
  </si>
  <si>
    <t>16:12</t>
  </si>
  <si>
    <t>16:11</t>
  </si>
  <si>
    <t>16:14</t>
  </si>
  <si>
    <t>0.0998</t>
  </si>
  <si>
    <t>0.1</t>
  </si>
  <si>
    <t>0.0958</t>
  </si>
  <si>
    <t>Re-run Batch 1 - Repeated</t>
  </si>
  <si>
    <t>Re-running the batch 1 samples (repeat) because they were run before the column was cleaned.</t>
  </si>
  <si>
    <t>-</t>
  </si>
  <si>
    <t>Batch 10</t>
  </si>
  <si>
    <t>Took two days off to let the machine catch up and to re-run batch 1.</t>
  </si>
  <si>
    <t>04/27/2017</t>
  </si>
  <si>
    <t>04/28/2017</t>
  </si>
  <si>
    <t>0.0971</t>
  </si>
  <si>
    <t>16:15</t>
  </si>
  <si>
    <t>0.0974</t>
  </si>
  <si>
    <t>0.0972</t>
  </si>
  <si>
    <t>0.0973</t>
  </si>
  <si>
    <t>0.0961</t>
  </si>
  <si>
    <t>16:34</t>
  </si>
  <si>
    <t>Calibration curve #3:</t>
  </si>
  <si>
    <t>S2-3</t>
  </si>
  <si>
    <t>S3-3</t>
  </si>
  <si>
    <t>S4-3</t>
  </si>
  <si>
    <t>S5-3</t>
  </si>
  <si>
    <t>S6-3</t>
  </si>
  <si>
    <t>S7-3</t>
  </si>
  <si>
    <t>S8-3</t>
  </si>
  <si>
    <t>S9-3</t>
  </si>
  <si>
    <t>S10-3</t>
  </si>
  <si>
    <t>Batch 11</t>
  </si>
  <si>
    <t>04/29/2017</t>
  </si>
  <si>
    <t>16:56</t>
  </si>
  <si>
    <t>16:57</t>
  </si>
  <si>
    <t>16:59</t>
  </si>
  <si>
    <t>17:02</t>
  </si>
  <si>
    <t>0.0978</t>
  </si>
  <si>
    <t>0.0982</t>
  </si>
  <si>
    <t>Batch 12</t>
  </si>
  <si>
    <t>Yaseen started and stopped these reactions.</t>
  </si>
  <si>
    <t>04/30/2017</t>
  </si>
  <si>
    <t>.0992</t>
  </si>
  <si>
    <t>.1002</t>
  </si>
  <si>
    <t>16:03</t>
  </si>
  <si>
    <t>.1001</t>
  </si>
  <si>
    <t>.1</t>
  </si>
  <si>
    <t>16:07</t>
  </si>
  <si>
    <t>.1004</t>
  </si>
  <si>
    <t>.1003</t>
  </si>
  <si>
    <t>.1005</t>
  </si>
  <si>
    <t>.0998</t>
  </si>
  <si>
    <t>.1006</t>
  </si>
  <si>
    <t>Batch 13</t>
  </si>
  <si>
    <t>Yaseen started these reactions, Heather stopped them.</t>
  </si>
  <si>
    <t>Using Calibration Curve #4</t>
  </si>
  <si>
    <t>.0994</t>
  </si>
  <si>
    <t>.0997</t>
  </si>
  <si>
    <t>1715</t>
  </si>
  <si>
    <t>14:16</t>
  </si>
  <si>
    <t>.1007</t>
  </si>
  <si>
    <t>.0999</t>
  </si>
  <si>
    <t>.1008</t>
  </si>
  <si>
    <t>.1010</t>
  </si>
  <si>
    <t>.1009</t>
  </si>
  <si>
    <t>Batch 14</t>
  </si>
  <si>
    <t>Heather started and stopped these reactions.</t>
  </si>
  <si>
    <t>0.0957</t>
  </si>
  <si>
    <t>0.0966</t>
  </si>
  <si>
    <t>0.0965</t>
  </si>
  <si>
    <t>0.1043</t>
  </si>
  <si>
    <t>15:25</t>
  </si>
  <si>
    <t>0.1006</t>
  </si>
  <si>
    <t>0.0967</t>
  </si>
  <si>
    <t>Calibration curve #4:</t>
  </si>
  <si>
    <t>S2-4</t>
  </si>
  <si>
    <t>S3-4</t>
  </si>
  <si>
    <t>S4-4</t>
  </si>
  <si>
    <t>S5-4</t>
  </si>
  <si>
    <t>S6-4</t>
  </si>
  <si>
    <t>S7-4</t>
  </si>
  <si>
    <t>S8-4</t>
  </si>
  <si>
    <t>S9-4</t>
  </si>
  <si>
    <t>S10-4</t>
  </si>
  <si>
    <t>Batch 15</t>
  </si>
  <si>
    <t>0.1656</t>
  </si>
  <si>
    <t>0.1030</t>
  </si>
  <si>
    <t>0.0968</t>
  </si>
  <si>
    <t>Batch 16</t>
  </si>
  <si>
    <t>HPLC crashed overnight. Will need to take a day off to let the HPLC catch up.</t>
  </si>
  <si>
    <t>.1000</t>
  </si>
  <si>
    <t>Batch 17</t>
  </si>
  <si>
    <t>Took one day off since the HPLC crashed overnight on Wednesday.</t>
  </si>
  <si>
    <t>Using Calibration Curve #5</t>
  </si>
  <si>
    <t>0.0985</t>
  </si>
  <si>
    <t>0.0996</t>
  </si>
  <si>
    <t>Batch 18</t>
  </si>
  <si>
    <t>Yaseen started, Heather stopped these reactions.</t>
  </si>
  <si>
    <t>0.0989</t>
  </si>
  <si>
    <t>.0996</t>
  </si>
  <si>
    <t>Calibration curve #5:</t>
  </si>
  <si>
    <t>S2-5</t>
  </si>
  <si>
    <t>S3-5</t>
  </si>
  <si>
    <t>S4-5</t>
  </si>
  <si>
    <t>S5-5</t>
  </si>
  <si>
    <t>S6-5</t>
  </si>
  <si>
    <t>S7-5</t>
  </si>
  <si>
    <t>S8-5</t>
  </si>
  <si>
    <t>S9-5</t>
  </si>
  <si>
    <t>S10-5</t>
  </si>
  <si>
    <t>Batch 19</t>
  </si>
  <si>
    <t>Started using stock 2 of o-anisic acid. Heather started and stopped these reactions.</t>
  </si>
  <si>
    <t>0.1033</t>
  </si>
  <si>
    <t>0.1042</t>
  </si>
  <si>
    <t>14:50</t>
  </si>
  <si>
    <t>14:51</t>
  </si>
  <si>
    <t>16:52</t>
  </si>
  <si>
    <t>16:53</t>
  </si>
  <si>
    <t>0.0970</t>
  </si>
  <si>
    <t>16:54</t>
  </si>
  <si>
    <t>16:55</t>
  </si>
  <si>
    <t>0.0987</t>
  </si>
  <si>
    <t>14:06</t>
  </si>
  <si>
    <t>0.0980</t>
  </si>
  <si>
    <t>0.0979</t>
  </si>
  <si>
    <t>Batch 20</t>
  </si>
  <si>
    <t>Batch 21</t>
  </si>
  <si>
    <t>Yaseen started and stopped.</t>
  </si>
  <si>
    <t>Using Calibration Curve #6</t>
  </si>
  <si>
    <t>0.1000</t>
  </si>
  <si>
    <t>Batch 22</t>
  </si>
  <si>
    <t xml:space="preserve">Back to the usual setup (Heather starts and Yaseen stops) </t>
  </si>
  <si>
    <t>0.1037</t>
  </si>
  <si>
    <t>Calibration curve #6:</t>
  </si>
  <si>
    <t>S2-6</t>
  </si>
  <si>
    <t>S3-6</t>
  </si>
  <si>
    <t>S4-6</t>
  </si>
  <si>
    <t>S5-6</t>
  </si>
  <si>
    <t>S6-6</t>
  </si>
  <si>
    <t>S7-6</t>
  </si>
  <si>
    <t>S8-6</t>
  </si>
  <si>
    <t>S9-6</t>
  </si>
  <si>
    <t>S10-6</t>
  </si>
  <si>
    <t>Batch 23</t>
  </si>
  <si>
    <t>0.0969</t>
  </si>
  <si>
    <t>Batch 24</t>
  </si>
  <si>
    <t>Heather started and stopped (late stop)</t>
  </si>
  <si>
    <t>05/13/2017</t>
  </si>
  <si>
    <t>0.0992</t>
  </si>
  <si>
    <t>15:29</t>
  </si>
  <si>
    <t>15:26</t>
  </si>
  <si>
    <t>15:27</t>
  </si>
  <si>
    <t>15:30</t>
  </si>
  <si>
    <t>15:28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</si>
  <si>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</si>
  <si>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</si>
  <si>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</si>
  <si>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</si>
  <si>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</si>
  <si>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</si>
  <si>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</si>
  <si>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</si>
  <si>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</si>
  <si>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Batch 25</t>
  </si>
  <si>
    <t>Heather started and Yaseen stopped</t>
  </si>
  <si>
    <t>Using Calibration Curve #7</t>
  </si>
  <si>
    <t>05/14/2017</t>
  </si>
  <si>
    <t>Batch 26</t>
  </si>
  <si>
    <t>05/15/2017</t>
  </si>
  <si>
    <t>0.0990</t>
  </si>
  <si>
    <t>0.100</t>
  </si>
  <si>
    <t>0.1010</t>
  </si>
  <si>
    <t>Calibration curve #7:</t>
  </si>
  <si>
    <t>S2-7</t>
  </si>
  <si>
    <t>S3-7</t>
  </si>
  <si>
    <t>S4-7</t>
  </si>
  <si>
    <t>S5-7</t>
  </si>
  <si>
    <t>S6-7</t>
  </si>
  <si>
    <t>S7-7</t>
  </si>
  <si>
    <t>S8-7</t>
  </si>
  <si>
    <t>S9-7</t>
  </si>
  <si>
    <t>S10-7</t>
  </si>
  <si>
    <t>Batch 27</t>
  </si>
  <si>
    <t>05/16/2017</t>
  </si>
  <si>
    <t>Repeat!</t>
  </si>
  <si>
    <t>Batch 28</t>
  </si>
  <si>
    <t>05/17/2017</t>
  </si>
  <si>
    <t>0.1627</t>
  </si>
  <si>
    <t>0.1615</t>
  </si>
  <si>
    <t>0.1605</t>
  </si>
  <si>
    <t>0.1610</t>
  </si>
  <si>
    <t>0.1630</t>
  </si>
  <si>
    <t>0.1606</t>
  </si>
  <si>
    <t>Batch 16 - re-run</t>
  </si>
  <si>
    <t>Re-ran because we were concerned about the batch control being too high. This time, had to use another batch control because one of the batch 16 controls were cloudy.</t>
  </si>
  <si>
    <t>Batch 29</t>
  </si>
  <si>
    <t xml:space="preserve">Thermomixer shut off - samples were not run (repeat batch started on 05/19/2017) </t>
  </si>
  <si>
    <t>Using Calibration Curve #8</t>
  </si>
  <si>
    <t>05/18/2017</t>
  </si>
  <si>
    <t>0.997</t>
  </si>
  <si>
    <t>Re-running samples with a high % diff</t>
  </si>
  <si>
    <t>05/19/2017</t>
  </si>
  <si>
    <t>Re-run Batch 1</t>
  </si>
  <si>
    <t>Re-running original batch 1</t>
  </si>
  <si>
    <t>Calibration curve #8:</t>
  </si>
  <si>
    <t>S2-8</t>
  </si>
  <si>
    <t>S3-8</t>
  </si>
  <si>
    <t>S4-8</t>
  </si>
  <si>
    <t>S5-8</t>
  </si>
  <si>
    <t>S6-8</t>
  </si>
  <si>
    <t>S7-8</t>
  </si>
  <si>
    <t>S8-8</t>
  </si>
  <si>
    <t>S9-8</t>
  </si>
  <si>
    <t>S10-8</t>
  </si>
  <si>
    <t>Batch 29 - repeat</t>
  </si>
  <si>
    <t>05/20/2017</t>
  </si>
  <si>
    <t>05/21/2017</t>
  </si>
  <si>
    <t>13:08</t>
  </si>
  <si>
    <t>13:09</t>
  </si>
  <si>
    <t>13:10</t>
  </si>
  <si>
    <t>13:11</t>
  </si>
  <si>
    <t>13:13</t>
  </si>
  <si>
    <t>13:14</t>
  </si>
  <si>
    <t>13:15</t>
  </si>
  <si>
    <t>13:17</t>
  </si>
  <si>
    <t>13:18</t>
  </si>
  <si>
    <t>13:19</t>
  </si>
  <si>
    <t>Batch 32</t>
  </si>
  <si>
    <t>POPCAN samples being run to validate top 3 and bottom 3. Fine powder, hard to filter.</t>
  </si>
  <si>
    <t>05/23/2017</t>
  </si>
  <si>
    <t>05/24/2017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</si>
</sst>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dd/mm/yyyy"/>
    <numFmt numFmtId="166" formatCode="0.000&quot; &quot;"/>
    <numFmt numFmtId="167" formatCode="0.0000"/>
    <numFmt numFmtId="168" formatCode="hh:mm"/>
    <numFmt numFmtId="169" formatCode="mmmm d/yyyy"/>
    <numFmt numFmtId="170" formatCode="0.00000"/>
    <numFmt numFmtId="171" formatCode="0.000"/>
  </numFmts>
  <fonts count="20">
    <font>
      <sz val="11.0"/>
      <color rgb="FF000000"/>
      <name val="Calibri"/>
    </font>
    <font>
      <b/>
    </font>
    <font/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8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b/>
      <sz val="11.0"/>
      <name val="Calibri"/>
    </font>
    <font>
      <b/>
      <u/>
      <sz val="11.0"/>
      <color rgb="FF000000"/>
      <name val="Calibri"/>
    </font>
    <font>
      <sz val="11.0"/>
      <color rgb="FFFF0000"/>
      <name val="Calibri"/>
    </font>
    <font>
      <color rgb="FFFF0000"/>
    </font>
    <font>
      <b/>
      <u/>
    </font>
    <font>
      <i/>
      <sz val="11.0"/>
      <color rgb="FF000000"/>
      <name val="Calibri"/>
    </font>
    <font>
      <name val="Arial"/>
    </font>
    <font>
      <b/>
      <u/>
      <sz val="11.0"/>
      <color rgb="FF000000"/>
      <name val="Calibri"/>
    </font>
    <font>
      <sz val="11.0"/>
      <color rgb="FFCCCCCC"/>
      <name val="Calibri"/>
    </font>
    <font>
      <b/>
      <u/>
      <sz val="11.0"/>
      <color rgb="FF000000"/>
      <name val="Calibri"/>
    </font>
    <font>
      <sz val="11.0"/>
      <color rgb="FFB7B7B7"/>
      <name val="Calibri"/>
    </font>
  </fonts>
  <fills count="2">
    <fill>
      <patternFill patternType="none"/>
    </fill>
    <fill>
      <patternFill patternType="lightGray"/>
    </fill>
  </fills>
  <borders count="5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CCCCCC"/>
      </left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CCCCCC"/>
      </left>
      <right style="thin">
        <color rgb="FF000000"/>
      </right>
      <top style="thin">
        <color rgb="FFCCCCCC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2" numFmtId="2" xfId="0" applyAlignment="1" applyFont="1" applyNumberForma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right"/>
    </xf>
    <xf borderId="3" fillId="0" fontId="2" numFmtId="0" xfId="0" applyAlignment="1" applyBorder="1" applyFont="1">
      <alignment/>
    </xf>
    <xf borderId="5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right"/>
    </xf>
    <xf borderId="5" fillId="0" fontId="2" numFmtId="0" xfId="0" applyAlignment="1" applyBorder="1" applyFont="1">
      <alignment/>
    </xf>
    <xf borderId="0" fillId="0" fontId="2" numFmtId="0" xfId="0" applyAlignment="1" applyFont="1">
      <alignment/>
    </xf>
    <xf borderId="5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right"/>
    </xf>
    <xf borderId="7" fillId="0" fontId="2" numFmtId="0" xfId="0" applyAlignment="1" applyBorder="1" applyFont="1">
      <alignment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9" fillId="0" fontId="0" numFmtId="0" xfId="0" applyAlignment="1" applyBorder="1" applyFont="1">
      <alignment horizontal="right"/>
    </xf>
    <xf borderId="11" fillId="0" fontId="2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1" fillId="0" fontId="2" numFmtId="2" xfId="0" applyAlignment="1" applyBorder="1" applyFont="1" applyNumberFormat="1">
      <alignment horizontal="center"/>
    </xf>
    <xf borderId="13" fillId="0" fontId="0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0" numFmtId="0" xfId="0" applyAlignment="1" applyBorder="1" applyFont="1">
      <alignment horizontal="right"/>
    </xf>
    <xf borderId="5" fillId="0" fontId="0" numFmtId="0" xfId="0" applyAlignment="1" applyBorder="1" applyFont="1">
      <alignment horizontal="right"/>
    </xf>
    <xf borderId="12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right"/>
    </xf>
    <xf borderId="14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right"/>
    </xf>
    <xf borderId="3" fillId="0" fontId="0" numFmtId="0" xfId="0" applyAlignment="1" applyBorder="1" applyFont="1">
      <alignment horizontal="right"/>
    </xf>
    <xf borderId="12" fillId="0" fontId="0" numFmtId="0" xfId="0" applyAlignment="1" applyBorder="1" applyFont="1">
      <alignment horizontal="right"/>
    </xf>
    <xf borderId="9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right"/>
    </xf>
    <xf borderId="3" fillId="0" fontId="0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2" xfId="0" applyFont="1" applyNumberFormat="1"/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6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15" fillId="0" fontId="0" numFmtId="0" xfId="0" applyAlignment="1" applyBorder="1" applyFont="1">
      <alignment/>
    </xf>
    <xf borderId="16" fillId="0" fontId="0" numFmtId="0" xfId="0" applyAlignment="1" applyBorder="1" applyFont="1">
      <alignment/>
    </xf>
    <xf borderId="0" fillId="0" fontId="0" numFmtId="1" xfId="0" applyAlignment="1" applyFont="1" applyNumberFormat="1">
      <alignment horizontal="center"/>
    </xf>
    <xf borderId="17" fillId="0" fontId="0" numFmtId="0" xfId="0" applyAlignment="1" applyBorder="1" applyFont="1">
      <alignment/>
    </xf>
    <xf borderId="18" fillId="0" fontId="0" numFmtId="0" xfId="0" applyAlignment="1" applyBorder="1" applyFont="1">
      <alignment horizontal="right"/>
    </xf>
    <xf borderId="19" fillId="0" fontId="0" numFmtId="0" xfId="0" applyAlignment="1" applyBorder="1" applyFont="1">
      <alignment/>
    </xf>
    <xf borderId="3" fillId="0" fontId="2" numFmtId="0" xfId="0" applyAlignment="1" applyBorder="1" applyFont="1">
      <alignment horizontal="right"/>
    </xf>
    <xf borderId="20" fillId="0" fontId="0" numFmtId="0" xfId="0" applyAlignment="1" applyBorder="1" applyFont="1">
      <alignment horizontal="right"/>
    </xf>
    <xf borderId="5" fillId="0" fontId="2" numFmtId="0" xfId="0" applyAlignment="1" applyBorder="1" applyFont="1">
      <alignment horizontal="right"/>
    </xf>
    <xf borderId="0" fillId="0" fontId="0" numFmtId="164" xfId="0" applyAlignment="1" applyFont="1" applyNumberFormat="1">
      <alignment horizontal="center"/>
    </xf>
    <xf borderId="21" fillId="0" fontId="0" numFmtId="0" xfId="0" applyAlignment="1" applyBorder="1" applyFont="1">
      <alignment/>
    </xf>
    <xf borderId="5" fillId="0" fontId="0" numFmtId="0" xfId="0" applyAlignment="1" applyBorder="1" applyFont="1">
      <alignment horizontal="right"/>
    </xf>
    <xf borderId="22" fillId="0" fontId="0" numFmtId="0" xfId="0" applyAlignment="1" applyBorder="1" applyFont="1">
      <alignment horizontal="right"/>
    </xf>
    <xf borderId="23" fillId="0" fontId="0" numFmtId="0" xfId="0" applyAlignment="1" applyBorder="1" applyFont="1">
      <alignment/>
    </xf>
    <xf borderId="7" fillId="0" fontId="0" numFmtId="0" xfId="0" applyAlignment="1" applyBorder="1" applyFont="1">
      <alignment horizontal="right"/>
    </xf>
    <xf borderId="0" fillId="0" fontId="7" numFmtId="0" xfId="0" applyAlignment="1" applyFont="1">
      <alignment horizontal="left"/>
    </xf>
    <xf borderId="3" fillId="0" fontId="2" numFmtId="0" xfId="0" applyAlignment="1" applyBorder="1" applyFont="1">
      <alignment horizontal="center"/>
    </xf>
    <xf borderId="0" fillId="0" fontId="0" numFmtId="9" xfId="0" applyAlignment="1" applyFont="1" applyNumberFormat="1">
      <alignment/>
    </xf>
    <xf borderId="16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4" fillId="0" fontId="0" numFmtId="0" xfId="0" applyAlignment="1" applyBorder="1" applyFont="1">
      <alignment horizontal="center"/>
    </xf>
    <xf borderId="0" fillId="0" fontId="8" numFmtId="0" xfId="0" applyAlignment="1" applyFont="1">
      <alignment/>
    </xf>
    <xf borderId="28" fillId="0" fontId="0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6" fillId="0" fontId="0" numFmtId="0" xfId="0" applyAlignment="1" applyBorder="1" applyFont="1">
      <alignment horizontal="center"/>
    </xf>
    <xf borderId="17" fillId="0" fontId="3" numFmtId="0" xfId="0" applyAlignment="1" applyBorder="1" applyFont="1">
      <alignment horizontal="left"/>
    </xf>
    <xf borderId="24" fillId="0" fontId="2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9" fillId="0" fontId="8" numFmtId="0" xfId="0" applyAlignment="1" applyBorder="1" applyFont="1">
      <alignment/>
    </xf>
    <xf borderId="30" fillId="0" fontId="0" numFmtId="0" xfId="0" applyAlignment="1" applyBorder="1" applyFont="1">
      <alignment horizontal="right"/>
    </xf>
    <xf borderId="12" fillId="0" fontId="2" numFmtId="0" xfId="0" applyAlignment="1" applyBorder="1" applyFont="1">
      <alignment horizontal="center"/>
    </xf>
    <xf borderId="31" fillId="0" fontId="3" numFmtId="0" xfId="0" applyAlignment="1" applyBorder="1" applyFont="1">
      <alignment horizontal="left"/>
    </xf>
    <xf borderId="28" fillId="0" fontId="0" numFmtId="0" xfId="0" applyAlignment="1" applyBorder="1" applyFont="1">
      <alignment horizontal="center"/>
    </xf>
    <xf borderId="14" fillId="0" fontId="8" numFmtId="0" xfId="0" applyAlignment="1" applyBorder="1" applyFont="1">
      <alignment/>
    </xf>
    <xf borderId="12" fillId="0" fontId="2" numFmtId="0" xfId="0" applyAlignment="1" applyBorder="1" applyFont="1">
      <alignment horizontal="right"/>
    </xf>
    <xf borderId="32" fillId="0" fontId="0" numFmtId="0" xfId="0" applyAlignment="1" applyBorder="1" applyFont="1">
      <alignment horizontal="right"/>
    </xf>
    <xf borderId="3" fillId="0" fontId="0" numFmtId="0" xfId="0" applyAlignment="1" applyBorder="1" applyFont="1">
      <alignment horizontal="center"/>
    </xf>
    <xf borderId="33" fillId="0" fontId="3" numFmtId="0" xfId="0" applyAlignment="1" applyBorder="1" applyFont="1">
      <alignment horizontal="left"/>
    </xf>
    <xf borderId="34" fillId="0" fontId="8" numFmtId="0" xfId="0" applyAlignment="1" applyBorder="1" applyFont="1">
      <alignment/>
    </xf>
    <xf borderId="7" fillId="0" fontId="2" numFmtId="0" xfId="0" applyAlignment="1" applyBorder="1" applyFont="1">
      <alignment horizontal="center"/>
    </xf>
    <xf borderId="35" fillId="0" fontId="0" numFmtId="0" xfId="0" applyAlignment="1" applyBorder="1" applyFont="1">
      <alignment horizontal="right"/>
    </xf>
    <xf borderId="7" fillId="0" fontId="2" numFmtId="0" xfId="0" applyAlignment="1" applyBorder="1" applyFont="1">
      <alignment horizontal="right"/>
    </xf>
    <xf borderId="36" fillId="0" fontId="3" numFmtId="0" xfId="0" applyAlignment="1" applyBorder="1" applyFont="1">
      <alignment/>
    </xf>
    <xf borderId="0" fillId="0" fontId="0" numFmtId="0" xfId="0" applyAlignment="1" applyFont="1">
      <alignment horizontal="center"/>
    </xf>
    <xf borderId="37" fillId="0" fontId="3" numFmtId="0" xfId="0" applyAlignment="1" applyBorder="1" applyFont="1">
      <alignment/>
    </xf>
    <xf borderId="0" fillId="0" fontId="2" numFmtId="0" xfId="0" applyAlignment="1" applyFont="1">
      <alignment horizontal="right"/>
    </xf>
    <xf borderId="38" fillId="0" fontId="3" numFmtId="0" xfId="0" applyAlignment="1" applyBorder="1" applyFont="1">
      <alignment/>
    </xf>
    <xf borderId="17" fillId="0" fontId="0" numFmtId="0" xfId="0" applyAlignment="1" applyBorder="1" applyFont="1">
      <alignment/>
    </xf>
    <xf borderId="29" fillId="0" fontId="0" numFmtId="0" xfId="0" applyAlignment="1" applyBorder="1" applyFont="1">
      <alignment/>
    </xf>
    <xf borderId="30" fillId="0" fontId="0" numFmtId="0" xfId="0" applyAlignment="1" applyBorder="1" applyFont="1">
      <alignment/>
    </xf>
    <xf borderId="31" fillId="0" fontId="0" numFmtId="0" xfId="0" applyAlignment="1" applyBorder="1" applyFont="1">
      <alignment/>
    </xf>
    <xf borderId="14" fillId="0" fontId="0" numFmtId="0" xfId="0" applyAlignment="1" applyBorder="1" applyFont="1">
      <alignment/>
    </xf>
    <xf borderId="32" fillId="0" fontId="0" numFmtId="0" xfId="0" applyAlignment="1" applyBorder="1" applyFont="1">
      <alignment/>
    </xf>
    <xf borderId="33" fillId="0" fontId="0" numFmtId="0" xfId="0" applyAlignment="1" applyBorder="1" applyFont="1">
      <alignment/>
    </xf>
    <xf borderId="34" fillId="0" fontId="0" numFmtId="0" xfId="0" applyAlignment="1" applyBorder="1" applyFont="1">
      <alignment/>
    </xf>
    <xf borderId="35" fillId="0" fontId="0" numFmtId="0" xfId="0" applyAlignment="1" applyBorder="1" applyFont="1">
      <alignment/>
    </xf>
    <xf borderId="0" fillId="0" fontId="3" numFmtId="0" xfId="0" applyAlignment="1" applyFont="1">
      <alignment/>
    </xf>
    <xf borderId="0" fillId="0" fontId="0" numFmtId="0" xfId="0" applyAlignment="1" applyFont="1">
      <alignment horizontal="center"/>
    </xf>
    <xf borderId="0" fillId="0" fontId="3" numFmtId="0" xfId="0" applyAlignment="1" applyFont="1">
      <alignment/>
    </xf>
    <xf borderId="0" fillId="0" fontId="0" numFmtId="165" xfId="0" applyAlignment="1" applyFont="1" applyNumberFormat="1">
      <alignment horizontal="center"/>
    </xf>
    <xf borderId="0" fillId="0" fontId="0" numFmtId="165" xfId="0" applyAlignment="1" applyFont="1" applyNumberFormat="1">
      <alignment/>
    </xf>
    <xf borderId="0" fillId="0" fontId="9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right"/>
    </xf>
    <xf borderId="0" fillId="0" fontId="0" numFmtId="0" xfId="0" applyAlignment="1" applyFont="1">
      <alignment/>
    </xf>
    <xf borderId="36" fillId="0" fontId="3" numFmtId="0" xfId="0" applyAlignment="1" applyBorder="1" applyFont="1">
      <alignment horizontal="center"/>
    </xf>
    <xf borderId="37" fillId="0" fontId="3" numFmtId="0" xfId="0" applyAlignment="1" applyBorder="1" applyFont="1">
      <alignment horizontal="center"/>
    </xf>
    <xf borderId="37" fillId="0" fontId="3" numFmtId="0" xfId="0" applyAlignment="1" applyBorder="1" applyFont="1">
      <alignment horizontal="center"/>
    </xf>
    <xf borderId="37" fillId="0" fontId="3" numFmtId="2" xfId="0" applyAlignment="1" applyBorder="1" applyFont="1" applyNumberFormat="1">
      <alignment horizontal="center"/>
    </xf>
    <xf borderId="38" fillId="0" fontId="3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39" fillId="0" fontId="0" numFmtId="0" xfId="0" applyAlignment="1" applyBorder="1" applyFont="1">
      <alignment horizontal="center"/>
    </xf>
    <xf borderId="39" fillId="0" fontId="0" numFmtId="0" xfId="0" applyAlignment="1" applyBorder="1" applyFont="1">
      <alignment horizontal="center"/>
    </xf>
    <xf borderId="39" fillId="0" fontId="0" numFmtId="0" xfId="0" applyAlignment="1" applyBorder="1" applyFont="1">
      <alignment horizontal="center"/>
    </xf>
    <xf borderId="39" fillId="0" fontId="0" numFmtId="166" xfId="0" applyAlignment="1" applyBorder="1" applyFont="1" applyNumberFormat="1">
      <alignment/>
    </xf>
    <xf borderId="39" fillId="0" fontId="0" numFmtId="2" xfId="0" applyAlignment="1" applyBorder="1" applyFont="1" applyNumberFormat="1">
      <alignment/>
    </xf>
    <xf borderId="39" fillId="0" fontId="0" numFmtId="167" xfId="0" applyBorder="1" applyFont="1" applyNumberFormat="1"/>
    <xf borderId="39" fillId="0" fontId="2" numFmtId="2" xfId="0" applyBorder="1" applyFont="1" applyNumberFormat="1"/>
    <xf borderId="39" fillId="0" fontId="2" numFmtId="10" xfId="0" applyBorder="1" applyFont="1" applyNumberFormat="1"/>
    <xf borderId="40" fillId="0" fontId="2" numFmtId="0" xfId="0" applyBorder="1" applyFont="1"/>
    <xf borderId="31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0" xfId="0" applyAlignment="1" applyBorder="1" applyFont="1">
      <alignment/>
    </xf>
    <xf borderId="14" fillId="0" fontId="0" numFmtId="2" xfId="0" applyAlignment="1" applyBorder="1" applyFont="1" applyNumberFormat="1">
      <alignment/>
    </xf>
    <xf borderId="14" fillId="0" fontId="0" numFmtId="167" xfId="0" applyBorder="1" applyFont="1" applyNumberFormat="1"/>
    <xf borderId="14" fillId="0" fontId="2" numFmtId="2" xfId="0" applyBorder="1" applyFont="1" applyNumberFormat="1"/>
    <xf borderId="14" fillId="0" fontId="2" numFmtId="10" xfId="0" applyBorder="1" applyFont="1" applyNumberFormat="1"/>
    <xf borderId="32" fillId="0" fontId="2" numFmtId="0" xfId="0" applyBorder="1" applyFont="1"/>
    <xf borderId="14" fillId="0" fontId="0" numFmtId="0" xfId="0" applyAlignment="1" applyBorder="1" applyFont="1">
      <alignment horizontal="center"/>
    </xf>
    <xf borderId="30" fillId="0" fontId="2" numFmtId="0" xfId="0" applyBorder="1" applyFont="1"/>
    <xf borderId="14" fillId="0" fontId="3" numFmtId="0" xfId="0" applyAlignment="1" applyBorder="1" applyFont="1">
      <alignment/>
    </xf>
    <xf borderId="33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4" fillId="0" fontId="0" numFmtId="0" xfId="0" applyAlignment="1" applyBorder="1" applyFont="1">
      <alignment/>
    </xf>
    <xf borderId="34" fillId="0" fontId="0" numFmtId="2" xfId="0" applyAlignment="1" applyBorder="1" applyFont="1" applyNumberFormat="1">
      <alignment/>
    </xf>
    <xf borderId="34" fillId="0" fontId="0" numFmtId="167" xfId="0" applyBorder="1" applyFont="1" applyNumberFormat="1"/>
    <xf borderId="34" fillId="0" fontId="2" numFmtId="2" xfId="0" applyBorder="1" applyFont="1" applyNumberFormat="1"/>
    <xf borderId="34" fillId="0" fontId="2" numFmtId="10" xfId="0" applyBorder="1" applyFont="1" applyNumberFormat="1"/>
    <xf borderId="35" fillId="0" fontId="2" numFmtId="0" xfId="0" applyBorder="1" applyFont="1"/>
    <xf borderId="0" fillId="0" fontId="10" numFmtId="0" xfId="0" applyAlignment="1" applyFont="1">
      <alignment horizontal="left"/>
    </xf>
    <xf borderId="0" fillId="0" fontId="2" numFmtId="166" xfId="0" applyFont="1" applyNumberFormat="1"/>
    <xf borderId="17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9" fillId="0" fontId="0" numFmtId="166" xfId="0" applyAlignment="1" applyBorder="1" applyFont="1" applyNumberFormat="1">
      <alignment horizontal="right"/>
    </xf>
    <xf borderId="29" fillId="0" fontId="0" numFmtId="2" xfId="0" applyAlignment="1" applyBorder="1" applyFont="1" applyNumberFormat="1">
      <alignment/>
    </xf>
    <xf borderId="29" fillId="0" fontId="0" numFmtId="167" xfId="0" applyBorder="1" applyFont="1" applyNumberFormat="1"/>
    <xf borderId="29" fillId="0" fontId="2" numFmtId="2" xfId="0" applyBorder="1" applyFont="1" applyNumberFormat="1"/>
    <xf borderId="29" fillId="0" fontId="2" numFmtId="10" xfId="0" applyBorder="1" applyFont="1" applyNumberFormat="1"/>
    <xf borderId="14" fillId="0" fontId="0" numFmtId="0" xfId="0" applyAlignment="1" applyBorder="1" applyFont="1">
      <alignment horizontal="right"/>
    </xf>
    <xf borderId="14" fillId="0" fontId="3" numFmtId="0" xfId="0" applyAlignment="1" applyBorder="1" applyFont="1">
      <alignment horizontal="right"/>
    </xf>
    <xf borderId="14" fillId="0" fontId="0" numFmtId="0" xfId="0" applyBorder="1" applyFont="1"/>
    <xf borderId="34" fillId="0" fontId="0" numFmtId="168" xfId="0" applyAlignment="1" applyBorder="1" applyFont="1" applyNumberFormat="1">
      <alignment horizontal="center"/>
    </xf>
    <xf borderId="34" fillId="0" fontId="0" numFmtId="0" xfId="0" applyAlignment="1" applyBorder="1" applyFont="1">
      <alignment horizontal="right"/>
    </xf>
    <xf borderId="0" fillId="0" fontId="0" numFmtId="165" xfId="0" applyAlignment="1" applyFont="1" applyNumberFormat="1">
      <alignment horizontal="center"/>
    </xf>
    <xf borderId="17" fillId="0" fontId="11" numFmtId="0" xfId="0" applyAlignment="1" applyBorder="1" applyFont="1">
      <alignment horizontal="center"/>
    </xf>
    <xf borderId="29" fillId="0" fontId="11" numFmtId="0" xfId="0" applyAlignment="1" applyBorder="1" applyFont="1">
      <alignment horizontal="center"/>
    </xf>
    <xf borderId="29" fillId="0" fontId="11" numFmtId="0" xfId="0" applyBorder="1" applyFont="1"/>
    <xf borderId="29" fillId="0" fontId="11" numFmtId="0" xfId="0" applyAlignment="1" applyBorder="1" applyFont="1">
      <alignment horizontal="center"/>
    </xf>
    <xf borderId="29" fillId="0" fontId="11" numFmtId="0" xfId="0" applyAlignment="1" applyBorder="1" applyFont="1">
      <alignment horizontal="center"/>
    </xf>
    <xf borderId="29" fillId="0" fontId="11" numFmtId="166" xfId="0" applyAlignment="1" applyBorder="1" applyFont="1" applyNumberFormat="1">
      <alignment/>
    </xf>
    <xf borderId="29" fillId="0" fontId="11" numFmtId="2" xfId="0" applyAlignment="1" applyBorder="1" applyFont="1" applyNumberFormat="1">
      <alignment/>
    </xf>
    <xf borderId="29" fillId="0" fontId="11" numFmtId="167" xfId="0" applyBorder="1" applyFont="1" applyNumberFormat="1"/>
    <xf borderId="29" fillId="0" fontId="12" numFmtId="2" xfId="0" applyBorder="1" applyFont="1" applyNumberFormat="1"/>
    <xf borderId="29" fillId="0" fontId="12" numFmtId="10" xfId="0" applyBorder="1" applyFont="1" applyNumberFormat="1"/>
    <xf borderId="0" fillId="0" fontId="13" numFmtId="0" xfId="0" applyAlignment="1" applyFont="1">
      <alignment/>
    </xf>
    <xf borderId="31" fillId="0" fontId="11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4" fillId="0" fontId="11" numFmtId="0" xfId="0" applyBorder="1" applyFont="1"/>
    <xf borderId="14" fillId="0" fontId="11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4" fillId="0" fontId="11" numFmtId="0" xfId="0" applyAlignment="1" applyBorder="1" applyFont="1">
      <alignment/>
    </xf>
    <xf borderId="14" fillId="0" fontId="11" numFmtId="2" xfId="0" applyAlignment="1" applyBorder="1" applyFont="1" applyNumberFormat="1">
      <alignment/>
    </xf>
    <xf borderId="14" fillId="0" fontId="11" numFmtId="167" xfId="0" applyBorder="1" applyFont="1" applyNumberFormat="1"/>
    <xf borderId="14" fillId="0" fontId="12" numFmtId="2" xfId="0" applyBorder="1" applyFont="1" applyNumberFormat="1"/>
    <xf borderId="31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34" fillId="0" fontId="0" numFmtId="0" xfId="0" applyBorder="1" applyFont="1"/>
    <xf borderId="34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0" fillId="0" fontId="14" numFmtId="0" xfId="0" applyAlignment="1" applyFont="1">
      <alignment horizontal="left"/>
    </xf>
    <xf borderId="0" fillId="0" fontId="0" numFmtId="2" xfId="0" applyAlignment="1" applyFont="1" applyNumberFormat="1">
      <alignment/>
    </xf>
    <xf borderId="0" fillId="0" fontId="14" numFmtId="0" xfId="0" applyAlignment="1" applyFont="1">
      <alignment horizontal="left"/>
    </xf>
    <xf borderId="25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/>
    </xf>
    <xf borderId="42" fillId="0" fontId="2" numFmtId="0" xfId="0" applyBorder="1" applyFont="1"/>
    <xf borderId="15" fillId="0" fontId="3" numFmtId="0" xfId="0" applyAlignment="1" applyBorder="1" applyFont="1">
      <alignment horizontal="left"/>
    </xf>
    <xf borderId="43" fillId="0" fontId="0" numFmtId="0" xfId="0" applyAlignment="1" applyBorder="1" applyFont="1">
      <alignment horizontal="center"/>
    </xf>
    <xf borderId="40" fillId="0" fontId="0" numFmtId="0" xfId="0" applyAlignment="1" applyBorder="1" applyFont="1">
      <alignment/>
    </xf>
    <xf borderId="15" fillId="0" fontId="3" numFmtId="0" xfId="0" applyAlignment="1" applyBorder="1" applyFont="1">
      <alignment horizontal="center"/>
    </xf>
    <xf borderId="40" fillId="0" fontId="0" numFmtId="0" xfId="0" applyAlignment="1" applyBorder="1" applyFont="1">
      <alignment horizontal="center"/>
    </xf>
    <xf borderId="31" fillId="0" fontId="3" numFmtId="0" xfId="0" applyAlignment="1" applyBorder="1" applyFont="1">
      <alignment horizontal="left"/>
    </xf>
    <xf borderId="44" fillId="0" fontId="0" numFmtId="0" xfId="0" applyAlignment="1" applyBorder="1" applyFont="1">
      <alignment horizontal="center"/>
    </xf>
    <xf borderId="32" fillId="0" fontId="0" numFmtId="0" xfId="0" applyAlignment="1" applyBorder="1" applyFont="1">
      <alignment/>
    </xf>
    <xf borderId="31" fillId="0" fontId="3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3" numFmtId="0" xfId="0" applyAlignment="1" applyBorder="1" applyFont="1">
      <alignment horizontal="left"/>
    </xf>
    <xf borderId="45" fillId="0" fontId="0" numFmtId="0" xfId="0" applyAlignment="1" applyBorder="1" applyFont="1">
      <alignment horizontal="center"/>
    </xf>
    <xf borderId="35" fillId="0" fontId="0" numFmtId="0" xfId="0" applyBorder="1" applyFont="1"/>
    <xf borderId="33" fillId="0" fontId="1" numFmtId="0" xfId="0" applyAlignment="1" applyBorder="1" applyFont="1">
      <alignment horizontal="center"/>
    </xf>
    <xf borderId="35" fillId="0" fontId="0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0" fillId="0" fontId="15" numFmtId="169" xfId="0" applyAlignment="1" applyFont="1" applyNumberFormat="1">
      <alignment horizontal="right"/>
    </xf>
    <xf borderId="0" fillId="0" fontId="15" numFmtId="0" xfId="0" applyAlignment="1" applyFont="1">
      <alignment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right"/>
    </xf>
    <xf borderId="0" fillId="0" fontId="15" numFmtId="0" xfId="0" applyAlignment="1" applyFont="1">
      <alignment horizontal="center"/>
    </xf>
    <xf borderId="17" fillId="0" fontId="0" numFmtId="0" xfId="0" applyAlignment="1" applyBorder="1" applyFont="1">
      <alignment horizontal="center"/>
    </xf>
    <xf borderId="29" fillId="0" fontId="0" numFmtId="0" xfId="0" applyBorder="1" applyFont="1"/>
    <xf borderId="15" fillId="0" fontId="0" numFmtId="0" xfId="0" applyAlignment="1" applyBorder="1" applyFont="1">
      <alignment horizontal="center"/>
    </xf>
    <xf borderId="39" fillId="0" fontId="0" numFmtId="0" xfId="0" applyBorder="1" applyFont="1"/>
    <xf borderId="39" fillId="0" fontId="0" numFmtId="166" xfId="0" applyAlignment="1" applyBorder="1" applyFont="1" applyNumberFormat="1">
      <alignment horizontal="right"/>
    </xf>
    <xf borderId="39" fillId="0" fontId="0" numFmtId="170" xfId="0" applyBorder="1" applyFont="1" applyNumberFormat="1"/>
    <xf borderId="14" fillId="0" fontId="0" numFmtId="170" xfId="0" applyBorder="1" applyFont="1" applyNumberFormat="1"/>
    <xf borderId="0" fillId="0" fontId="16" numFmtId="0" xfId="0" applyAlignment="1" applyFont="1">
      <alignment horizontal="left"/>
    </xf>
    <xf borderId="14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11" numFmtId="0" xfId="0" applyAlignment="1" applyBorder="1" applyFont="1">
      <alignment horizontal="right"/>
    </xf>
    <xf borderId="14" fillId="0" fontId="11" numFmtId="170" xfId="0" applyBorder="1" applyFont="1" applyNumberFormat="1"/>
    <xf borderId="14" fillId="0" fontId="12" numFmtId="10" xfId="0" applyBorder="1" applyFont="1" applyNumberFormat="1"/>
    <xf borderId="33" fillId="0" fontId="11" numFmtId="0" xfId="0" applyAlignment="1" applyBorder="1" applyFont="1">
      <alignment horizontal="center"/>
    </xf>
    <xf borderId="34" fillId="0" fontId="11" numFmtId="0" xfId="0" applyAlignment="1" applyBorder="1" applyFont="1">
      <alignment horizontal="center"/>
    </xf>
    <xf borderId="34" fillId="0" fontId="11" numFmtId="0" xfId="0" applyBorder="1" applyFont="1"/>
    <xf borderId="34" fillId="0" fontId="11" numFmtId="0" xfId="0" applyAlignment="1" applyBorder="1" applyFont="1">
      <alignment horizontal="center"/>
    </xf>
    <xf borderId="34" fillId="0" fontId="11" numFmtId="0" xfId="0" applyAlignment="1" applyBorder="1" applyFont="1">
      <alignment horizontal="center"/>
    </xf>
    <xf borderId="34" fillId="0" fontId="11" numFmtId="0" xfId="0" applyAlignment="1" applyBorder="1" applyFont="1">
      <alignment horizontal="right"/>
    </xf>
    <xf borderId="34" fillId="0" fontId="11" numFmtId="2" xfId="0" applyAlignment="1" applyBorder="1" applyFont="1" applyNumberFormat="1">
      <alignment/>
    </xf>
    <xf borderId="34" fillId="0" fontId="11" numFmtId="170" xfId="0" applyBorder="1" applyFont="1" applyNumberFormat="1"/>
    <xf borderId="34" fillId="0" fontId="12" numFmtId="2" xfId="0" applyBorder="1" applyFont="1" applyNumberFormat="1"/>
    <xf borderId="15" fillId="0" fontId="11" numFmtId="0" xfId="0" applyAlignment="1" applyBorder="1" applyFont="1">
      <alignment horizontal="center"/>
    </xf>
    <xf borderId="39" fillId="0" fontId="11" numFmtId="0" xfId="0" applyAlignment="1" applyBorder="1" applyFont="1">
      <alignment horizontal="center"/>
    </xf>
    <xf borderId="39" fillId="0" fontId="11" numFmtId="0" xfId="0" applyBorder="1" applyFont="1"/>
    <xf borderId="39" fillId="0" fontId="11" numFmtId="0" xfId="0" applyAlignment="1" applyBorder="1" applyFont="1">
      <alignment horizontal="center"/>
    </xf>
    <xf borderId="39" fillId="0" fontId="11" numFmtId="18" xfId="0" applyAlignment="1" applyBorder="1" applyFont="1" applyNumberFormat="1">
      <alignment horizontal="center"/>
    </xf>
    <xf borderId="39" fillId="0" fontId="11" numFmtId="18" xfId="0" applyAlignment="1" applyBorder="1" applyFont="1" applyNumberFormat="1">
      <alignment horizontal="center"/>
    </xf>
    <xf borderId="39" fillId="0" fontId="11" numFmtId="166" xfId="0" applyBorder="1" applyFont="1" applyNumberFormat="1"/>
    <xf borderId="39" fillId="0" fontId="12" numFmtId="2" xfId="0" applyBorder="1" applyFont="1" applyNumberFormat="1"/>
    <xf borderId="34" fillId="0" fontId="0" numFmtId="170" xfId="0" applyBorder="1" applyFont="1" applyNumberFormat="1"/>
    <xf borderId="29" fillId="0" fontId="0" numFmtId="170" xfId="0" applyBorder="1" applyFont="1" applyNumberFormat="1"/>
    <xf borderId="46" fillId="0" fontId="0" numFmtId="170" xfId="0" applyBorder="1" applyFont="1" applyNumberFormat="1"/>
    <xf borderId="37" fillId="0" fontId="3" numFmtId="0" xfId="0" applyAlignment="1" applyBorder="1" applyFont="1">
      <alignment horizontal="center"/>
    </xf>
    <xf borderId="38" fillId="0" fontId="3" numFmtId="0" xfId="0" applyAlignment="1" applyBorder="1" applyFont="1">
      <alignment horizontal="center"/>
    </xf>
    <xf borderId="29" fillId="0" fontId="0" numFmtId="0" xfId="0" applyAlignment="1" applyBorder="1" applyFont="1">
      <alignment/>
    </xf>
    <xf borderId="29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9" fillId="0" fontId="0" numFmtId="2" xfId="0" applyAlignment="1" applyBorder="1" applyFont="1" applyNumberFormat="1">
      <alignment horizontal="center"/>
    </xf>
    <xf borderId="30" fillId="0" fontId="2" numFmtId="2" xfId="0" applyAlignment="1" applyBorder="1" applyFont="1" applyNumberFormat="1">
      <alignment horizontal="center"/>
    </xf>
    <xf borderId="14" fillId="0" fontId="3" numFmtId="0" xfId="0" applyAlignment="1" applyBorder="1" applyFont="1">
      <alignment horizontal="center"/>
    </xf>
    <xf borderId="14" fillId="0" fontId="0" numFmtId="2" xfId="0" applyAlignment="1" applyBorder="1" applyFont="1" applyNumberFormat="1">
      <alignment horizontal="center"/>
    </xf>
    <xf borderId="32" fillId="0" fontId="2" numFmtId="2" xfId="0" applyAlignment="1" applyBorder="1" applyFont="1" applyNumberFormat="1">
      <alignment horizontal="center"/>
    </xf>
    <xf borderId="31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4" fillId="0" fontId="0" numFmtId="2" xfId="0" applyAlignment="1" applyBorder="1" applyFont="1" applyNumberFormat="1">
      <alignment horizontal="center"/>
    </xf>
    <xf borderId="35" fillId="0" fontId="2" numFmtId="2" xfId="0" applyAlignment="1" applyBorder="1" applyFont="1" applyNumberFormat="1">
      <alignment horizontal="center"/>
    </xf>
    <xf borderId="0" fillId="0" fontId="2" numFmtId="171" xfId="0" applyAlignment="1" applyFont="1" applyNumberFormat="1">
      <alignment horizontal="center"/>
    </xf>
    <xf borderId="17" fillId="0" fontId="3" numFmtId="0" xfId="0" applyAlignment="1" applyBorder="1" applyFont="1">
      <alignment horizontal="center"/>
    </xf>
    <xf borderId="30" fillId="0" fontId="0" numFmtId="0" xfId="0" applyBorder="1" applyFont="1"/>
    <xf borderId="32" fillId="0" fontId="0" numFmtId="0" xfId="0" applyBorder="1" applyFont="1"/>
    <xf borderId="35" fillId="0" fontId="0" numFmtId="0" xfId="0" applyBorder="1" applyFont="1"/>
    <xf borderId="0" fillId="0" fontId="3" numFmtId="0" xfId="0" applyAlignment="1" applyFont="1">
      <alignment horizontal="left"/>
    </xf>
    <xf borderId="14" fillId="0" fontId="3" numFmtId="0" xfId="0" applyAlignment="1" applyBorder="1" applyFont="1">
      <alignment horizontal="center"/>
    </xf>
    <xf borderId="14" fillId="0" fontId="3" numFmtId="2" xfId="0" applyAlignment="1" applyBorder="1" applyFont="1" applyNumberFormat="1">
      <alignment horizontal="center"/>
    </xf>
    <xf borderId="14" fillId="0" fontId="1" numFmtId="0" xfId="0" applyAlignment="1" applyBorder="1" applyFont="1">
      <alignment/>
    </xf>
    <xf borderId="14" fillId="0" fontId="0" numFmtId="166" xfId="0" applyAlignment="1" applyBorder="1" applyFont="1" applyNumberFormat="1">
      <alignment horizontal="right"/>
    </xf>
    <xf borderId="14" fillId="0" fontId="2" numFmtId="0" xfId="0" applyBorder="1" applyFont="1"/>
    <xf borderId="14" fillId="0" fontId="0" numFmtId="0" xfId="0" applyAlignment="1" applyBorder="1" applyFont="1">
      <alignment horizontal="center"/>
    </xf>
    <xf borderId="0" fillId="0" fontId="8" numFmtId="2" xfId="0" applyAlignment="1" applyFont="1" applyNumberFormat="1">
      <alignment/>
    </xf>
    <xf borderId="0" fillId="0" fontId="0" numFmtId="0" xfId="0" applyAlignment="1" applyFont="1">
      <alignment/>
    </xf>
    <xf borderId="14" fillId="0" fontId="3" numFmtId="0" xfId="0" applyAlignment="1" applyBorder="1" applyFont="1">
      <alignment horizontal="center"/>
    </xf>
    <xf borderId="14" fillId="0" fontId="3" numFmtId="2" xfId="0" applyAlignment="1" applyBorder="1" applyFont="1" applyNumberFormat="1">
      <alignment horizontal="center"/>
    </xf>
    <xf borderId="14" fillId="0" fontId="9" numFmtId="0" xfId="0" applyAlignment="1" applyBorder="1" applyFont="1">
      <alignment/>
    </xf>
    <xf borderId="47" fillId="0" fontId="8" numFmtId="0" xfId="0" applyAlignment="1" applyBorder="1" applyFont="1">
      <alignment/>
    </xf>
    <xf borderId="14" fillId="0" fontId="17" numFmtId="0" xfId="0" applyAlignment="1" applyBorder="1" applyFont="1">
      <alignment horizontal="center"/>
    </xf>
    <xf borderId="14" fillId="0" fontId="17" numFmtId="0" xfId="0" applyAlignment="1" applyBorder="1" applyFont="1">
      <alignment horizontal="center"/>
    </xf>
    <xf borderId="14" fillId="0" fontId="17" numFmtId="168" xfId="0" applyAlignment="1" applyBorder="1" applyFont="1" applyNumberFormat="1">
      <alignment horizontal="center"/>
    </xf>
    <xf borderId="0" fillId="0" fontId="18" numFmtId="0" xfId="0" applyAlignment="1" applyFont="1">
      <alignment horizontal="left"/>
    </xf>
    <xf borderId="14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48" fillId="0" fontId="8" numFmtId="0" xfId="0" applyAlignment="1" applyBorder="1" applyFont="1">
      <alignment/>
    </xf>
    <xf borderId="48" fillId="0" fontId="0" numFmtId="0" xfId="0" applyAlignment="1" applyBorder="1" applyFont="1">
      <alignment horizontal="center"/>
    </xf>
    <xf borderId="48" fillId="0" fontId="8" numFmtId="0" xfId="0" applyAlignment="1" applyBorder="1" applyFont="1">
      <alignment horizontal="center"/>
    </xf>
    <xf borderId="48" fillId="0" fontId="0" numFmtId="165" xfId="0" applyAlignment="1" applyBorder="1" applyFont="1" applyNumberFormat="1">
      <alignment horizontal="center"/>
    </xf>
    <xf borderId="48" fillId="0" fontId="8" numFmtId="2" xfId="0" applyAlignment="1" applyBorder="1" applyFont="1" applyNumberFormat="1">
      <alignment/>
    </xf>
    <xf borderId="0" fillId="0" fontId="8" numFmtId="166" xfId="0" applyAlignment="1" applyFont="1" applyNumberFormat="1">
      <alignment horizontal="center"/>
    </xf>
    <xf borderId="0" fillId="0" fontId="0" numFmtId="165" xfId="0" applyAlignment="1" applyFont="1" applyNumberFormat="1">
      <alignment horizontal="left"/>
    </xf>
    <xf borderId="14" fillId="0" fontId="2" numFmtId="2" xfId="0" applyAlignment="1" applyBorder="1" applyFont="1" applyNumberFormat="1">
      <alignment horizontal="center"/>
    </xf>
    <xf borderId="14" fillId="0" fontId="8" numFmtId="0" xfId="0" applyAlignment="1" applyBorder="1" applyFont="1">
      <alignment/>
    </xf>
    <xf borderId="14" fillId="0" fontId="3" numFmtId="166" xfId="0" applyAlignment="1" applyBorder="1" applyFont="1" applyNumberFormat="1">
      <alignment horizontal="right"/>
    </xf>
    <xf borderId="49" fillId="0" fontId="3" numFmtId="0" xfId="0" applyAlignment="1" applyBorder="1" applyFont="1">
      <alignment horizontal="center"/>
    </xf>
    <xf borderId="49" fillId="0" fontId="3" numFmtId="2" xfId="0" applyAlignment="1" applyBorder="1" applyFont="1" applyNumberFormat="1">
      <alignment horizontal="center"/>
    </xf>
    <xf borderId="14" fillId="0" fontId="2" numFmtId="0" xfId="0" applyAlignment="1" applyBorder="1" applyFont="1">
      <alignment/>
    </xf>
    <xf borderId="14" fillId="0" fontId="2" numFmtId="168" xfId="0" applyAlignment="1" applyBorder="1" applyFont="1" applyNumberFormat="1">
      <alignment horizontal="center"/>
    </xf>
    <xf borderId="14" fillId="0" fontId="2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19" numFmtId="0" xfId="0" applyAlignment="1" applyBorder="1" applyFont="1">
      <alignment horizontal="center"/>
    </xf>
    <xf borderId="14" fillId="0" fontId="19" numFmtId="0" xfId="0" applyAlignment="1" applyBorder="1" applyFont="1">
      <alignment horizontal="center"/>
    </xf>
    <xf borderId="14" fillId="0" fontId="19" numFmtId="0" xfId="0" applyAlignment="1" applyBorder="1" applyFont="1">
      <alignment horizontal="center"/>
    </xf>
    <xf borderId="14" fillId="0" fontId="8" numFmtId="166" xfId="0" applyAlignment="1" applyBorder="1" applyFont="1" applyNumberFormat="1">
      <alignment/>
    </xf>
    <xf borderId="14" fillId="0" fontId="8" numFmtId="2" xfId="0" applyAlignment="1" applyBorder="1" applyFont="1" applyNumberFormat="1">
      <alignment/>
    </xf>
    <xf borderId="0" fillId="0" fontId="19" numFmtId="165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14" fillId="0" fontId="19" numFmtId="0" xfId="0" applyAlignment="1" applyBorder="1" applyFont="1">
      <alignment horizontal="center"/>
    </xf>
    <xf borderId="14" fillId="0" fontId="19" numFmtId="0" xfId="0" applyAlignment="1" applyBorder="1" applyFont="1">
      <alignment horizontal="center"/>
    </xf>
    <xf borderId="14" fillId="0" fontId="19" numFmtId="0" xfId="0" applyAlignment="1" applyBorder="1" applyFont="1">
      <alignment horizontal="center"/>
    </xf>
    <xf borderId="0" fillId="0" fontId="8" numFmtId="0" xfId="0" applyAlignment="1" applyFont="1">
      <alignment/>
    </xf>
    <xf borderId="50" fillId="0" fontId="3" numFmtId="0" xfId="0" applyAlignment="1" applyBorder="1" applyFont="1">
      <alignment horizontal="center"/>
    </xf>
    <xf borderId="50" fillId="0" fontId="3" numFmtId="2" xfId="0" applyAlignment="1" applyBorder="1" applyFont="1" applyNumberFormat="1">
      <alignment horizontal="center"/>
    </xf>
    <xf borderId="50" fillId="0" fontId="9" numFmtId="0" xfId="0" applyAlignment="1" applyBorder="1" applyFont="1">
      <alignment/>
    </xf>
    <xf borderId="50" fillId="0" fontId="0" numFmtId="0" xfId="0" applyAlignment="1" applyBorder="1" applyFont="1">
      <alignment horizontal="center"/>
    </xf>
    <xf borderId="50" fillId="0" fontId="8" numFmtId="0" xfId="0" applyAlignment="1" applyBorder="1" applyFont="1">
      <alignment horizontal="center"/>
    </xf>
    <xf borderId="50" fillId="0" fontId="8" numFmtId="0" xfId="0" applyAlignment="1" applyBorder="1" applyFont="1">
      <alignment horizontal="center"/>
    </xf>
    <xf borderId="50" fillId="0" fontId="8" numFmtId="166" xfId="0" applyAlignment="1" applyBorder="1" applyFont="1" applyNumberFormat="1">
      <alignment/>
    </xf>
    <xf borderId="50" fillId="0" fontId="8" numFmtId="0" xfId="0" applyAlignment="1" applyBorder="1" applyFont="1">
      <alignment/>
    </xf>
    <xf borderId="50" fillId="0" fontId="8" numFmtId="2" xfId="0" applyAlignment="1" applyBorder="1" applyFont="1" applyNumberFormat="1">
      <alignment/>
    </xf>
    <xf borderId="50" fillId="0" fontId="8" numFmtId="0" xfId="0" applyAlignment="1" applyBorder="1" applyFont="1">
      <alignment horizontal="center"/>
    </xf>
    <xf borderId="0" fillId="0" fontId="8" numFmtId="0" xfId="0" applyAlignment="1" applyFont="1">
      <alignment/>
    </xf>
    <xf borderId="0" fillId="0" fontId="8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60765213626647"/>
          <c:y val="0.2388061572500938"/>
          <c:w val="0.7235457423492168"/>
          <c:h val="0.530365127406375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Calculations!$G$140:$G$148</c:f>
            </c:numRef>
          </c:xVal>
          <c:yVal>
            <c:numRef>
              <c:f>Calculations!$H$140:$H$148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15289"/>
        <c:axId val="1388954697"/>
      </c:scatterChart>
      <c:valAx>
        <c:axId val="14530152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</a:defRPr>
            </a:pPr>
          </a:p>
        </c:txPr>
        <c:crossAx val="1388954697"/>
      </c:valAx>
      <c:valAx>
        <c:axId val="138895469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</a:defRPr>
            </a:pPr>
          </a:p>
        </c:txPr>
        <c:crossAx val="145301528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Calculations!$E$280:$E$288</c:f>
            </c:numRef>
          </c:xVal>
          <c:yVal>
            <c:numRef>
              <c:f>Calculations!$I$280:$I$288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9506"/>
        <c:axId val="514812684"/>
      </c:scatterChart>
      <c:valAx>
        <c:axId val="495459506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514812684"/>
      </c:valAx>
      <c:valAx>
        <c:axId val="514812684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495459506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Calculations!$E$457:$E$465</c:f>
            </c:numRef>
          </c:xVal>
          <c:yVal>
            <c:numRef>
              <c:f>Calculations!$I$457:$I$465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78303"/>
        <c:axId val="324086184"/>
      </c:scatterChart>
      <c:valAx>
        <c:axId val="2024778303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324086184"/>
      </c:valAx>
      <c:valAx>
        <c:axId val="324086184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2024778303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Calculations!$E$603:$E$611</c:f>
            </c:numRef>
          </c:xVal>
          <c:yVal>
            <c:numRef>
              <c:f>Calculations!$I$603:$I$611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0074"/>
        <c:axId val="1536752383"/>
      </c:scatterChart>
      <c:valAx>
        <c:axId val="18770074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1536752383"/>
      </c:valAx>
      <c:valAx>
        <c:axId val="153675238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18770074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Calculations!$E$749:$E$757</c:f>
            </c:numRef>
          </c:xVal>
          <c:yVal>
            <c:numRef>
              <c:f>Calculations!$I$749:$I$757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33215"/>
        <c:axId val="186525549"/>
      </c:scatterChart>
      <c:valAx>
        <c:axId val="2010833215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186525549"/>
      </c:valAx>
      <c:valAx>
        <c:axId val="18652554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2010833215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Calculations!$E$895:$E$903</c:f>
            </c:numRef>
          </c:xVal>
          <c:yVal>
            <c:numRef>
              <c:f>Calculations!$I$895:$I$903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56626"/>
        <c:axId val="1243280993"/>
      </c:scatterChart>
      <c:valAx>
        <c:axId val="650856626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1243280993"/>
      </c:valAx>
      <c:valAx>
        <c:axId val="124328099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650856626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Calculations!$E$1041:$E$1049</c:f>
            </c:numRef>
          </c:xVal>
          <c:yVal>
            <c:numRef>
              <c:f>Calculations!$I$1041:$I$1049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77945"/>
        <c:axId val="365285585"/>
      </c:scatterChart>
      <c:valAx>
        <c:axId val="1471577945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365285585"/>
      </c:valAx>
      <c:valAx>
        <c:axId val="365285585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1471577945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Calculations!$E$1249:$E$1257</c:f>
            </c:numRef>
          </c:xVal>
          <c:yVal>
            <c:numRef>
              <c:f>Calculations!$I$1249:$I$1257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064"/>
        <c:axId val="2004558482"/>
      </c:scatterChart>
      <c:valAx>
        <c:axId val="9656064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2004558482"/>
      </c:valAx>
      <c:valAx>
        <c:axId val="200455848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>
                <a:solidFill>
                  <a:srgbClr val="000000"/>
                </a:solidFill>
              </a:defRPr>
            </a:pPr>
          </a:p>
        </c:txPr>
        <c:crossAx val="9656064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594"/>
          <c:y val="0.04852"/>
          <c:w val="0.91699"/>
          <c:h val="0.76011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Results!$B$2:$B$342</c:f>
            </c:strRef>
          </c:cat>
          <c:val>
            <c:numRef>
              <c:f>Results!$C$2:$C$342</c:f>
            </c:numRef>
          </c:val>
        </c:ser>
        <c:axId val="1555719797"/>
        <c:axId val="141077966"/>
      </c:barChart>
      <c:catAx>
        <c:axId val="155571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AGIP Genotypes</a:t>
                </a:r>
              </a:p>
            </c:rich>
          </c:tx>
          <c:overlay val="0"/>
        </c:title>
        <c:txPr>
          <a:bodyPr/>
          <a:lstStyle/>
          <a:p>
            <a:pPr lvl="0">
              <a:defRPr sz="500">
                <a:solidFill>
                  <a:srgbClr val="222222"/>
                </a:solidFill>
              </a:defRPr>
            </a:pPr>
          </a:p>
        </c:txPr>
        <c:crossAx val="141077966"/>
      </c:catAx>
      <c:valAx>
        <c:axId val="14107796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mg pHB / 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571979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723900</xdr:colOff>
      <xdr:row>139</xdr:row>
      <xdr:rowOff>38100</xdr:rowOff>
    </xdr:from>
    <xdr:to>
      <xdr:col>9</xdr:col>
      <xdr:colOff>733425</xdr:colOff>
      <xdr:row>145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0</xdr:colOff>
      <xdr:row>292</xdr:row>
      <xdr:rowOff>0</xdr:rowOff>
    </xdr:from>
    <xdr:to>
      <xdr:col>5</xdr:col>
      <xdr:colOff>1847850</xdr:colOff>
      <xdr:row>298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0</xdr:colOff>
      <xdr:row>469</xdr:row>
      <xdr:rowOff>0</xdr:rowOff>
    </xdr:from>
    <xdr:to>
      <xdr:col>5</xdr:col>
      <xdr:colOff>1847850</xdr:colOff>
      <xdr:row>475</xdr:row>
      <xdr:rowOff>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0</xdr:colOff>
      <xdr:row>615</xdr:row>
      <xdr:rowOff>0</xdr:rowOff>
    </xdr:from>
    <xdr:to>
      <xdr:col>5</xdr:col>
      <xdr:colOff>1847850</xdr:colOff>
      <xdr:row>621</xdr:row>
      <xdr:rowOff>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0</xdr:colOff>
      <xdr:row>761</xdr:row>
      <xdr:rowOff>0</xdr:rowOff>
    </xdr:from>
    <xdr:to>
      <xdr:col>5</xdr:col>
      <xdr:colOff>1847850</xdr:colOff>
      <xdr:row>767</xdr:row>
      <xdr:rowOff>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0</xdr:colOff>
      <xdr:row>907</xdr:row>
      <xdr:rowOff>0</xdr:rowOff>
    </xdr:from>
    <xdr:to>
      <xdr:col>5</xdr:col>
      <xdr:colOff>1847850</xdr:colOff>
      <xdr:row>913</xdr:row>
      <xdr:rowOff>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5</xdr:col>
      <xdr:colOff>0</xdr:colOff>
      <xdr:row>1053</xdr:row>
      <xdr:rowOff>0</xdr:rowOff>
    </xdr:from>
    <xdr:to>
      <xdr:col>5</xdr:col>
      <xdr:colOff>1847850</xdr:colOff>
      <xdr:row>1059</xdr:row>
      <xdr:rowOff>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5</xdr:col>
      <xdr:colOff>0</xdr:colOff>
      <xdr:row>1261</xdr:row>
      <xdr:rowOff>0</xdr:rowOff>
    </xdr:from>
    <xdr:to>
      <xdr:col>5</xdr:col>
      <xdr:colOff>1847850</xdr:colOff>
      <xdr:row>1267</xdr:row>
      <xdr:rowOff>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161925</xdr:colOff>
      <xdr:row>2</xdr:row>
      <xdr:rowOff>47625</xdr:rowOff>
    </xdr:from>
    <xdr:to>
      <xdr:col>14</xdr:col>
      <xdr:colOff>990600</xdr:colOff>
      <xdr:row>20</xdr:row>
      <xdr:rowOff>152400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23.38"/>
    <col customWidth="1" min="3" max="3" width="21.88"/>
    <col customWidth="1" min="4" max="4" width="17.0"/>
    <col customWidth="1" min="5" max="5" width="20.88"/>
    <col customWidth="1" min="6" max="6" width="24.75"/>
    <col customWidth="1" min="7" max="7" width="24.88"/>
    <col customWidth="1" min="8" max="8" width="16.38"/>
    <col customWidth="1" min="9" max="9" width="24.0"/>
    <col customWidth="1" min="10" max="10" width="15.88"/>
    <col customWidth="1" min="11" max="11" width="16.25"/>
    <col customWidth="1" min="12" max="12" width="21.13"/>
    <col customWidth="1" min="13" max="13" width="13.88"/>
    <col customWidth="1" min="14" max="14" width="25.13"/>
    <col customWidth="1" min="15" max="15" width="18.0"/>
    <col customWidth="1" min="16" max="19" width="7.63"/>
  </cols>
  <sheetData>
    <row r="1">
      <c r="B1" s="51"/>
      <c r="C1" s="52"/>
      <c r="D1" s="53"/>
      <c r="E1" s="52"/>
      <c r="F1" s="53"/>
      <c r="G1" s="53"/>
      <c r="H1" s="53"/>
      <c r="I1" s="53"/>
      <c r="J1" s="53"/>
      <c r="K1" s="52"/>
      <c r="L1" s="52"/>
      <c r="M1" s="52"/>
      <c r="N1" s="52"/>
      <c r="O1" s="52"/>
      <c r="P1" s="54"/>
      <c r="Q1" s="54"/>
    </row>
    <row r="2">
      <c r="B2" s="56" t="s">
        <v>287</v>
      </c>
      <c r="C2" s="52"/>
      <c r="D2" s="53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  <c r="P2" s="54"/>
      <c r="Q2" s="54"/>
    </row>
    <row r="3">
      <c r="B3" s="51"/>
      <c r="C3" s="52"/>
      <c r="D3" s="53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  <c r="P3" s="54"/>
      <c r="Q3" s="54"/>
    </row>
    <row r="4">
      <c r="B4" s="58" t="s">
        <v>298</v>
      </c>
      <c r="C4" s="59"/>
      <c r="D4" s="53"/>
      <c r="E4" s="52"/>
      <c r="F4" s="53"/>
      <c r="G4" s="29"/>
      <c r="H4" s="29"/>
      <c r="I4" s="53"/>
      <c r="J4" s="53"/>
      <c r="K4" s="52"/>
      <c r="L4" s="52"/>
      <c r="M4" s="52"/>
      <c r="N4" s="52"/>
      <c r="O4" s="52"/>
      <c r="P4" s="54"/>
      <c r="Q4" s="54"/>
    </row>
    <row r="5">
      <c r="B5" s="51"/>
      <c r="C5" s="52"/>
      <c r="D5" s="53"/>
      <c r="E5" s="52"/>
      <c r="F5" s="53"/>
      <c r="G5" s="29"/>
      <c r="H5" s="29"/>
      <c r="I5" s="53"/>
      <c r="J5" s="53"/>
      <c r="K5" s="52"/>
      <c r="L5" s="52"/>
      <c r="M5" s="52"/>
      <c r="N5" s="52"/>
      <c r="O5" s="52"/>
      <c r="P5" s="54"/>
      <c r="Q5" s="54"/>
    </row>
    <row r="6">
      <c r="B6" s="61" t="s">
        <v>305</v>
      </c>
      <c r="D6" s="53"/>
      <c r="E6" s="52"/>
      <c r="F6" s="53"/>
      <c r="G6" s="29"/>
      <c r="H6" s="29"/>
      <c r="I6" s="53"/>
      <c r="J6" s="53"/>
      <c r="K6" s="52"/>
      <c r="L6" s="52"/>
      <c r="M6" s="52"/>
      <c r="N6" s="52"/>
      <c r="O6" s="52"/>
      <c r="P6" s="54"/>
      <c r="Q6" s="54"/>
    </row>
    <row r="7">
      <c r="B7" s="62"/>
      <c r="C7" s="62"/>
      <c r="D7" s="53"/>
      <c r="E7" s="59" t="s">
        <v>314</v>
      </c>
      <c r="F7" s="63">
        <v>730.0</v>
      </c>
      <c r="G7" s="29"/>
      <c r="H7" s="29"/>
      <c r="I7" s="53"/>
      <c r="J7" s="53"/>
      <c r="K7" s="52"/>
      <c r="L7" s="52"/>
      <c r="M7" s="52"/>
      <c r="N7" s="52"/>
      <c r="O7" s="52"/>
      <c r="P7" s="54"/>
      <c r="Q7" s="54"/>
    </row>
    <row r="8">
      <c r="B8" s="64" t="s">
        <v>317</v>
      </c>
      <c r="C8" s="65">
        <v>1.0</v>
      </c>
      <c r="D8" s="53"/>
      <c r="E8" s="59" t="s">
        <v>325</v>
      </c>
      <c r="F8" s="66">
        <v>672.0</v>
      </c>
      <c r="G8" s="29"/>
      <c r="H8" s="29"/>
      <c r="I8" s="53"/>
      <c r="J8" s="53"/>
      <c r="K8" s="52"/>
      <c r="L8" s="52"/>
      <c r="M8" s="52"/>
      <c r="N8" s="52"/>
      <c r="O8" s="52"/>
      <c r="P8" s="54"/>
      <c r="Q8" s="54"/>
    </row>
    <row r="9">
      <c r="B9" s="67" t="s">
        <v>327</v>
      </c>
      <c r="C9" s="69">
        <v>1.0</v>
      </c>
      <c r="D9" s="53"/>
      <c r="E9" s="59" t="s">
        <v>330</v>
      </c>
      <c r="F9" s="73">
        <f>F8/F7</f>
        <v>0.9205479452</v>
      </c>
      <c r="G9" s="29"/>
      <c r="H9" s="29"/>
      <c r="I9" s="53"/>
      <c r="J9" s="53"/>
      <c r="K9" s="52"/>
      <c r="L9" s="52"/>
      <c r="M9" s="52"/>
      <c r="N9" s="52"/>
      <c r="O9" s="52"/>
      <c r="P9" s="54"/>
      <c r="Q9" s="54"/>
    </row>
    <row r="10">
      <c r="B10" s="67" t="s">
        <v>337</v>
      </c>
      <c r="C10" s="69">
        <v>1.0</v>
      </c>
      <c r="D10" s="53"/>
      <c r="E10" s="52"/>
      <c r="F10" s="53"/>
      <c r="G10" s="29"/>
      <c r="H10" s="29"/>
      <c r="I10" s="53"/>
      <c r="J10" s="53"/>
      <c r="K10" s="52"/>
      <c r="L10" s="52"/>
      <c r="M10" s="52"/>
      <c r="N10" s="52"/>
      <c r="O10" s="52"/>
      <c r="P10" s="54"/>
      <c r="Q10" s="54"/>
    </row>
    <row r="11">
      <c r="B11" s="67" t="s">
        <v>339</v>
      </c>
      <c r="C11" s="69">
        <v>1.08</v>
      </c>
      <c r="D11" s="53"/>
      <c r="E11" s="52"/>
      <c r="F11" s="53"/>
      <c r="G11" s="29"/>
      <c r="H11" s="29"/>
      <c r="I11" s="53"/>
      <c r="J11" s="53"/>
      <c r="K11" s="52"/>
      <c r="L11" s="52"/>
      <c r="M11" s="52"/>
      <c r="N11" s="52"/>
      <c r="O11" s="52"/>
      <c r="P11" s="54"/>
      <c r="Q11" s="54"/>
    </row>
    <row r="12">
      <c r="B12" s="67" t="s">
        <v>342</v>
      </c>
      <c r="C12" s="69">
        <v>1.6338</v>
      </c>
      <c r="D12" s="53"/>
      <c r="E12" s="52"/>
      <c r="F12" s="53"/>
      <c r="G12" s="53"/>
      <c r="H12" s="53"/>
      <c r="I12" s="53"/>
      <c r="J12" s="53"/>
      <c r="K12" s="52"/>
      <c r="L12" s="59"/>
      <c r="M12" s="52"/>
      <c r="N12" s="52"/>
      <c r="O12" s="52"/>
      <c r="P12" s="54"/>
      <c r="Q12" s="54"/>
    </row>
    <row r="13">
      <c r="B13" s="74" t="s">
        <v>345</v>
      </c>
      <c r="C13" s="77">
        <v>1.0</v>
      </c>
      <c r="D13" s="53"/>
      <c r="E13" s="52"/>
      <c r="F13" s="63"/>
      <c r="G13" s="53"/>
      <c r="H13" s="53"/>
      <c r="I13" s="53"/>
      <c r="J13" s="53"/>
      <c r="K13" s="52"/>
      <c r="L13" s="52"/>
      <c r="M13" s="52"/>
      <c r="N13" s="52"/>
      <c r="O13" s="52"/>
      <c r="P13" s="54"/>
      <c r="Q13" s="54"/>
    </row>
    <row r="14">
      <c r="B14" s="51"/>
      <c r="C14" s="52"/>
      <c r="D14" s="53"/>
      <c r="E14" s="52"/>
      <c r="F14" s="53"/>
      <c r="G14" s="53"/>
      <c r="H14" s="53"/>
      <c r="I14" s="53"/>
      <c r="J14" s="53"/>
      <c r="K14" s="52"/>
      <c r="L14" s="52"/>
      <c r="M14" s="52"/>
      <c r="N14" s="52"/>
      <c r="O14" s="52"/>
      <c r="P14" s="54"/>
      <c r="Q14" s="54"/>
    </row>
    <row r="15">
      <c r="B15" s="79" t="s">
        <v>347</v>
      </c>
      <c r="C15" s="81">
        <v>0.1</v>
      </c>
      <c r="D15" s="53"/>
      <c r="E15" s="52"/>
      <c r="F15" s="53"/>
      <c r="G15" s="53"/>
      <c r="H15" s="53"/>
      <c r="I15" s="53"/>
      <c r="J15" s="53"/>
      <c r="K15" s="52"/>
      <c r="L15" s="52"/>
      <c r="M15" s="52"/>
      <c r="N15" s="52"/>
      <c r="O15" s="52"/>
      <c r="P15" s="54"/>
      <c r="Q15" s="54"/>
    </row>
    <row r="16">
      <c r="B16" s="51"/>
      <c r="C16" s="52"/>
      <c r="D16" s="53"/>
      <c r="E16" s="52"/>
      <c r="F16" s="53"/>
      <c r="G16" s="53"/>
      <c r="H16" s="53"/>
      <c r="I16" s="53"/>
      <c r="J16" s="53"/>
      <c r="K16" s="52"/>
      <c r="L16" s="52"/>
      <c r="M16" s="52"/>
      <c r="N16" s="52"/>
      <c r="O16" s="52"/>
      <c r="P16" s="54"/>
      <c r="Q16" s="54"/>
    </row>
    <row r="17">
      <c r="B17" s="79" t="s">
        <v>348</v>
      </c>
      <c r="C17" s="59" t="s">
        <v>349</v>
      </c>
      <c r="D17" s="53"/>
      <c r="E17" s="52"/>
      <c r="F17" s="53"/>
      <c r="G17" s="53"/>
      <c r="H17" s="53"/>
      <c r="I17" s="53"/>
      <c r="J17" s="53"/>
      <c r="K17" s="52"/>
      <c r="L17" s="52"/>
      <c r="M17" s="52"/>
      <c r="N17" s="52"/>
      <c r="O17" s="52"/>
      <c r="P17" s="54"/>
      <c r="Q17" s="54"/>
    </row>
    <row r="18">
      <c r="B18" s="51"/>
      <c r="C18" s="52"/>
      <c r="D18" s="53"/>
      <c r="E18" s="52"/>
      <c r="F18" s="53"/>
      <c r="G18" s="53"/>
      <c r="H18" s="53"/>
      <c r="I18" s="53"/>
      <c r="J18" s="53"/>
      <c r="K18" s="52"/>
      <c r="L18" s="52"/>
      <c r="M18" s="52"/>
      <c r="N18" s="52"/>
      <c r="O18" s="52"/>
      <c r="P18" s="54"/>
      <c r="Q18" s="54"/>
    </row>
    <row r="19">
      <c r="B19" s="79" t="s">
        <v>350</v>
      </c>
      <c r="C19" s="52"/>
      <c r="D19" s="53"/>
      <c r="E19" s="52"/>
      <c r="F19" s="53"/>
      <c r="G19" s="53"/>
      <c r="H19" s="53"/>
      <c r="I19" s="53"/>
      <c r="J19" s="53"/>
      <c r="K19" s="52"/>
      <c r="L19" s="52"/>
      <c r="M19" s="52"/>
      <c r="N19" s="52"/>
      <c r="O19" s="52"/>
      <c r="P19" s="54"/>
      <c r="Q19" s="54"/>
    </row>
    <row r="20">
      <c r="B20" s="51"/>
      <c r="C20" s="52"/>
      <c r="D20" s="53"/>
      <c r="E20" s="52"/>
      <c r="F20" s="53"/>
      <c r="G20" s="53"/>
      <c r="H20" s="53"/>
      <c r="I20" s="53"/>
      <c r="J20" s="53"/>
      <c r="K20" s="52"/>
      <c r="L20" s="52"/>
      <c r="M20" s="52"/>
      <c r="N20" s="54"/>
      <c r="O20" s="54"/>
    </row>
    <row r="21">
      <c r="B21" s="87" t="s">
        <v>351</v>
      </c>
      <c r="C21" s="88"/>
      <c r="D21" s="89"/>
      <c r="E21" s="91"/>
      <c r="F21" s="93"/>
      <c r="G21" s="93"/>
      <c r="H21" s="53"/>
      <c r="I21" s="53"/>
      <c r="J21" s="53"/>
      <c r="K21" s="52"/>
      <c r="L21" s="52"/>
      <c r="M21" s="54"/>
      <c r="N21" s="54"/>
    </row>
    <row r="22">
      <c r="B22" s="95" t="s">
        <v>352</v>
      </c>
      <c r="C22" s="98"/>
      <c r="D22" s="99">
        <v>51.6</v>
      </c>
      <c r="E22" s="91"/>
      <c r="F22" s="93"/>
      <c r="G22" s="93"/>
      <c r="H22" s="53"/>
      <c r="I22" s="53"/>
      <c r="J22" s="53"/>
      <c r="K22" s="52"/>
      <c r="L22" s="52"/>
      <c r="M22" s="54"/>
      <c r="N22" s="54"/>
    </row>
    <row r="23">
      <c r="B23" s="101" t="s">
        <v>353</v>
      </c>
      <c r="C23" s="103"/>
      <c r="D23" s="105">
        <v>51.6069</v>
      </c>
      <c r="E23" s="91"/>
      <c r="F23" s="93"/>
      <c r="G23" s="93"/>
      <c r="H23" s="53"/>
      <c r="I23" s="53"/>
      <c r="J23" s="53"/>
      <c r="K23" s="52"/>
      <c r="L23" s="52"/>
      <c r="M23" s="54"/>
      <c r="N23" s="54"/>
    </row>
    <row r="24">
      <c r="B24" s="107" t="s">
        <v>354</v>
      </c>
      <c r="C24" s="108"/>
      <c r="D24" s="110">
        <f>D22/D23</f>
        <v>0.9998662969</v>
      </c>
      <c r="E24" s="91"/>
      <c r="F24" s="93"/>
      <c r="G24" s="93"/>
      <c r="H24" s="53"/>
      <c r="I24" s="53"/>
      <c r="J24" s="53"/>
      <c r="K24" s="52"/>
      <c r="L24" s="52"/>
      <c r="M24" s="54"/>
      <c r="N24" s="54"/>
    </row>
    <row r="25">
      <c r="B25" s="91"/>
      <c r="C25" s="91"/>
      <c r="D25" s="91"/>
      <c r="E25" s="91"/>
      <c r="F25" s="93"/>
      <c r="G25" s="93"/>
      <c r="H25" s="53"/>
      <c r="I25" s="53"/>
      <c r="J25" s="53"/>
      <c r="K25" s="52"/>
      <c r="L25" s="52"/>
      <c r="M25" s="54"/>
      <c r="N25" s="54"/>
    </row>
    <row r="26">
      <c r="B26" s="112" t="s">
        <v>367</v>
      </c>
      <c r="C26" s="114" t="s">
        <v>368</v>
      </c>
      <c r="D26" s="114" t="s">
        <v>369</v>
      </c>
      <c r="E26" s="116" t="s">
        <v>354</v>
      </c>
      <c r="F26" s="93"/>
      <c r="G26" s="93"/>
      <c r="H26" s="93"/>
      <c r="I26" s="53"/>
      <c r="J26" s="53"/>
      <c r="K26" s="52"/>
      <c r="L26" s="52"/>
      <c r="M26" s="52"/>
      <c r="N26" s="54"/>
      <c r="O26" s="54"/>
    </row>
    <row r="27">
      <c r="B27" s="117">
        <v>1.0</v>
      </c>
      <c r="C27" s="118">
        <v>10.0059</v>
      </c>
      <c r="D27" s="118">
        <v>20.0049</v>
      </c>
      <c r="E27" s="119">
        <f>D24*C27/D27</f>
        <v>0.5001055832</v>
      </c>
      <c r="F27" s="53"/>
      <c r="G27" s="53"/>
      <c r="H27" s="53"/>
      <c r="I27" s="53"/>
      <c r="J27" s="53"/>
      <c r="K27" s="52"/>
      <c r="L27" s="52"/>
      <c r="M27" s="52"/>
      <c r="N27" s="52"/>
      <c r="O27" s="54"/>
      <c r="P27" s="54"/>
    </row>
    <row r="28">
      <c r="B28" s="120">
        <v>2.0</v>
      </c>
      <c r="C28" s="121">
        <v>10.0072</v>
      </c>
      <c r="D28" s="121">
        <v>20.0189</v>
      </c>
      <c r="E28" s="122">
        <f t="shared" ref="E28:E36" si="1">E27*C28/D28</f>
        <v>0.2499965828</v>
      </c>
      <c r="F28" s="29"/>
      <c r="G28" s="53"/>
      <c r="H28" s="53"/>
      <c r="I28" s="53"/>
      <c r="J28" s="53"/>
      <c r="K28" s="52"/>
      <c r="L28" s="52"/>
      <c r="M28" s="52"/>
      <c r="N28" s="52"/>
      <c r="O28" s="54"/>
      <c r="P28" s="54"/>
    </row>
    <row r="29">
      <c r="B29" s="120">
        <v>3.0</v>
      </c>
      <c r="C29" s="121">
        <v>10.0037</v>
      </c>
      <c r="D29" s="121">
        <v>20.0329</v>
      </c>
      <c r="E29" s="122">
        <f t="shared" si="1"/>
        <v>0.1248391803</v>
      </c>
      <c r="F29" s="29"/>
      <c r="G29" s="53"/>
      <c r="H29" s="53"/>
      <c r="I29" s="53"/>
      <c r="J29" s="53"/>
      <c r="K29" s="52"/>
      <c r="L29" s="52"/>
      <c r="M29" s="52"/>
      <c r="N29" s="52"/>
      <c r="O29" s="54"/>
      <c r="P29" s="54"/>
    </row>
    <row r="30">
      <c r="B30" s="120">
        <v>4.0</v>
      </c>
      <c r="C30" s="121">
        <v>10.0024</v>
      </c>
      <c r="D30" s="121">
        <v>20.0192</v>
      </c>
      <c r="E30" s="122">
        <f t="shared" si="1"/>
        <v>0.06237469116</v>
      </c>
      <c r="F30" s="29"/>
      <c r="G30" s="53"/>
      <c r="H30" s="53"/>
      <c r="I30" s="53"/>
      <c r="J30" s="53"/>
      <c r="K30" s="52"/>
      <c r="L30" s="52"/>
      <c r="M30" s="52"/>
      <c r="N30" s="52"/>
      <c r="O30" s="54"/>
      <c r="P30" s="54"/>
    </row>
    <row r="31">
      <c r="B31" s="120">
        <v>5.0</v>
      </c>
      <c r="C31" s="121">
        <v>10.003</v>
      </c>
      <c r="D31" s="121">
        <v>20.0159</v>
      </c>
      <c r="E31" s="122">
        <f t="shared" si="1"/>
        <v>0.03117192011</v>
      </c>
      <c r="F31" s="29"/>
      <c r="G31" s="53"/>
      <c r="H31" s="53"/>
      <c r="I31" s="53"/>
      <c r="J31" s="53"/>
      <c r="K31" s="52"/>
      <c r="L31" s="52"/>
      <c r="M31" s="52"/>
      <c r="N31" s="52"/>
      <c r="O31" s="54"/>
      <c r="P31" s="54"/>
    </row>
    <row r="32">
      <c r="B32" s="120">
        <v>6.0</v>
      </c>
      <c r="C32" s="121">
        <v>10.0173</v>
      </c>
      <c r="D32" s="121">
        <v>20.054</v>
      </c>
      <c r="E32" s="122">
        <f t="shared" si="1"/>
        <v>0.01557088238</v>
      </c>
      <c r="F32" s="29"/>
      <c r="G32" s="53"/>
      <c r="H32" s="53"/>
      <c r="I32" s="53"/>
      <c r="J32" s="53"/>
      <c r="K32" s="52"/>
      <c r="L32" s="52"/>
      <c r="M32" s="52"/>
      <c r="N32" s="52"/>
      <c r="O32" s="54"/>
      <c r="P32" s="54"/>
    </row>
    <row r="33">
      <c r="B33" s="120">
        <v>7.0</v>
      </c>
      <c r="C33" s="121">
        <v>10.0104</v>
      </c>
      <c r="D33" s="121">
        <v>20.0223</v>
      </c>
      <c r="E33" s="122">
        <f t="shared" si="1"/>
        <v>0.007784857933</v>
      </c>
      <c r="F33" s="29"/>
      <c r="G33" s="53"/>
      <c r="H33" s="53"/>
      <c r="I33" s="53"/>
      <c r="J33" s="53"/>
      <c r="K33" s="52"/>
      <c r="L33" s="52"/>
      <c r="M33" s="52"/>
      <c r="N33" s="52"/>
      <c r="O33" s="54"/>
      <c r="P33" s="54"/>
    </row>
    <row r="34">
      <c r="B34" s="120">
        <v>8.0</v>
      </c>
      <c r="C34" s="121">
        <v>10.0063</v>
      </c>
      <c r="D34" s="121">
        <v>20.0014</v>
      </c>
      <c r="E34" s="122">
        <f t="shared" si="1"/>
        <v>0.003894608574</v>
      </c>
      <c r="F34" s="29"/>
      <c r="G34" s="53"/>
      <c r="H34" s="53"/>
      <c r="I34" s="53"/>
      <c r="J34" s="53"/>
      <c r="K34" s="52"/>
      <c r="L34" s="52"/>
      <c r="M34" s="52"/>
      <c r="N34" s="52"/>
      <c r="O34" s="54"/>
      <c r="P34" s="54"/>
    </row>
    <row r="35">
      <c r="B35" s="120">
        <v>9.0</v>
      </c>
      <c r="C35" s="121">
        <v>10.0285</v>
      </c>
      <c r="D35" s="121">
        <v>20.0437</v>
      </c>
      <c r="E35" s="122">
        <f t="shared" si="1"/>
        <v>0.001948596421</v>
      </c>
      <c r="F35" s="29"/>
      <c r="G35" s="53"/>
      <c r="H35" s="53"/>
      <c r="I35" s="53"/>
      <c r="J35" s="53"/>
      <c r="K35" s="52"/>
      <c r="L35" s="52"/>
      <c r="M35" s="52"/>
      <c r="N35" s="52"/>
      <c r="O35" s="54"/>
      <c r="P35" s="54"/>
    </row>
    <row r="36">
      <c r="B36" s="123">
        <v>10.0</v>
      </c>
      <c r="C36" s="124">
        <v>10.0075</v>
      </c>
      <c r="D36" s="124">
        <v>20.0278</v>
      </c>
      <c r="E36" s="125">
        <f t="shared" si="1"/>
        <v>0.0009736755253</v>
      </c>
      <c r="F36" s="29"/>
      <c r="G36" s="53"/>
      <c r="H36" s="53"/>
      <c r="I36" s="53"/>
      <c r="J36" s="53"/>
      <c r="K36" s="52"/>
      <c r="L36" s="52"/>
      <c r="M36" s="52"/>
      <c r="N36" s="52"/>
      <c r="O36" s="54"/>
      <c r="P36" s="54"/>
    </row>
    <row r="37">
      <c r="B37" s="51"/>
      <c r="F37" s="29"/>
      <c r="G37" s="53"/>
      <c r="H37" s="53"/>
      <c r="I37" s="53"/>
      <c r="J37" s="53"/>
      <c r="K37" s="52"/>
      <c r="L37" s="52"/>
      <c r="M37" s="52"/>
      <c r="N37" s="52"/>
      <c r="O37" s="54"/>
      <c r="P37" s="54"/>
    </row>
    <row r="38">
      <c r="B38" s="51"/>
      <c r="C38" s="52"/>
      <c r="D38" s="53"/>
      <c r="E38" s="52"/>
      <c r="F38" s="53"/>
      <c r="G38" s="53"/>
      <c r="H38" s="53"/>
      <c r="I38" s="53"/>
      <c r="J38" s="53"/>
      <c r="K38" s="52"/>
      <c r="L38" s="52"/>
      <c r="M38" s="52"/>
      <c r="N38" s="52"/>
      <c r="O38" s="52"/>
      <c r="P38" s="54"/>
      <c r="Q38" s="54"/>
    </row>
    <row r="39">
      <c r="B39" s="51" t="s">
        <v>371</v>
      </c>
      <c r="C39" s="52"/>
      <c r="D39" s="53"/>
      <c r="E39" s="52"/>
      <c r="F39" s="53"/>
      <c r="G39" s="53"/>
      <c r="H39" s="53"/>
      <c r="I39" s="53"/>
      <c r="J39" s="53"/>
      <c r="K39" s="52"/>
      <c r="L39" s="52"/>
      <c r="M39" s="52"/>
      <c r="N39" s="52"/>
      <c r="O39" s="52"/>
      <c r="P39" s="54"/>
      <c r="Q39" s="54"/>
    </row>
    <row r="40" ht="15.75" customHeight="1">
      <c r="B40" s="127" t="s">
        <v>372</v>
      </c>
      <c r="C40" s="59" t="s">
        <v>374</v>
      </c>
      <c r="D40" s="129"/>
      <c r="E40" s="130"/>
      <c r="F40" s="129"/>
      <c r="G40" s="53"/>
      <c r="H40" s="53"/>
      <c r="I40" s="129"/>
      <c r="J40" s="53"/>
      <c r="K40" s="52"/>
      <c r="L40" s="52"/>
      <c r="M40" s="52"/>
      <c r="N40" s="52"/>
      <c r="O40" s="52"/>
      <c r="P40" s="54"/>
      <c r="Q40" s="54"/>
    </row>
    <row r="41" ht="15.75" customHeight="1">
      <c r="B41" s="127" t="s">
        <v>385</v>
      </c>
      <c r="C41" s="52"/>
      <c r="D41" s="129"/>
      <c r="E41" s="130"/>
      <c r="F41" s="129"/>
      <c r="G41" s="53"/>
      <c r="H41" s="53"/>
      <c r="I41" s="129"/>
      <c r="J41" s="53"/>
      <c r="K41" s="52"/>
      <c r="L41" s="52"/>
      <c r="M41" s="52"/>
      <c r="N41" s="52"/>
      <c r="O41" s="52"/>
      <c r="P41" s="54"/>
      <c r="Q41" s="54"/>
    </row>
    <row r="42" ht="15.75" customHeight="1">
      <c r="B42" s="132"/>
      <c r="C42" s="52"/>
      <c r="D42" s="129"/>
      <c r="E42" s="130"/>
      <c r="F42" s="129">
        <v>42798.0</v>
      </c>
      <c r="G42" s="53"/>
      <c r="H42" s="53"/>
      <c r="I42" s="129">
        <v>42829.0</v>
      </c>
      <c r="J42" s="53"/>
      <c r="K42" s="52"/>
      <c r="L42" s="52"/>
      <c r="M42" s="52"/>
      <c r="N42" s="52"/>
      <c r="O42" s="52"/>
      <c r="P42" s="54"/>
      <c r="Q42" s="54"/>
    </row>
    <row r="43" ht="15.75" customHeight="1">
      <c r="A43" s="132"/>
      <c r="B43" s="135" t="s">
        <v>394</v>
      </c>
      <c r="C43" s="136" t="s">
        <v>4</v>
      </c>
      <c r="D43" s="137" t="s">
        <v>5</v>
      </c>
      <c r="E43" s="136" t="s">
        <v>398</v>
      </c>
      <c r="F43" s="136" t="s">
        <v>399</v>
      </c>
      <c r="G43" s="136" t="s">
        <v>400</v>
      </c>
      <c r="H43" s="136" t="s">
        <v>401</v>
      </c>
      <c r="I43" s="136" t="s">
        <v>402</v>
      </c>
      <c r="J43" s="136" t="s">
        <v>403</v>
      </c>
      <c r="K43" s="136" t="s">
        <v>404</v>
      </c>
      <c r="L43" s="136" t="s">
        <v>405</v>
      </c>
      <c r="M43" s="136" t="s">
        <v>406</v>
      </c>
      <c r="N43" s="136" t="s">
        <v>407</v>
      </c>
      <c r="O43" s="136" t="s">
        <v>408</v>
      </c>
      <c r="P43" s="138" t="s">
        <v>409</v>
      </c>
      <c r="Q43" s="138" t="s">
        <v>411</v>
      </c>
      <c r="R43" s="139" t="s">
        <v>412</v>
      </c>
      <c r="S43" s="127"/>
    </row>
    <row r="44">
      <c r="B44" s="140">
        <f>'Sample Weights'!A2</f>
        <v>1</v>
      </c>
      <c r="C44" s="141">
        <f>'Sample Weights'!B2</f>
        <v>300</v>
      </c>
      <c r="D44" s="141" t="str">
        <f>'Sample Weights'!C2</f>
        <v>SKWA-24-4</v>
      </c>
      <c r="E44" s="141">
        <f>'Sample Weights'!D2</f>
        <v>0.0227</v>
      </c>
      <c r="F44" s="142">
        <v>0.0977</v>
      </c>
      <c r="G44" s="142">
        <v>1.1621</v>
      </c>
      <c r="H44" s="143" t="s">
        <v>424</v>
      </c>
      <c r="I44" s="143" t="s">
        <v>426</v>
      </c>
      <c r="J44" s="142">
        <v>0.1628</v>
      </c>
      <c r="K44" s="144">
        <v>26.0885</v>
      </c>
      <c r="L44" s="144">
        <v>39.5151</v>
      </c>
      <c r="M44" s="145">
        <f t="shared" ref="M44:M67" si="2">(L$58/(F$58/C$10)/(F$58/C$10+(G$58-F$58)/C$11+J$58/C$12))/(L44/(F44/C$10)/(F44/C$10+(G44-F44)/C$11+J44/C$12))</f>
        <v>0.9236354351</v>
      </c>
      <c r="N44" s="146">
        <f t="shared" ref="N44:N67" si="3">K44*M44</f>
        <v>24.09626305</v>
      </c>
      <c r="O44" s="146">
        <f t="shared" ref="O44:O67" si="4">(N44-H$136)/H$135*(F44/C$10+(G44-F44)/C$11+J44/C$12)/E44</f>
        <v>0.5613893123</v>
      </c>
      <c r="P44" s="147">
        <f>AVERAGE(O44:O45)</f>
        <v>0.5732992938</v>
      </c>
      <c r="Q44" s="148">
        <f>(MAX(O44:O45)-MIN(O44:O45))/P44</f>
        <v>0.04154891397</v>
      </c>
      <c r="R44" s="149" t="str">
        <f>IF(Q44&gt;C$15, "Repeat", "")</f>
        <v/>
      </c>
    </row>
    <row r="45">
      <c r="B45" s="150">
        <f>'Sample Weights'!A3</f>
        <v>2</v>
      </c>
      <c r="C45" s="40">
        <f>'Sample Weights'!B3</f>
        <v>300</v>
      </c>
      <c r="D45" s="40" t="str">
        <f>'Sample Weights'!C3</f>
        <v>SKWA-24-4</v>
      </c>
      <c r="E45" s="40">
        <f>'Sample Weights'!D3</f>
        <v>0.0243</v>
      </c>
      <c r="F45" s="151">
        <v>0.1005</v>
      </c>
      <c r="G45" s="151">
        <v>1.1663</v>
      </c>
      <c r="H45" s="152" t="s">
        <v>446</v>
      </c>
      <c r="I45" s="152"/>
      <c r="J45" s="151">
        <v>0.1597</v>
      </c>
      <c r="K45" s="153">
        <v>31.8995</v>
      </c>
      <c r="L45" s="153">
        <v>44.2318</v>
      </c>
      <c r="M45" s="154">
        <f t="shared" si="2"/>
        <v>0.8503683967</v>
      </c>
      <c r="N45" s="155">
        <f t="shared" si="3"/>
        <v>27.12632667</v>
      </c>
      <c r="O45" s="155">
        <f t="shared" si="4"/>
        <v>0.5852092753</v>
      </c>
      <c r="P45" s="156"/>
      <c r="Q45" s="157"/>
      <c r="R45" s="158"/>
    </row>
    <row r="46">
      <c r="B46" s="150">
        <f>'Sample Weights'!A4</f>
        <v>3</v>
      </c>
      <c r="C46" s="40">
        <f>'Sample Weights'!B4</f>
        <v>277</v>
      </c>
      <c r="D46" s="40" t="str">
        <f>'Sample Weights'!C4</f>
        <v>QFRS-16-2</v>
      </c>
      <c r="E46" s="40">
        <f>'Sample Weights'!D4</f>
        <v>0.0221</v>
      </c>
      <c r="F46" s="151">
        <v>0.1003</v>
      </c>
      <c r="G46" s="151">
        <v>1.1665</v>
      </c>
      <c r="H46" s="152" t="s">
        <v>457</v>
      </c>
      <c r="I46" s="159"/>
      <c r="J46" s="151">
        <v>0.1617</v>
      </c>
      <c r="K46" s="153">
        <v>245.7566</v>
      </c>
      <c r="L46" s="153">
        <v>41.9789</v>
      </c>
      <c r="M46" s="154">
        <f t="shared" si="2"/>
        <v>0.8952746286</v>
      </c>
      <c r="N46" s="155">
        <f t="shared" si="3"/>
        <v>220.0196488</v>
      </c>
      <c r="O46" s="155">
        <f t="shared" si="4"/>
        <v>4.835600964</v>
      </c>
      <c r="P46" s="156">
        <f>AVERAGE(O46:O47)</f>
        <v>4.844266291</v>
      </c>
      <c r="Q46" s="157">
        <f>(MAX(O46:O47)-MIN(O46:O47))/P46</f>
        <v>0.003577559776</v>
      </c>
      <c r="R46" s="160" t="str">
        <f>IF(Q46&gt;C$15, "Repeat", "")</f>
        <v/>
      </c>
    </row>
    <row r="47">
      <c r="B47" s="150">
        <f>'Sample Weights'!A5</f>
        <v>4</v>
      </c>
      <c r="C47" s="40">
        <f>'Sample Weights'!B5</f>
        <v>277</v>
      </c>
      <c r="D47" s="40" t="str">
        <f>'Sample Weights'!C5</f>
        <v>QFRS-16-2</v>
      </c>
      <c r="E47" s="40">
        <f>'Sample Weights'!D5</f>
        <v>0.0248</v>
      </c>
      <c r="F47" s="151">
        <v>0.0967</v>
      </c>
      <c r="G47" s="151">
        <v>1.1634</v>
      </c>
      <c r="H47" s="152" t="s">
        <v>468</v>
      </c>
      <c r="I47" s="159"/>
      <c r="J47" s="151">
        <v>0.1603</v>
      </c>
      <c r="K47" s="153">
        <v>228.6419</v>
      </c>
      <c r="L47" s="153">
        <v>33.166</v>
      </c>
      <c r="M47" s="154">
        <f t="shared" si="2"/>
        <v>1.088818278</v>
      </c>
      <c r="N47" s="155">
        <f t="shared" si="3"/>
        <v>248.9494799</v>
      </c>
      <c r="O47" s="155">
        <f t="shared" si="4"/>
        <v>4.852931617</v>
      </c>
      <c r="P47" s="156"/>
      <c r="Q47" s="157"/>
      <c r="R47" s="158"/>
    </row>
    <row r="48">
      <c r="B48" s="150">
        <f>'Sample Weights'!A6</f>
        <v>5</v>
      </c>
      <c r="C48" s="40">
        <f>'Sample Weights'!B6</f>
        <v>330</v>
      </c>
      <c r="D48" s="40" t="str">
        <f>'Sample Weights'!C6</f>
        <v>SLMD-28-5</v>
      </c>
      <c r="E48" s="40">
        <f>'Sample Weights'!D6</f>
        <v>0.0244</v>
      </c>
      <c r="F48" s="151">
        <v>0.1004</v>
      </c>
      <c r="G48" s="151">
        <v>1.1688</v>
      </c>
      <c r="H48" s="152" t="s">
        <v>474</v>
      </c>
      <c r="I48" s="159"/>
      <c r="J48" s="151">
        <v>0.1592</v>
      </c>
      <c r="K48" s="153">
        <v>90.3548</v>
      </c>
      <c r="L48" s="153">
        <v>37.7135</v>
      </c>
      <c r="M48" s="154">
        <f t="shared" si="2"/>
        <v>0.998034022</v>
      </c>
      <c r="N48" s="155">
        <f t="shared" si="3"/>
        <v>90.17716445</v>
      </c>
      <c r="O48" s="155">
        <f t="shared" si="4"/>
        <v>1.825318948</v>
      </c>
      <c r="P48" s="156">
        <f>AVERAGE(O48:O49)</f>
        <v>1.874067943</v>
      </c>
      <c r="Q48" s="157">
        <f>(MAX(O48:O49)-MIN(O48:O49))/P48</f>
        <v>0.0520247893</v>
      </c>
      <c r="R48" s="160" t="str">
        <f>IF(Q48&gt;C$15, "Repeat", "")</f>
        <v/>
      </c>
    </row>
    <row r="49">
      <c r="B49" s="150">
        <f>'Sample Weights'!A7</f>
        <v>6</v>
      </c>
      <c r="C49" s="40">
        <f>'Sample Weights'!B7</f>
        <v>330</v>
      </c>
      <c r="D49" s="40" t="str">
        <f>'Sample Weights'!C7</f>
        <v>SLMD-28-5</v>
      </c>
      <c r="E49" s="40">
        <f>'Sample Weights'!D7</f>
        <v>0.0219</v>
      </c>
      <c r="F49" s="151">
        <v>0.0998</v>
      </c>
      <c r="G49" s="151">
        <v>1.1684</v>
      </c>
      <c r="H49" s="152" t="s">
        <v>481</v>
      </c>
      <c r="I49" s="159"/>
      <c r="J49" s="151">
        <v>0.1604</v>
      </c>
      <c r="K49" s="153">
        <v>78.9901</v>
      </c>
      <c r="L49" s="153">
        <v>34.7376</v>
      </c>
      <c r="M49" s="154">
        <f t="shared" si="2"/>
        <v>1.077348316</v>
      </c>
      <c r="N49" s="155">
        <f t="shared" si="3"/>
        <v>85.09985122</v>
      </c>
      <c r="O49" s="155">
        <f t="shared" si="4"/>
        <v>1.922816938</v>
      </c>
      <c r="P49" s="156"/>
      <c r="Q49" s="157"/>
      <c r="R49" s="158"/>
    </row>
    <row r="50">
      <c r="B50" s="150">
        <f>'Sample Weights'!A8</f>
        <v>7</v>
      </c>
      <c r="C50" s="40">
        <f>'Sample Weights'!B8</f>
        <v>194</v>
      </c>
      <c r="D50" s="40" t="str">
        <f>'Sample Weights'!C8</f>
        <v>LILB-26-4</v>
      </c>
      <c r="E50" s="40">
        <f>'Sample Weights'!D8</f>
        <v>0.021</v>
      </c>
      <c r="F50" s="151">
        <v>0.0985</v>
      </c>
      <c r="G50" s="151">
        <v>1.1661</v>
      </c>
      <c r="H50" s="152" t="s">
        <v>483</v>
      </c>
      <c r="I50" s="152" t="s">
        <v>484</v>
      </c>
      <c r="J50" s="151">
        <v>0.1597</v>
      </c>
      <c r="K50" s="153">
        <v>32.216</v>
      </c>
      <c r="L50" s="153">
        <v>36.9756</v>
      </c>
      <c r="M50" s="154">
        <f t="shared" si="2"/>
        <v>0.9967230281</v>
      </c>
      <c r="N50" s="155">
        <f t="shared" si="3"/>
        <v>32.11042907</v>
      </c>
      <c r="O50" s="155">
        <f t="shared" si="4"/>
        <v>0.7907866703</v>
      </c>
      <c r="P50" s="156">
        <f>AVERAGE(O50:O51)</f>
        <v>0.8274430042</v>
      </c>
      <c r="Q50" s="157">
        <f>(MAX(O50:O51)-MIN(O50:O51))/P50</f>
        <v>0.0886014717</v>
      </c>
      <c r="R50" s="160" t="str">
        <f>IF(Q50&gt;C$15, "Repeat", "")</f>
        <v/>
      </c>
    </row>
    <row r="51">
      <c r="B51" s="150">
        <f>'Sample Weights'!A9</f>
        <v>8</v>
      </c>
      <c r="C51" s="40">
        <f>'Sample Weights'!B9</f>
        <v>194</v>
      </c>
      <c r="D51" s="40" t="str">
        <f>'Sample Weights'!C9</f>
        <v>LILB-26-4</v>
      </c>
      <c r="E51" s="40">
        <f>'Sample Weights'!D9</f>
        <v>0.0244</v>
      </c>
      <c r="F51" s="151">
        <v>0.0973</v>
      </c>
      <c r="G51" s="151">
        <v>1.1665</v>
      </c>
      <c r="H51" s="152" t="s">
        <v>491</v>
      </c>
      <c r="I51" s="159"/>
      <c r="J51" s="151">
        <v>0.1603</v>
      </c>
      <c r="K51" s="153">
        <v>43.5685</v>
      </c>
      <c r="L51" s="153">
        <v>38.3111</v>
      </c>
      <c r="M51" s="154">
        <f t="shared" si="2"/>
        <v>0.9507787023</v>
      </c>
      <c r="N51" s="155">
        <f t="shared" si="3"/>
        <v>41.42400189</v>
      </c>
      <c r="O51" s="155">
        <f t="shared" si="4"/>
        <v>0.8640993382</v>
      </c>
      <c r="P51" s="156"/>
      <c r="Q51" s="157"/>
      <c r="R51" s="158"/>
    </row>
    <row r="52">
      <c r="B52" s="150">
        <f>'Sample Weights'!A10</f>
        <v>9</v>
      </c>
      <c r="C52" s="40">
        <f>'Sample Weights'!B10</f>
        <v>1</v>
      </c>
      <c r="D52" s="40" t="str">
        <f>'Sample Weights'!C10</f>
        <v>ALAA-20-1</v>
      </c>
      <c r="E52" s="40">
        <f>'Sample Weights'!D10</f>
        <v>0.023</v>
      </c>
      <c r="F52" s="151">
        <v>0.0998</v>
      </c>
      <c r="G52" s="151">
        <v>1.1678</v>
      </c>
      <c r="H52" s="152" t="s">
        <v>495</v>
      </c>
      <c r="I52" s="159"/>
      <c r="J52" s="151">
        <v>0.1621</v>
      </c>
      <c r="K52" s="153">
        <v>102.5873</v>
      </c>
      <c r="L52" s="153">
        <v>34.2588</v>
      </c>
      <c r="M52" s="154">
        <f t="shared" si="2"/>
        <v>1.092851463</v>
      </c>
      <c r="N52" s="155">
        <f t="shared" si="3"/>
        <v>112.1126809</v>
      </c>
      <c r="O52" s="155">
        <f t="shared" si="4"/>
        <v>2.396268453</v>
      </c>
      <c r="P52" s="156">
        <f>AVERAGE(O52:O53)</f>
        <v>2.289079639</v>
      </c>
      <c r="Q52" s="157">
        <f>(MAX(O52:O53)-MIN(O52:O53))/P52</f>
        <v>0.09365232335</v>
      </c>
      <c r="R52" s="160" t="str">
        <f>IF(Q52&gt;C$15, "Repeat", "")</f>
        <v/>
      </c>
    </row>
    <row r="53">
      <c r="B53" s="150">
        <f>'Sample Weights'!A11</f>
        <v>10</v>
      </c>
      <c r="C53" s="40">
        <f>'Sample Weights'!B11</f>
        <v>1</v>
      </c>
      <c r="D53" s="40" t="str">
        <f>'Sample Weights'!C11</f>
        <v>ALAA-20-1</v>
      </c>
      <c r="E53" s="40">
        <f>'Sample Weights'!D11</f>
        <v>0.0205</v>
      </c>
      <c r="F53" s="151">
        <v>0.1001</v>
      </c>
      <c r="G53" s="151">
        <v>1.1668</v>
      </c>
      <c r="H53" s="152" t="s">
        <v>502</v>
      </c>
      <c r="I53" s="159"/>
      <c r="J53" s="151">
        <v>0.1624</v>
      </c>
      <c r="K53" s="153">
        <v>86.0778</v>
      </c>
      <c r="L53" s="153">
        <v>35.6689</v>
      </c>
      <c r="M53" s="154">
        <f t="shared" si="2"/>
        <v>1.052164791</v>
      </c>
      <c r="N53" s="155">
        <f t="shared" si="3"/>
        <v>90.56803043</v>
      </c>
      <c r="O53" s="155">
        <f t="shared" si="4"/>
        <v>2.181890826</v>
      </c>
      <c r="P53" s="156"/>
      <c r="Q53" s="157"/>
      <c r="R53" s="158"/>
    </row>
    <row r="54">
      <c r="B54" s="150">
        <f>'Sample Weights'!A12</f>
        <v>11</v>
      </c>
      <c r="C54" s="40">
        <f>'Sample Weights'!B12</f>
        <v>297</v>
      </c>
      <c r="D54" s="40" t="str">
        <f>'Sample Weights'!C12</f>
        <v>SKNP-10-8</v>
      </c>
      <c r="E54" s="40">
        <f>'Sample Weights'!D12</f>
        <v>0.0208</v>
      </c>
      <c r="F54" s="151">
        <v>0.1001</v>
      </c>
      <c r="G54" s="151">
        <v>1.171</v>
      </c>
      <c r="H54" s="152" t="s">
        <v>426</v>
      </c>
      <c r="I54" s="159"/>
      <c r="J54" s="151">
        <v>0.1613</v>
      </c>
      <c r="K54" s="153">
        <v>103.4647</v>
      </c>
      <c r="L54" s="153">
        <v>38.1503</v>
      </c>
      <c r="M54" s="154">
        <f t="shared" si="2"/>
        <v>0.9863936411</v>
      </c>
      <c r="N54" s="155">
        <f t="shared" si="3"/>
        <v>102.0569222</v>
      </c>
      <c r="O54" s="155">
        <f t="shared" si="4"/>
        <v>2.422364032</v>
      </c>
      <c r="P54" s="156">
        <f>AVERAGE(O54:O55)</f>
        <v>2.427815795</v>
      </c>
      <c r="Q54" s="157">
        <f>(MAX(O54:O55)-MIN(O54:O55))/P54</f>
        <v>0.004491084313</v>
      </c>
      <c r="R54" s="160" t="str">
        <f>IF(Q54&gt;C$15, "Repeat", "")</f>
        <v/>
      </c>
    </row>
    <row r="55">
      <c r="B55" s="150">
        <f>'Sample Weights'!A13</f>
        <v>12</v>
      </c>
      <c r="C55" s="40">
        <f>'Sample Weights'!B13</f>
        <v>297</v>
      </c>
      <c r="D55" s="40" t="str">
        <f>'Sample Weights'!C13</f>
        <v>SKNP-10-8</v>
      </c>
      <c r="E55" s="40">
        <f>'Sample Weights'!D13</f>
        <v>0.0242</v>
      </c>
      <c r="F55" s="151">
        <v>0.1002</v>
      </c>
      <c r="G55" s="151">
        <v>1.1692</v>
      </c>
      <c r="H55" s="152" t="s">
        <v>512</v>
      </c>
      <c r="I55" s="159"/>
      <c r="J55" s="151">
        <v>0.1557</v>
      </c>
      <c r="K55" s="153">
        <v>125.8431</v>
      </c>
      <c r="L55" s="153">
        <v>39.261</v>
      </c>
      <c r="M55" s="154">
        <f t="shared" si="2"/>
        <v>0.9553460088</v>
      </c>
      <c r="N55" s="155">
        <f t="shared" si="3"/>
        <v>120.2237033</v>
      </c>
      <c r="O55" s="155">
        <f t="shared" si="4"/>
        <v>2.433267558</v>
      </c>
      <c r="P55" s="156"/>
      <c r="Q55" s="157"/>
      <c r="R55" s="158"/>
    </row>
    <row r="56">
      <c r="B56" s="150">
        <f>'Sample Weights'!A14</f>
        <v>13</v>
      </c>
      <c r="C56" s="40">
        <f>'Sample Weights'!B14</f>
        <v>19</v>
      </c>
      <c r="D56" s="40" t="str">
        <f>'Sample Weights'!C14</f>
        <v>BLCG-28-3</v>
      </c>
      <c r="E56" s="40">
        <f>'Sample Weights'!D14</f>
        <v>0.0238</v>
      </c>
      <c r="F56" s="151">
        <v>0.0999</v>
      </c>
      <c r="G56" s="151">
        <v>1.1699</v>
      </c>
      <c r="H56" s="152" t="s">
        <v>515</v>
      </c>
      <c r="I56" s="152" t="s">
        <v>516</v>
      </c>
      <c r="J56" s="151">
        <v>0.1629</v>
      </c>
      <c r="K56" s="153">
        <v>183.4967</v>
      </c>
      <c r="L56" s="153">
        <v>37.5718</v>
      </c>
      <c r="M56" s="154">
        <f t="shared" si="2"/>
        <v>0.9995348044</v>
      </c>
      <c r="N56" s="155">
        <f t="shared" si="3"/>
        <v>183.4113381</v>
      </c>
      <c r="O56" s="155">
        <f t="shared" si="4"/>
        <v>3.763740485</v>
      </c>
      <c r="P56" s="156">
        <f>AVERAGE(O56:O57)</f>
        <v>3.857154249</v>
      </c>
      <c r="Q56" s="157">
        <f>(MAX(O56:O57)-MIN(O56:O57))/P56</f>
        <v>0.04843662363</v>
      </c>
      <c r="R56" s="160" t="str">
        <f>IF(Q56&gt;C$15, "Repeat", "")</f>
        <v/>
      </c>
    </row>
    <row r="57">
      <c r="B57" s="150">
        <f>'Sample Weights'!A15</f>
        <v>14</v>
      </c>
      <c r="C57" s="40">
        <f>'Sample Weights'!B15</f>
        <v>19</v>
      </c>
      <c r="D57" s="40" t="str">
        <f>'Sample Weights'!C15</f>
        <v>BLCG-28-3</v>
      </c>
      <c r="E57" s="40">
        <f>'Sample Weights'!D15</f>
        <v>0.0221</v>
      </c>
      <c r="F57" s="151">
        <v>0.1001</v>
      </c>
      <c r="G57" s="151">
        <v>1.1704</v>
      </c>
      <c r="H57" s="152" t="s">
        <v>484</v>
      </c>
      <c r="I57" s="159"/>
      <c r="J57" s="151">
        <v>0.1607</v>
      </c>
      <c r="K57" s="153">
        <v>183.2078</v>
      </c>
      <c r="L57" s="153">
        <v>38.5219</v>
      </c>
      <c r="M57" s="154">
        <f t="shared" si="2"/>
        <v>0.9761211583</v>
      </c>
      <c r="N57" s="155">
        <f t="shared" si="3"/>
        <v>178.8330099</v>
      </c>
      <c r="O57" s="155">
        <f t="shared" si="4"/>
        <v>3.950568013</v>
      </c>
      <c r="P57" s="156"/>
      <c r="Q57" s="157"/>
      <c r="R57" s="158"/>
    </row>
    <row r="58">
      <c r="B58" s="150">
        <f>'Sample Weights'!A16</f>
        <v>15</v>
      </c>
      <c r="C58" s="40">
        <f>'Sample Weights'!B16</f>
        <v>160</v>
      </c>
      <c r="D58" s="40" t="str">
        <f>'Sample Weights'!C16</f>
        <v>KLNB-20-2</v>
      </c>
      <c r="E58" s="40">
        <f>'Sample Weights'!D16</f>
        <v>0.0232</v>
      </c>
      <c r="F58" s="151">
        <v>0.0977</v>
      </c>
      <c r="G58" s="151">
        <v>1.1663</v>
      </c>
      <c r="H58" s="152" t="s">
        <v>527</v>
      </c>
      <c r="I58" s="159"/>
      <c r="J58" s="151">
        <v>0.1605</v>
      </c>
      <c r="K58" s="153">
        <v>42.4922</v>
      </c>
      <c r="L58" s="161">
        <v>36.5741</v>
      </c>
      <c r="M58" s="154">
        <f t="shared" si="2"/>
        <v>1</v>
      </c>
      <c r="N58" s="155">
        <f t="shared" si="3"/>
        <v>42.4922</v>
      </c>
      <c r="O58" s="155">
        <f t="shared" si="4"/>
        <v>0.9308583545</v>
      </c>
      <c r="P58" s="156">
        <f>AVERAGE(O58:O59)</f>
        <v>0.9244691996</v>
      </c>
      <c r="Q58" s="157">
        <f>(MAX(O58:O59)-MIN(O58:O59))/P58</f>
        <v>0.0138223208</v>
      </c>
      <c r="R58" s="160" t="str">
        <f>IF(Q58&gt;C$15, "Repeat", "")</f>
        <v/>
      </c>
    </row>
    <row r="59">
      <c r="B59" s="150">
        <f>'Sample Weights'!A17</f>
        <v>16</v>
      </c>
      <c r="C59" s="40">
        <f>'Sample Weights'!B17</f>
        <v>160</v>
      </c>
      <c r="D59" s="40" t="str">
        <f>'Sample Weights'!C17</f>
        <v>KLNB-20-2</v>
      </c>
      <c r="E59" s="40">
        <f>'Sample Weights'!D17</f>
        <v>0.0209</v>
      </c>
      <c r="F59" s="151">
        <v>0.1004</v>
      </c>
      <c r="G59" s="151">
        <v>1.1691</v>
      </c>
      <c r="H59" s="152" t="s">
        <v>535</v>
      </c>
      <c r="I59" s="159"/>
      <c r="J59" s="151">
        <v>0.1618</v>
      </c>
      <c r="K59" s="153">
        <v>35.3164</v>
      </c>
      <c r="L59" s="153">
        <v>35.6439</v>
      </c>
      <c r="M59" s="154">
        <f t="shared" si="2"/>
        <v>1.057645809</v>
      </c>
      <c r="N59" s="155">
        <f t="shared" si="3"/>
        <v>37.35224246</v>
      </c>
      <c r="O59" s="155">
        <f t="shared" si="4"/>
        <v>0.9180800446</v>
      </c>
      <c r="P59" s="156"/>
      <c r="Q59" s="157"/>
      <c r="R59" s="158"/>
    </row>
    <row r="60">
      <c r="B60" s="150">
        <f>'Sample Weights'!A18</f>
        <v>17</v>
      </c>
      <c r="C60" s="40">
        <f>'Sample Weights'!B18</f>
        <v>282</v>
      </c>
      <c r="D60" s="40" t="str">
        <f>'Sample Weights'!C18</f>
        <v>QLKE-16-4</v>
      </c>
      <c r="E60" s="40">
        <f>'Sample Weights'!D18</f>
        <v>0.0176</v>
      </c>
      <c r="F60" s="151">
        <v>0.1003</v>
      </c>
      <c r="G60" s="151">
        <v>1.1708</v>
      </c>
      <c r="H60" s="152" t="s">
        <v>516</v>
      </c>
      <c r="I60" s="159"/>
      <c r="J60" s="151">
        <v>0.1615</v>
      </c>
      <c r="K60" s="153">
        <v>94.1561</v>
      </c>
      <c r="L60" s="153">
        <v>38.0183</v>
      </c>
      <c r="M60" s="154">
        <f t="shared" si="2"/>
        <v>0.9917561156</v>
      </c>
      <c r="N60" s="155">
        <f t="shared" si="3"/>
        <v>93.37988799</v>
      </c>
      <c r="O60" s="155">
        <f t="shared" si="4"/>
        <v>2.625158168</v>
      </c>
      <c r="P60" s="156">
        <f>AVERAGE(O60:O61)</f>
        <v>2.964000915</v>
      </c>
      <c r="Q60" s="157">
        <f>(MAX(O60:O61)-MIN(O60:O61))/P60</f>
        <v>0.2286387603</v>
      </c>
      <c r="R60" s="160" t="str">
        <f>IF(Q60&gt;C$15, "Repeat", "")</f>
        <v>Repeat</v>
      </c>
    </row>
    <row r="61">
      <c r="B61" s="150">
        <f>'Sample Weights'!A19</f>
        <v>18</v>
      </c>
      <c r="C61" s="40">
        <f>'Sample Weights'!B19</f>
        <v>282</v>
      </c>
      <c r="D61" s="40" t="str">
        <f>'Sample Weights'!C19</f>
        <v>QLKE-16-4</v>
      </c>
      <c r="E61" s="40">
        <f>'Sample Weights'!D19</f>
        <v>0.0204</v>
      </c>
      <c r="F61" s="151">
        <v>0.1001</v>
      </c>
      <c r="G61" s="151">
        <v>1.1701</v>
      </c>
      <c r="H61" s="152" t="s">
        <v>545</v>
      </c>
      <c r="I61" s="159"/>
      <c r="J61" s="151">
        <v>0.161</v>
      </c>
      <c r="K61" s="153">
        <v>125.5675</v>
      </c>
      <c r="L61" s="153">
        <v>34.3495</v>
      </c>
      <c r="M61" s="154">
        <f t="shared" si="2"/>
        <v>1.094602982</v>
      </c>
      <c r="N61" s="155">
        <f t="shared" si="3"/>
        <v>137.44656</v>
      </c>
      <c r="O61" s="155">
        <f t="shared" si="4"/>
        <v>3.302843663</v>
      </c>
      <c r="P61" s="156"/>
      <c r="Q61" s="157"/>
      <c r="R61" s="158"/>
    </row>
    <row r="62">
      <c r="B62" s="150">
        <f>'Sample Weights'!A20</f>
        <v>19</v>
      </c>
      <c r="C62" s="40">
        <f>'Sample Weights'!B20</f>
        <v>384</v>
      </c>
      <c r="D62" s="40" t="str">
        <f>'Sample Weights'!C20</f>
        <v>YALE-27-3</v>
      </c>
      <c r="E62" s="40">
        <f>'Sample Weights'!D20</f>
        <v>0.0254</v>
      </c>
      <c r="F62" s="151">
        <v>0.1001</v>
      </c>
      <c r="G62" s="151">
        <v>1.1697</v>
      </c>
      <c r="H62" s="152" t="s">
        <v>551</v>
      </c>
      <c r="I62" s="152" t="s">
        <v>552</v>
      </c>
      <c r="J62" s="151">
        <v>0.1616</v>
      </c>
      <c r="K62" s="153">
        <v>111.6464</v>
      </c>
      <c r="L62" s="153">
        <v>33.7914</v>
      </c>
      <c r="M62" s="154">
        <f t="shared" si="2"/>
        <v>1.112678559</v>
      </c>
      <c r="N62" s="155">
        <f t="shared" si="3"/>
        <v>124.2265554</v>
      </c>
      <c r="O62" s="155">
        <f t="shared" si="4"/>
        <v>2.402125882</v>
      </c>
      <c r="P62" s="156">
        <f>AVERAGE(O62:O63)</f>
        <v>2.453129032</v>
      </c>
      <c r="Q62" s="157">
        <f>(MAX(O62:O63)-MIN(O62:O63))/P62</f>
        <v>0.04158211719</v>
      </c>
      <c r="R62" s="160" t="str">
        <f>IF(Q62&gt;C$15, "Repeat", "")</f>
        <v/>
      </c>
    </row>
    <row r="63">
      <c r="B63" s="150">
        <f>'Sample Weights'!A21</f>
        <v>20</v>
      </c>
      <c r="C63" s="40">
        <f>'Sample Weights'!B21</f>
        <v>384</v>
      </c>
      <c r="D63" s="40" t="str">
        <f>'Sample Weights'!C21</f>
        <v>YALE-27-3</v>
      </c>
      <c r="E63" s="40">
        <f>'Sample Weights'!D21</f>
        <v>0.0211</v>
      </c>
      <c r="F63" s="151">
        <v>0.1003</v>
      </c>
      <c r="G63" s="151">
        <v>1.1692</v>
      </c>
      <c r="H63" s="152" t="s">
        <v>558</v>
      </c>
      <c r="I63" s="159"/>
      <c r="J63" s="151">
        <v>0.1629</v>
      </c>
      <c r="K63" s="153">
        <v>110.349</v>
      </c>
      <c r="L63" s="153">
        <v>38.7891</v>
      </c>
      <c r="M63" s="154">
        <f t="shared" si="2"/>
        <v>0.9715383345</v>
      </c>
      <c r="N63" s="155">
        <f t="shared" si="3"/>
        <v>107.2082837</v>
      </c>
      <c r="O63" s="155">
        <f t="shared" si="4"/>
        <v>2.504132181</v>
      </c>
      <c r="P63" s="156"/>
      <c r="Q63" s="157"/>
      <c r="R63" s="158"/>
    </row>
    <row r="64">
      <c r="B64" s="150">
        <f>'Sample Weights'!A22</f>
        <v>21</v>
      </c>
      <c r="C64" s="40">
        <f>'Sample Weights'!B22</f>
        <v>263</v>
      </c>
      <c r="D64" s="40" t="str">
        <f>'Sample Weights'!C22</f>
        <v>PHLC-22-5</v>
      </c>
      <c r="E64" s="40">
        <f>'Sample Weights'!D22</f>
        <v>0.0238</v>
      </c>
      <c r="F64" s="151">
        <v>0.1001</v>
      </c>
      <c r="G64" s="151">
        <v>1.1698</v>
      </c>
      <c r="H64" s="152" t="s">
        <v>552</v>
      </c>
      <c r="I64" s="159"/>
      <c r="J64" s="151">
        <v>0.1614</v>
      </c>
      <c r="K64" s="153">
        <v>16.2536</v>
      </c>
      <c r="L64" s="153">
        <v>34.264</v>
      </c>
      <c r="M64" s="154">
        <f t="shared" si="2"/>
        <v>1.097303979</v>
      </c>
      <c r="N64" s="155">
        <f t="shared" si="3"/>
        <v>17.83513995</v>
      </c>
      <c r="O64" s="155">
        <f t="shared" si="4"/>
        <v>0.4117281627</v>
      </c>
      <c r="P64" s="156">
        <f>AVERAGE(O64:O65)</f>
        <v>0.4051883699</v>
      </c>
      <c r="Q64" s="157">
        <f>(MAX(O64:O65)-MIN(O64:O65))/P64</f>
        <v>0.03228025935</v>
      </c>
      <c r="R64" s="160" t="str">
        <f>IF(Q64&gt;C$15, "Repeat", "")</f>
        <v/>
      </c>
    </row>
    <row r="65">
      <c r="B65" s="150">
        <f>'Sample Weights'!A23</f>
        <v>22</v>
      </c>
      <c r="C65" s="40">
        <f>'Sample Weights'!B23</f>
        <v>263</v>
      </c>
      <c r="D65" s="40" t="str">
        <f>'Sample Weights'!C23</f>
        <v>PHLC-22-5</v>
      </c>
      <c r="E65" s="40">
        <f>'Sample Weights'!D23</f>
        <v>0.0256</v>
      </c>
      <c r="F65" s="151">
        <v>0.0972</v>
      </c>
      <c r="G65" s="151">
        <v>1.1668</v>
      </c>
      <c r="H65" s="152" t="s">
        <v>568</v>
      </c>
      <c r="I65" s="159"/>
      <c r="J65" s="151">
        <v>0.163</v>
      </c>
      <c r="K65" s="153">
        <v>16.2576</v>
      </c>
      <c r="L65" s="153">
        <v>31.6611</v>
      </c>
      <c r="M65" s="154">
        <f t="shared" si="2"/>
        <v>1.151159299</v>
      </c>
      <c r="N65" s="155">
        <f t="shared" si="3"/>
        <v>18.71508742</v>
      </c>
      <c r="O65" s="155">
        <f t="shared" si="4"/>
        <v>0.3986485771</v>
      </c>
      <c r="P65" s="156"/>
      <c r="Q65" s="157"/>
      <c r="R65" s="158"/>
    </row>
    <row r="66" ht="15.75" customHeight="1">
      <c r="B66" s="150">
        <f>'Sample Weights'!A24</f>
        <v>23</v>
      </c>
      <c r="C66" s="40" t="str">
        <f>'Sample Weights'!B24</f>
        <v>Nisqually-1</v>
      </c>
      <c r="D66" s="40" t="str">
        <f>'Sample Weights'!C24</f>
        <v/>
      </c>
      <c r="E66" s="40">
        <f>'Sample Weights'!D24</f>
        <v>0.0223</v>
      </c>
      <c r="F66" s="151">
        <v>0.1004</v>
      </c>
      <c r="G66" s="151">
        <v>1.1728</v>
      </c>
      <c r="H66" s="152" t="s">
        <v>572</v>
      </c>
      <c r="I66" s="159"/>
      <c r="J66" s="151">
        <v>0.162</v>
      </c>
      <c r="K66" s="153">
        <v>81.4432</v>
      </c>
      <c r="L66" s="153">
        <v>34.2885</v>
      </c>
      <c r="M66" s="154">
        <f t="shared" si="2"/>
        <v>1.102734985</v>
      </c>
      <c r="N66" s="155">
        <f t="shared" si="3"/>
        <v>89.81026592</v>
      </c>
      <c r="O66" s="155">
        <f t="shared" si="4"/>
        <v>1.998383563</v>
      </c>
      <c r="P66" s="156">
        <f>AVERAGE(O66:O67)</f>
        <v>1.970230076</v>
      </c>
      <c r="Q66" s="157">
        <f>(MAX(O66:O67)-MIN(O66:O67))/P66</f>
        <v>0.02857888309</v>
      </c>
      <c r="R66" s="160" t="str">
        <f>IF(Q66&gt;C$15, "Repeat", "")</f>
        <v/>
      </c>
    </row>
    <row r="67" ht="15.75" customHeight="1">
      <c r="B67" s="162">
        <f>'Sample Weights'!A25</f>
        <v>24</v>
      </c>
      <c r="C67" s="163" t="str">
        <f>'Sample Weights'!B25</f>
        <v>Nisqually-1</v>
      </c>
      <c r="D67" s="163" t="str">
        <f>'Sample Weights'!C25</f>
        <v/>
      </c>
      <c r="E67" s="163">
        <f>'Sample Weights'!D25</f>
        <v>0.0237</v>
      </c>
      <c r="F67" s="164">
        <v>0.1004</v>
      </c>
      <c r="G67" s="164">
        <v>1.1695</v>
      </c>
      <c r="H67" s="165" t="s">
        <v>582</v>
      </c>
      <c r="I67" s="165" t="s">
        <v>582</v>
      </c>
      <c r="J67" s="164">
        <v>0.161</v>
      </c>
      <c r="K67" s="166">
        <v>81.6684</v>
      </c>
      <c r="L67" s="166">
        <v>33.0535</v>
      </c>
      <c r="M67" s="167">
        <f t="shared" si="2"/>
        <v>1.140418996</v>
      </c>
      <c r="N67" s="168">
        <f t="shared" si="3"/>
        <v>93.13619471</v>
      </c>
      <c r="O67" s="168">
        <f t="shared" si="4"/>
        <v>1.942076588</v>
      </c>
      <c r="P67" s="169"/>
      <c r="Q67" s="170"/>
      <c r="R67" s="171"/>
    </row>
    <row r="68">
      <c r="B68" s="132"/>
      <c r="C68" s="52"/>
      <c r="D68" s="29"/>
      <c r="F68" s="29"/>
      <c r="G68" s="29"/>
      <c r="H68" s="29"/>
      <c r="I68" s="29"/>
      <c r="J68" s="29"/>
      <c r="P68" s="54"/>
      <c r="Q68" s="54"/>
    </row>
    <row r="69">
      <c r="B69" s="132"/>
      <c r="C69" s="52"/>
      <c r="D69" s="29"/>
      <c r="F69" s="29"/>
      <c r="G69" s="29"/>
      <c r="H69" s="29"/>
      <c r="I69" s="29"/>
      <c r="J69" s="29"/>
      <c r="L69" s="19" t="s">
        <v>590</v>
      </c>
      <c r="P69" s="54"/>
      <c r="Q69" s="54"/>
    </row>
    <row r="70">
      <c r="B70" s="172" t="s">
        <v>591</v>
      </c>
      <c r="C70" s="52"/>
      <c r="D70" s="29"/>
      <c r="F70" s="29"/>
      <c r="G70" s="29"/>
      <c r="H70" s="29"/>
      <c r="I70" s="29"/>
      <c r="J70" s="29"/>
      <c r="L70" s="173">
        <f>AVERAGE(L44:L67)</f>
        <v>36.68732083</v>
      </c>
      <c r="P70" s="54"/>
      <c r="Q70" s="54"/>
    </row>
    <row r="71">
      <c r="B71" s="127" t="s">
        <v>372</v>
      </c>
      <c r="C71" s="59" t="s">
        <v>595</v>
      </c>
      <c r="D71" s="129"/>
      <c r="E71" s="130"/>
      <c r="F71" s="129"/>
      <c r="G71" s="53"/>
      <c r="H71" s="53"/>
      <c r="I71" s="129"/>
      <c r="J71" s="53"/>
      <c r="K71" s="52"/>
      <c r="L71" s="52"/>
      <c r="M71" s="52"/>
      <c r="N71" s="52"/>
      <c r="P71" s="54"/>
      <c r="Q71" s="54"/>
    </row>
    <row r="72">
      <c r="B72" s="127" t="s">
        <v>385</v>
      </c>
      <c r="C72" s="52"/>
      <c r="D72" s="129"/>
      <c r="E72" s="130"/>
      <c r="F72" s="129"/>
      <c r="G72" s="53"/>
      <c r="H72" s="53"/>
      <c r="I72" s="129"/>
      <c r="J72" s="53"/>
      <c r="K72" s="52"/>
      <c r="L72" s="52"/>
      <c r="M72" s="52"/>
      <c r="N72" s="52"/>
      <c r="O72" s="52"/>
      <c r="P72" s="54"/>
      <c r="Q72" s="54"/>
    </row>
    <row r="73">
      <c r="B73" s="132"/>
      <c r="C73" s="52"/>
      <c r="D73" s="129"/>
      <c r="E73" s="130"/>
      <c r="F73" s="129">
        <v>43043.0</v>
      </c>
      <c r="G73" s="53"/>
      <c r="H73" s="53"/>
      <c r="I73" s="129">
        <v>43073.0</v>
      </c>
      <c r="J73" s="53"/>
      <c r="K73" s="52"/>
      <c r="L73" s="52"/>
      <c r="M73" s="52"/>
      <c r="N73" s="52"/>
      <c r="O73" s="52"/>
      <c r="P73" s="54"/>
      <c r="Q73" s="54"/>
    </row>
    <row r="74">
      <c r="B74" s="135" t="s">
        <v>394</v>
      </c>
      <c r="C74" s="136" t="s">
        <v>4</v>
      </c>
      <c r="D74" s="137" t="s">
        <v>5</v>
      </c>
      <c r="E74" s="136" t="s">
        <v>398</v>
      </c>
      <c r="F74" s="136" t="s">
        <v>399</v>
      </c>
      <c r="G74" s="136" t="s">
        <v>400</v>
      </c>
      <c r="H74" s="136" t="s">
        <v>401</v>
      </c>
      <c r="I74" s="136" t="s">
        <v>402</v>
      </c>
      <c r="J74" s="136" t="s">
        <v>403</v>
      </c>
      <c r="K74" s="136" t="s">
        <v>404</v>
      </c>
      <c r="L74" s="136" t="s">
        <v>405</v>
      </c>
      <c r="M74" s="136" t="s">
        <v>406</v>
      </c>
      <c r="N74" s="136" t="s">
        <v>407</v>
      </c>
      <c r="O74" s="136" t="s">
        <v>408</v>
      </c>
      <c r="P74" s="138" t="s">
        <v>409</v>
      </c>
      <c r="Q74" s="138" t="s">
        <v>411</v>
      </c>
      <c r="R74" s="139" t="s">
        <v>412</v>
      </c>
      <c r="S74" s="127"/>
    </row>
    <row r="75">
      <c r="B75" s="174">
        <f>'Sample Weights'!A2</f>
        <v>1</v>
      </c>
      <c r="C75" s="175">
        <f>'Sample Weights'!B2</f>
        <v>300</v>
      </c>
      <c r="D75" s="175" t="str">
        <f>'Sample Weights'!C2</f>
        <v>SKWA-24-4</v>
      </c>
      <c r="E75" s="175">
        <f>'Sample Weights'!E2</f>
        <v>0.0208</v>
      </c>
      <c r="F75" s="176">
        <v>0.0995</v>
      </c>
      <c r="G75" s="176">
        <v>1.1412</v>
      </c>
      <c r="H75" s="177" t="s">
        <v>605</v>
      </c>
      <c r="I75" s="177" t="s">
        <v>605</v>
      </c>
      <c r="J75" s="176">
        <v>0.163</v>
      </c>
      <c r="K75" s="178">
        <v>20.8411</v>
      </c>
      <c r="L75" s="178">
        <v>40.859</v>
      </c>
      <c r="M75" s="179">
        <f t="shared" ref="M75:M90" si="5">(L$89/(F$89/C$10)/(F$89/C$10+(G$89-F$89)/C$11+J$89/C$12))/(L75/(F75/C$10)/(F75/C$10+(G75-F75)/C$11+J75/C$12))</f>
        <v>0.8808600139</v>
      </c>
      <c r="N75" s="180">
        <f t="shared" ref="N75:N90" si="6">K75*M75</f>
        <v>18.35809163</v>
      </c>
      <c r="O75" s="180">
        <f t="shared" ref="O75:O90" si="7">(N75-H$136)/H$135*(F75/C$10+(G75-F75)/C$11+J75/C$12)/E75</f>
        <v>0.472835337</v>
      </c>
      <c r="P75" s="181">
        <f>AVERAGE(O75:O76)</f>
        <v>0.4759759635</v>
      </c>
      <c r="Q75" s="182">
        <f>(MAX(O75:O76)-MIN(O75:O76))/P75</f>
        <v>0.01319657596</v>
      </c>
      <c r="R75" s="149" t="str">
        <f>IF(Q75&gt;C$15, "Repeat", "")</f>
        <v/>
      </c>
    </row>
    <row r="76">
      <c r="B76" s="150">
        <f>'Sample Weights'!A3</f>
        <v>2</v>
      </c>
      <c r="C76" s="40">
        <f>'Sample Weights'!B3</f>
        <v>300</v>
      </c>
      <c r="D76" s="40" t="str">
        <f>'Sample Weights'!C3</f>
        <v>SKWA-24-4</v>
      </c>
      <c r="E76" s="40">
        <f>'Sample Weights'!E3</f>
        <v>0.0205</v>
      </c>
      <c r="F76" s="151">
        <v>0.0994</v>
      </c>
      <c r="G76" s="151">
        <v>1.1427</v>
      </c>
      <c r="H76" s="152" t="s">
        <v>623</v>
      </c>
      <c r="I76" s="152"/>
      <c r="J76" s="151">
        <v>0.1618</v>
      </c>
      <c r="K76" s="183">
        <v>19.1571</v>
      </c>
      <c r="L76" s="183">
        <v>37.6213</v>
      </c>
      <c r="M76" s="154">
        <f t="shared" si="5"/>
        <v>0.9562369163</v>
      </c>
      <c r="N76" s="155">
        <f t="shared" si="6"/>
        <v>18.31872623</v>
      </c>
      <c r="O76" s="155">
        <f t="shared" si="7"/>
        <v>0.47911659</v>
      </c>
      <c r="P76" s="156"/>
      <c r="Q76" s="157"/>
      <c r="R76" s="158"/>
    </row>
    <row r="77">
      <c r="B77" s="150">
        <f>'Sample Weights'!A4</f>
        <v>3</v>
      </c>
      <c r="C77" s="40">
        <f>'Sample Weights'!B4</f>
        <v>277</v>
      </c>
      <c r="D77" s="40" t="str">
        <f>'Sample Weights'!C4</f>
        <v>QFRS-16-2</v>
      </c>
      <c r="E77" s="40">
        <f>'Sample Weights'!E4</f>
        <v>0.0212</v>
      </c>
      <c r="F77" s="151">
        <v>0.0996</v>
      </c>
      <c r="G77" s="151">
        <v>1.1389</v>
      </c>
      <c r="H77" s="152" t="s">
        <v>628</v>
      </c>
      <c r="I77" s="159"/>
      <c r="J77" s="151">
        <v>0.1613</v>
      </c>
      <c r="K77" s="183">
        <v>178.685</v>
      </c>
      <c r="L77" s="183">
        <v>36.8809</v>
      </c>
      <c r="M77" s="154">
        <f t="shared" si="5"/>
        <v>0.9741986786</v>
      </c>
      <c r="N77" s="155">
        <f t="shared" si="6"/>
        <v>174.0746909</v>
      </c>
      <c r="O77" s="155">
        <f t="shared" si="7"/>
        <v>3.913007132</v>
      </c>
      <c r="P77" s="156">
        <f>AVERAGE(O77:O78)</f>
        <v>3.90938435</v>
      </c>
      <c r="Q77" s="157">
        <f>(MAX(O77:O78)-MIN(O77:O78))/P77</f>
        <v>0.001853377595</v>
      </c>
      <c r="R77" s="160" t="str">
        <f>IF(Q77&gt;C$15, "Repeat", "")</f>
        <v/>
      </c>
    </row>
    <row r="78">
      <c r="B78" s="150">
        <f>'Sample Weights'!A5</f>
        <v>4</v>
      </c>
      <c r="C78" s="40">
        <f>'Sample Weights'!B5</f>
        <v>277</v>
      </c>
      <c r="D78" s="40" t="str">
        <f>'Sample Weights'!C5</f>
        <v>QFRS-16-2</v>
      </c>
      <c r="E78" s="40">
        <f>'Sample Weights'!E5</f>
        <v>0.0212</v>
      </c>
      <c r="F78" s="151">
        <v>0.0995</v>
      </c>
      <c r="G78" s="151">
        <v>1.1428</v>
      </c>
      <c r="H78" s="152" t="s">
        <v>636</v>
      </c>
      <c r="I78" s="159"/>
      <c r="J78" s="151">
        <v>0.1601</v>
      </c>
      <c r="K78" s="183">
        <v>176.0769</v>
      </c>
      <c r="L78" s="183">
        <v>36.5558</v>
      </c>
      <c r="M78" s="154">
        <f t="shared" si="5"/>
        <v>0.9843029574</v>
      </c>
      <c r="N78" s="155">
        <f t="shared" si="6"/>
        <v>173.3130134</v>
      </c>
      <c r="O78" s="155">
        <f t="shared" si="7"/>
        <v>3.905761567</v>
      </c>
      <c r="P78" s="156"/>
      <c r="Q78" s="157"/>
      <c r="R78" s="158"/>
    </row>
    <row r="79">
      <c r="B79" s="150">
        <f>'Sample Weights'!A6</f>
        <v>5</v>
      </c>
      <c r="C79" s="40">
        <f>'Sample Weights'!B6</f>
        <v>330</v>
      </c>
      <c r="D79" s="40" t="str">
        <f>'Sample Weights'!C6</f>
        <v>SLMD-28-5</v>
      </c>
      <c r="E79" s="40">
        <f>'Sample Weights'!E6</f>
        <v>0.0217</v>
      </c>
      <c r="F79" s="151">
        <v>0.0995</v>
      </c>
      <c r="G79" s="151">
        <v>1.149</v>
      </c>
      <c r="H79" s="152" t="s">
        <v>641</v>
      </c>
      <c r="I79" s="159"/>
      <c r="J79" s="151">
        <v>0.1601</v>
      </c>
      <c r="K79" s="183">
        <v>74.1777</v>
      </c>
      <c r="L79" s="183">
        <v>35.6748</v>
      </c>
      <c r="M79" s="154">
        <f t="shared" si="5"/>
        <v>1.013587083</v>
      </c>
      <c r="N79" s="155">
        <f t="shared" si="6"/>
        <v>75.18555855</v>
      </c>
      <c r="O79" s="155">
        <f t="shared" si="7"/>
        <v>1.694636107</v>
      </c>
      <c r="P79" s="156">
        <f>AVERAGE(O79:O80)</f>
        <v>1.634391166</v>
      </c>
      <c r="Q79" s="157">
        <f>(MAX(O79:O80)-MIN(O79:O80))/P79</f>
        <v>0.07372156909</v>
      </c>
      <c r="R79" s="160" t="str">
        <f>IF(Q79&gt;C$15, "Repeat", "")</f>
        <v/>
      </c>
    </row>
    <row r="80">
      <c r="B80" s="150">
        <f>'Sample Weights'!A7</f>
        <v>6</v>
      </c>
      <c r="C80" s="40">
        <f>'Sample Weights'!B7</f>
        <v>330</v>
      </c>
      <c r="D80" s="40" t="str">
        <f>'Sample Weights'!C7</f>
        <v>SLMD-28-5</v>
      </c>
      <c r="E80" s="40">
        <f>'Sample Weights'!E7</f>
        <v>0.0209</v>
      </c>
      <c r="F80" s="151">
        <v>0.0994</v>
      </c>
      <c r="G80" s="151">
        <v>1.1399</v>
      </c>
      <c r="H80" s="152" t="s">
        <v>647</v>
      </c>
      <c r="I80" s="152" t="s">
        <v>636</v>
      </c>
      <c r="J80" s="151">
        <v>0.1617</v>
      </c>
      <c r="K80" s="183">
        <v>66.5035</v>
      </c>
      <c r="L80" s="183">
        <v>35.3916</v>
      </c>
      <c r="M80" s="154">
        <f t="shared" si="5"/>
        <v>1.014164059</v>
      </c>
      <c r="N80" s="155">
        <f t="shared" si="6"/>
        <v>67.44545948</v>
      </c>
      <c r="O80" s="155">
        <f t="shared" si="7"/>
        <v>1.574146225</v>
      </c>
      <c r="P80" s="156"/>
      <c r="Q80" s="157"/>
      <c r="R80" s="158"/>
    </row>
    <row r="81">
      <c r="B81" s="150">
        <f>'Sample Weights'!A8</f>
        <v>7</v>
      </c>
      <c r="C81" s="40">
        <f>'Sample Weights'!B8</f>
        <v>194</v>
      </c>
      <c r="D81" s="40" t="str">
        <f>'Sample Weights'!C8</f>
        <v>LILB-26-4</v>
      </c>
      <c r="E81" s="40">
        <f>'Sample Weights'!E8</f>
        <v>0.0205</v>
      </c>
      <c r="F81" s="151">
        <v>0.0994</v>
      </c>
      <c r="G81" s="151">
        <v>1.1401</v>
      </c>
      <c r="H81" s="152" t="s">
        <v>651</v>
      </c>
      <c r="I81" s="152" t="s">
        <v>651</v>
      </c>
      <c r="J81" s="151">
        <v>0.1607</v>
      </c>
      <c r="K81" s="183">
        <v>27.0965</v>
      </c>
      <c r="L81" s="183">
        <v>36.2957</v>
      </c>
      <c r="M81" s="154">
        <f t="shared" si="5"/>
        <v>0.9885385985</v>
      </c>
      <c r="N81" s="155">
        <f t="shared" si="6"/>
        <v>26.78593613</v>
      </c>
      <c r="O81" s="155">
        <f t="shared" si="7"/>
        <v>0.6719929475</v>
      </c>
      <c r="P81" s="156">
        <f>AVERAGE(O81:O82)</f>
        <v>0.6932718864</v>
      </c>
      <c r="Q81" s="157">
        <f>(MAX(O81:O82)-MIN(O81:O82))/P81</f>
        <v>0.06138699494</v>
      </c>
      <c r="R81" s="160" t="str">
        <f>IF(Q81&gt;C$15, "Repeat", "")</f>
        <v/>
      </c>
    </row>
    <row r="82">
      <c r="B82" s="150">
        <f>'Sample Weights'!A9</f>
        <v>8</v>
      </c>
      <c r="C82" s="40">
        <f>'Sample Weights'!B9</f>
        <v>194</v>
      </c>
      <c r="D82" s="40" t="str">
        <f>'Sample Weights'!C9</f>
        <v>LILB-26-4</v>
      </c>
      <c r="E82" s="40">
        <f>'Sample Weights'!E9</f>
        <v>0.0208</v>
      </c>
      <c r="F82" s="151">
        <v>0.0992</v>
      </c>
      <c r="G82" s="151">
        <v>1.1467</v>
      </c>
      <c r="H82" s="152" t="s">
        <v>658</v>
      </c>
      <c r="I82" s="159"/>
      <c r="J82" s="151">
        <v>0.1617</v>
      </c>
      <c r="K82" s="183">
        <v>29.3619</v>
      </c>
      <c r="L82" s="183">
        <v>36.5691</v>
      </c>
      <c r="M82" s="154">
        <f t="shared" si="5"/>
        <v>0.9848298405</v>
      </c>
      <c r="N82" s="155">
        <f t="shared" si="6"/>
        <v>28.91647529</v>
      </c>
      <c r="O82" s="155">
        <f t="shared" si="7"/>
        <v>0.7145508253</v>
      </c>
      <c r="P82" s="156"/>
      <c r="Q82" s="157"/>
      <c r="R82" s="158"/>
    </row>
    <row r="83">
      <c r="B83" s="150">
        <f>'Sample Weights'!A10</f>
        <v>9</v>
      </c>
      <c r="C83" s="40">
        <f>'Sample Weights'!B10</f>
        <v>1</v>
      </c>
      <c r="D83" s="40" t="str">
        <f>'Sample Weights'!C10</f>
        <v>ALAA-20-1</v>
      </c>
      <c r="E83" s="40">
        <f>'Sample Weights'!E10</f>
        <v>0.0212</v>
      </c>
      <c r="F83" s="151">
        <v>0.0992</v>
      </c>
      <c r="G83" s="151">
        <v>1.1432</v>
      </c>
      <c r="H83" s="152" t="s">
        <v>662</v>
      </c>
      <c r="I83" s="159"/>
      <c r="J83" s="151">
        <v>0.1608</v>
      </c>
      <c r="K83" s="183">
        <v>89.4737</v>
      </c>
      <c r="L83" s="183">
        <v>38.0185</v>
      </c>
      <c r="M83" s="154">
        <f t="shared" si="5"/>
        <v>0.9442097344</v>
      </c>
      <c r="N83" s="155">
        <f t="shared" si="6"/>
        <v>84.48193851</v>
      </c>
      <c r="O83" s="155">
        <f t="shared" si="7"/>
        <v>1.933874927</v>
      </c>
      <c r="P83" s="156">
        <f>AVERAGE(O83:O84)</f>
        <v>1.998553142</v>
      </c>
      <c r="Q83" s="157">
        <f>(MAX(O83:O84)-MIN(O83:O84))/P83</f>
        <v>0.06472503863</v>
      </c>
      <c r="R83" s="160" t="str">
        <f>IF(Q83&gt;C$15, "Repeat", "")</f>
        <v/>
      </c>
    </row>
    <row r="84">
      <c r="B84" s="150">
        <f>'Sample Weights'!A11</f>
        <v>10</v>
      </c>
      <c r="C84" s="40">
        <f>'Sample Weights'!B11</f>
        <v>1</v>
      </c>
      <c r="D84" s="40" t="str">
        <f>'Sample Weights'!C11</f>
        <v>ALAA-20-1</v>
      </c>
      <c r="E84" s="40">
        <f>'Sample Weights'!E11</f>
        <v>0.0205</v>
      </c>
      <c r="F84" s="151">
        <v>0.0992</v>
      </c>
      <c r="G84" s="151">
        <v>1.1461</v>
      </c>
      <c r="H84" s="152" t="s">
        <v>669</v>
      </c>
      <c r="I84" s="159"/>
      <c r="J84" s="151">
        <v>0.1592</v>
      </c>
      <c r="K84" s="183">
        <v>89.331</v>
      </c>
      <c r="L84" s="183">
        <v>36.8686</v>
      </c>
      <c r="M84" s="154">
        <f t="shared" si="5"/>
        <v>0.9750853966</v>
      </c>
      <c r="N84" s="155">
        <f t="shared" si="6"/>
        <v>87.10535356</v>
      </c>
      <c r="O84" s="155">
        <f t="shared" si="7"/>
        <v>2.063231357</v>
      </c>
      <c r="P84" s="156"/>
      <c r="Q84" s="157"/>
      <c r="R84" s="158"/>
    </row>
    <row r="85">
      <c r="B85" s="150">
        <f>'Sample Weights'!A12</f>
        <v>11</v>
      </c>
      <c r="C85" s="40">
        <f>'Sample Weights'!B12</f>
        <v>297</v>
      </c>
      <c r="D85" s="40" t="str">
        <f>'Sample Weights'!C12</f>
        <v>SKNP-10-8</v>
      </c>
      <c r="E85" s="40">
        <f>'Sample Weights'!E12</f>
        <v>0.021</v>
      </c>
      <c r="F85" s="151">
        <v>0.0992</v>
      </c>
      <c r="G85" s="151">
        <v>1.1425</v>
      </c>
      <c r="H85" s="152" t="s">
        <v>674</v>
      </c>
      <c r="I85" s="159"/>
      <c r="J85" s="151">
        <v>0.1624</v>
      </c>
      <c r="K85" s="183">
        <v>85.4466</v>
      </c>
      <c r="L85" s="183">
        <v>37.2373</v>
      </c>
      <c r="M85" s="154">
        <f t="shared" si="5"/>
        <v>0.9642924774</v>
      </c>
      <c r="N85" s="155">
        <f t="shared" si="6"/>
        <v>82.3955136</v>
      </c>
      <c r="O85" s="155">
        <f t="shared" si="7"/>
        <v>1.906017061</v>
      </c>
      <c r="P85" s="156">
        <f>AVERAGE(O85:O86)</f>
        <v>1.901930449</v>
      </c>
      <c r="Q85" s="157">
        <f>(MAX(O85:O86)-MIN(O85:O86))/P85</f>
        <v>0.004297330123</v>
      </c>
      <c r="R85" s="160" t="str">
        <f>IF(Q85&gt;C$15, "Repeat", "")</f>
        <v/>
      </c>
    </row>
    <row r="86">
      <c r="B86" s="150">
        <f>'Sample Weights'!A13</f>
        <v>12</v>
      </c>
      <c r="C86" s="40">
        <f>'Sample Weights'!B13</f>
        <v>297</v>
      </c>
      <c r="D86" s="40" t="str">
        <f>'Sample Weights'!C13</f>
        <v>SKNP-10-8</v>
      </c>
      <c r="E86" s="40">
        <f>'Sample Weights'!E13</f>
        <v>0.0216</v>
      </c>
      <c r="F86" s="151">
        <v>0.0993</v>
      </c>
      <c r="G86" s="151">
        <v>1.141</v>
      </c>
      <c r="H86" s="152" t="s">
        <v>683</v>
      </c>
      <c r="I86" s="152" t="s">
        <v>674</v>
      </c>
      <c r="J86" s="151">
        <v>0.1605</v>
      </c>
      <c r="K86" s="183">
        <v>85.9152</v>
      </c>
      <c r="L86" s="183">
        <v>36.4067</v>
      </c>
      <c r="M86" s="154">
        <f t="shared" si="5"/>
        <v>0.9851295709</v>
      </c>
      <c r="N86" s="155">
        <f t="shared" si="6"/>
        <v>84.63760411</v>
      </c>
      <c r="O86" s="155">
        <f t="shared" si="7"/>
        <v>1.897843838</v>
      </c>
      <c r="P86" s="156"/>
      <c r="Q86" s="157"/>
      <c r="R86" s="158"/>
    </row>
    <row r="87">
      <c r="B87" s="150">
        <f>'Sample Weights'!A14</f>
        <v>13</v>
      </c>
      <c r="C87" s="40">
        <f>'Sample Weights'!B14</f>
        <v>19</v>
      </c>
      <c r="D87" s="40" t="str">
        <f>'Sample Weights'!C14</f>
        <v>BLCG-28-3</v>
      </c>
      <c r="E87" s="40">
        <f>'Sample Weights'!E14</f>
        <v>0.0204</v>
      </c>
      <c r="F87" s="151">
        <v>0.0994</v>
      </c>
      <c r="G87" s="151">
        <v>1.1584</v>
      </c>
      <c r="H87" s="152" t="s">
        <v>686</v>
      </c>
      <c r="I87" s="152" t="s">
        <v>686</v>
      </c>
      <c r="J87" s="151">
        <v>0.1622</v>
      </c>
      <c r="K87" s="183">
        <v>149.3603</v>
      </c>
      <c r="L87" s="183">
        <v>37.2046</v>
      </c>
      <c r="M87" s="154">
        <f t="shared" si="5"/>
        <v>0.9792216772</v>
      </c>
      <c r="N87" s="155">
        <f t="shared" si="6"/>
        <v>146.2568435</v>
      </c>
      <c r="O87" s="155">
        <f t="shared" si="7"/>
        <v>3.480778539</v>
      </c>
      <c r="P87" s="156">
        <f>AVERAGE(O87:O88)</f>
        <v>3.288362873</v>
      </c>
      <c r="Q87" s="157">
        <f>(MAX(O87:O88)-MIN(O87:O88))/P87</f>
        <v>0.1170282435</v>
      </c>
      <c r="R87" s="160" t="str">
        <f>IF(Q87&gt;C$15, "Repeat", "")</f>
        <v>Repeat</v>
      </c>
    </row>
    <row r="88">
      <c r="B88" s="150">
        <f>'Sample Weights'!A15</f>
        <v>14</v>
      </c>
      <c r="C88" s="40">
        <f>'Sample Weights'!B15</f>
        <v>19</v>
      </c>
      <c r="D88" s="40" t="str">
        <f>'Sample Weights'!C15</f>
        <v>BLCG-28-3</v>
      </c>
      <c r="E88" s="40">
        <f>'Sample Weights'!E15</f>
        <v>0.0213</v>
      </c>
      <c r="F88" s="151">
        <v>0.0993</v>
      </c>
      <c r="G88" s="151">
        <v>1.1427</v>
      </c>
      <c r="H88" s="152" t="s">
        <v>694</v>
      </c>
      <c r="I88" s="159"/>
      <c r="J88" s="151">
        <v>0.1601</v>
      </c>
      <c r="K88" s="183">
        <v>139.3755</v>
      </c>
      <c r="L88" s="183">
        <v>36.3892</v>
      </c>
      <c r="M88" s="154">
        <f t="shared" si="5"/>
        <v>0.9867307201</v>
      </c>
      <c r="N88" s="155">
        <f t="shared" si="6"/>
        <v>137.5260875</v>
      </c>
      <c r="O88" s="155">
        <f t="shared" si="7"/>
        <v>3.095947208</v>
      </c>
      <c r="P88" s="156"/>
      <c r="Q88" s="157"/>
      <c r="R88" s="158"/>
    </row>
    <row r="89">
      <c r="B89" s="150">
        <f>'Sample Weights'!A16</f>
        <v>15</v>
      </c>
      <c r="C89" s="40">
        <f>'Sample Weights'!B16</f>
        <v>160</v>
      </c>
      <c r="D89" s="40" t="str">
        <f>'Sample Weights'!C16</f>
        <v>KLNB-20-2</v>
      </c>
      <c r="E89" s="40">
        <f>'Sample Weights'!E16</f>
        <v>0.0216</v>
      </c>
      <c r="F89" s="151">
        <v>0.0992</v>
      </c>
      <c r="G89" s="151">
        <v>1.1407</v>
      </c>
      <c r="H89" s="152" t="s">
        <v>700</v>
      </c>
      <c r="I89" s="159"/>
      <c r="J89" s="151">
        <v>0.1621</v>
      </c>
      <c r="K89" s="183">
        <v>30.0026</v>
      </c>
      <c r="L89" s="184">
        <v>35.8506</v>
      </c>
      <c r="M89" s="154">
        <f t="shared" si="5"/>
        <v>1</v>
      </c>
      <c r="N89" s="155">
        <f t="shared" si="6"/>
        <v>30.0026</v>
      </c>
      <c r="O89" s="155">
        <f t="shared" si="7"/>
        <v>0.7086214242</v>
      </c>
      <c r="P89" s="156">
        <f>AVERAGE(O89:O90)</f>
        <v>0.7009623423</v>
      </c>
      <c r="Q89" s="157">
        <f>(MAX(O89:O90)-MIN(O89:O90))/P89</f>
        <v>0.0218530481</v>
      </c>
      <c r="R89" s="160" t="str">
        <f>IF(Q89&gt;C$15, "Repeat", "")</f>
        <v/>
      </c>
    </row>
    <row r="90">
      <c r="B90" s="150">
        <f>'Sample Weights'!A17</f>
        <v>16</v>
      </c>
      <c r="C90" s="40">
        <f>'Sample Weights'!B17</f>
        <v>160</v>
      </c>
      <c r="D90" s="40" t="str">
        <f>'Sample Weights'!C17</f>
        <v>KLNB-20-2</v>
      </c>
      <c r="E90" s="40">
        <f>'Sample Weights'!E17</f>
        <v>0.0212</v>
      </c>
      <c r="F90" s="151">
        <v>0.0995</v>
      </c>
      <c r="G90" s="151">
        <v>1.1418</v>
      </c>
      <c r="H90" s="152" t="s">
        <v>713</v>
      </c>
      <c r="I90" s="152" t="s">
        <v>714</v>
      </c>
      <c r="J90" s="151">
        <v>0.1611</v>
      </c>
      <c r="K90" s="183">
        <v>27.2375</v>
      </c>
      <c r="L90" s="183">
        <v>34.1407</v>
      </c>
      <c r="M90" s="154">
        <f t="shared" si="5"/>
        <v>1.053647873</v>
      </c>
      <c r="N90" s="155">
        <f t="shared" si="6"/>
        <v>28.69873395</v>
      </c>
      <c r="O90" s="155">
        <f t="shared" si="7"/>
        <v>0.6933032604</v>
      </c>
      <c r="P90" s="156"/>
      <c r="Q90" s="157"/>
      <c r="R90" s="158"/>
    </row>
    <row r="91">
      <c r="B91" s="150">
        <f>'Sample Weights'!A18</f>
        <v>17</v>
      </c>
      <c r="C91" s="40">
        <f>'Sample Weights'!B18</f>
        <v>282</v>
      </c>
      <c r="D91" s="40" t="str">
        <f>'Sample Weights'!C18</f>
        <v>QLKE-16-4</v>
      </c>
      <c r="E91" s="40" t="str">
        <f>'Sample Weights'!E18</f>
        <v>- </v>
      </c>
      <c r="F91" s="151"/>
      <c r="G91" s="151"/>
      <c r="H91" s="152"/>
      <c r="I91" s="159"/>
      <c r="J91" s="151"/>
      <c r="K91" s="185"/>
      <c r="L91" s="185"/>
      <c r="M91" s="154"/>
      <c r="N91" s="155"/>
      <c r="O91" s="155"/>
      <c r="P91" s="156"/>
      <c r="Q91" s="157"/>
      <c r="R91" s="160" t="str">
        <f>IF(Q91&gt;C$15, "Repeat", "")</f>
        <v/>
      </c>
    </row>
    <row r="92">
      <c r="B92" s="150">
        <f>'Sample Weights'!A19</f>
        <v>18</v>
      </c>
      <c r="C92" s="40">
        <f>'Sample Weights'!B19</f>
        <v>282</v>
      </c>
      <c r="D92" s="40" t="str">
        <f>'Sample Weights'!C19</f>
        <v>QLKE-16-4</v>
      </c>
      <c r="E92" s="40" t="str">
        <f>'Sample Weights'!E19</f>
        <v>- </v>
      </c>
      <c r="F92" s="151"/>
      <c r="G92" s="151"/>
      <c r="H92" s="152"/>
      <c r="I92" s="159"/>
      <c r="J92" s="151"/>
      <c r="K92" s="185"/>
      <c r="L92" s="185"/>
      <c r="M92" s="154"/>
      <c r="N92" s="155"/>
      <c r="O92" s="155"/>
      <c r="P92" s="156"/>
      <c r="Q92" s="157"/>
      <c r="R92" s="158"/>
    </row>
    <row r="93">
      <c r="B93" s="150">
        <f>'Sample Weights'!A20</f>
        <v>19</v>
      </c>
      <c r="C93" s="40">
        <f>'Sample Weights'!B20</f>
        <v>384</v>
      </c>
      <c r="D93" s="40" t="str">
        <f>'Sample Weights'!C20</f>
        <v>YALE-27-3</v>
      </c>
      <c r="E93" s="40">
        <f>'Sample Weights'!E20</f>
        <v>0.0212</v>
      </c>
      <c r="F93" s="151">
        <v>0.0989</v>
      </c>
      <c r="G93" s="151">
        <v>1.142</v>
      </c>
      <c r="H93" s="152" t="s">
        <v>732</v>
      </c>
      <c r="I93" s="152" t="s">
        <v>732</v>
      </c>
      <c r="J93" s="151">
        <v>0.1612</v>
      </c>
      <c r="K93" s="183">
        <v>75.0943</v>
      </c>
      <c r="L93" s="183">
        <v>32.943</v>
      </c>
      <c r="M93" s="154">
        <f t="shared" ref="M93:M98" si="8">(L$89/(F$89/C$10)/(F$89/C$10+(G$89-F$89)/C$11+J$89/C$12))/(L93/(F93/C$10)/(F93/C$10+(G93-F93)/C$11+J93/C$12))</f>
        <v>1.085558854</v>
      </c>
      <c r="N93" s="155">
        <f t="shared" ref="N93:N98" si="9">K93*M93</f>
        <v>81.51928228</v>
      </c>
      <c r="O93" s="155">
        <f t="shared" ref="O93:O98" si="10">(N93-H$136)/H$135*(F93/C$10+(G93-F93)/C$11+J93/C$12)/E93</f>
        <v>1.866596909</v>
      </c>
      <c r="P93" s="156">
        <f>AVERAGE(O93:O94)</f>
        <v>1.967124846</v>
      </c>
      <c r="Q93" s="157">
        <f>(MAX(O93:O94)-MIN(O93:O94))/P93</f>
        <v>0.1022079885</v>
      </c>
      <c r="R93" s="160" t="str">
        <f>IF(Q93&gt;C$15, "Repeat", "")</f>
        <v>Repeat</v>
      </c>
    </row>
    <row r="94">
      <c r="B94" s="150">
        <f>'Sample Weights'!A21</f>
        <v>20</v>
      </c>
      <c r="C94" s="40">
        <f>'Sample Weights'!B21</f>
        <v>384</v>
      </c>
      <c r="D94" s="40" t="str">
        <f>'Sample Weights'!C21</f>
        <v>YALE-27-3</v>
      </c>
      <c r="E94" s="40">
        <f>'Sample Weights'!E21</f>
        <v>0.0208</v>
      </c>
      <c r="F94" s="151">
        <v>0.0994</v>
      </c>
      <c r="G94" s="151">
        <v>1.1527</v>
      </c>
      <c r="H94" s="152" t="s">
        <v>748</v>
      </c>
      <c r="I94" s="159"/>
      <c r="J94" s="151">
        <v>0.1614</v>
      </c>
      <c r="K94" s="183">
        <v>83.9189</v>
      </c>
      <c r="L94" s="183">
        <v>34.5597</v>
      </c>
      <c r="M94" s="154">
        <f t="shared" si="8"/>
        <v>1.049007085</v>
      </c>
      <c r="N94" s="155">
        <f t="shared" si="9"/>
        <v>88.03152068</v>
      </c>
      <c r="O94" s="155">
        <f t="shared" si="10"/>
        <v>2.067652783</v>
      </c>
      <c r="P94" s="156"/>
      <c r="Q94" s="157"/>
      <c r="R94" s="158"/>
    </row>
    <row r="95">
      <c r="B95" s="150">
        <f>'Sample Weights'!A22</f>
        <v>21</v>
      </c>
      <c r="C95" s="40">
        <f>'Sample Weights'!B22</f>
        <v>263</v>
      </c>
      <c r="D95" s="40" t="str">
        <f>'Sample Weights'!C22</f>
        <v>PHLC-22-5</v>
      </c>
      <c r="E95" s="40">
        <f>'Sample Weights'!E22</f>
        <v>0.0215</v>
      </c>
      <c r="F95" s="151">
        <v>0.0992</v>
      </c>
      <c r="G95" s="151">
        <v>1.1402</v>
      </c>
      <c r="H95" s="152" t="s">
        <v>755</v>
      </c>
      <c r="I95" s="159"/>
      <c r="J95" s="151">
        <v>0.1614</v>
      </c>
      <c r="K95" s="183">
        <v>11.7347</v>
      </c>
      <c r="L95" s="183">
        <v>33.0327</v>
      </c>
      <c r="M95" s="154">
        <f t="shared" si="8"/>
        <v>1.084474351</v>
      </c>
      <c r="N95" s="155">
        <f t="shared" si="9"/>
        <v>12.72598117</v>
      </c>
      <c r="O95" s="155">
        <f t="shared" si="10"/>
        <v>0.3334976856</v>
      </c>
      <c r="P95" s="156">
        <f>AVERAGE(O95:O96)</f>
        <v>0.3517785714</v>
      </c>
      <c r="Q95" s="157">
        <f>(MAX(O95:O96)-MIN(O95:O96))/P95</f>
        <v>0.10393405</v>
      </c>
      <c r="R95" s="160" t="str">
        <f>IF(Q95&gt;C$15, "Repeat", "")</f>
        <v>Repeat</v>
      </c>
    </row>
    <row r="96">
      <c r="B96" s="150">
        <f>'Sample Weights'!A23</f>
        <v>22</v>
      </c>
      <c r="C96" s="40">
        <f>'Sample Weights'!B23</f>
        <v>263</v>
      </c>
      <c r="D96" s="40" t="str">
        <f>'Sample Weights'!C23</f>
        <v>PHLC-22-5</v>
      </c>
      <c r="E96" s="40">
        <f>'Sample Weights'!E23</f>
        <v>0.0209</v>
      </c>
      <c r="F96" s="151">
        <v>0.0994</v>
      </c>
      <c r="G96" s="151">
        <v>1.1602</v>
      </c>
      <c r="H96" s="152" t="s">
        <v>764</v>
      </c>
      <c r="I96" s="159"/>
      <c r="J96" s="151">
        <v>0.1618</v>
      </c>
      <c r="K96" s="183">
        <v>12.0171</v>
      </c>
      <c r="L96" s="183">
        <v>32.0795</v>
      </c>
      <c r="M96" s="154">
        <f t="shared" si="8"/>
        <v>1.137033853</v>
      </c>
      <c r="N96" s="155">
        <f t="shared" si="9"/>
        <v>13.66384951</v>
      </c>
      <c r="O96" s="155">
        <f t="shared" si="10"/>
        <v>0.3700594572</v>
      </c>
      <c r="P96" s="156"/>
      <c r="Q96" s="157"/>
      <c r="R96" s="158"/>
    </row>
    <row r="97">
      <c r="B97" s="150">
        <f>'Sample Weights'!A24</f>
        <v>23</v>
      </c>
      <c r="C97" s="40" t="str">
        <f>'Sample Weights'!B24</f>
        <v>Nisqually-1</v>
      </c>
      <c r="D97" s="40" t="str">
        <f>'Sample Weights'!C24</f>
        <v/>
      </c>
      <c r="E97" s="40">
        <f>'Sample Weights'!E24</f>
        <v>0.0217</v>
      </c>
      <c r="F97" s="151">
        <v>0.0993</v>
      </c>
      <c r="G97" s="151">
        <v>1.146</v>
      </c>
      <c r="H97" s="152" t="s">
        <v>771</v>
      </c>
      <c r="I97" s="159"/>
      <c r="J97" s="151">
        <v>0.1607</v>
      </c>
      <c r="K97" s="183">
        <v>62.1905</v>
      </c>
      <c r="L97" s="183">
        <v>32.8526</v>
      </c>
      <c r="M97" s="154">
        <f t="shared" si="8"/>
        <v>1.096168339</v>
      </c>
      <c r="N97" s="155">
        <f t="shared" si="9"/>
        <v>68.17125707</v>
      </c>
      <c r="O97" s="155">
        <f t="shared" si="10"/>
        <v>1.538470778</v>
      </c>
      <c r="P97" s="156">
        <f>AVERAGE(O97:O98)</f>
        <v>1.575443834</v>
      </c>
      <c r="Q97" s="157">
        <f>(MAX(O97:O98)-MIN(O97:O98))/P97</f>
        <v>0.04693668536</v>
      </c>
      <c r="R97" s="160" t="str">
        <f>IF(Q97&gt;C$15, "Repeat", "")</f>
        <v/>
      </c>
    </row>
    <row r="98">
      <c r="B98" s="162">
        <f>'Sample Weights'!A25</f>
        <v>24</v>
      </c>
      <c r="C98" s="163" t="str">
        <f>'Sample Weights'!B25</f>
        <v>Nisqually-1</v>
      </c>
      <c r="D98" s="163" t="str">
        <f>'Sample Weights'!C25</f>
        <v/>
      </c>
      <c r="E98" s="163">
        <f>'Sample Weights'!E25</f>
        <v>0.0208</v>
      </c>
      <c r="F98" s="164">
        <v>0.0992</v>
      </c>
      <c r="G98" s="164">
        <v>1.15</v>
      </c>
      <c r="H98" s="186">
        <v>0.2326388888888889</v>
      </c>
      <c r="I98" s="186">
        <v>0.2326388888888889</v>
      </c>
      <c r="J98" s="164">
        <v>0.1612</v>
      </c>
      <c r="K98" s="187">
        <v>65.6219</v>
      </c>
      <c r="L98" s="187">
        <v>34.7073</v>
      </c>
      <c r="M98" s="167">
        <f t="shared" si="8"/>
        <v>1.04010149</v>
      </c>
      <c r="N98" s="168">
        <f t="shared" si="9"/>
        <v>68.25343595</v>
      </c>
      <c r="O98" s="168">
        <f t="shared" si="10"/>
        <v>1.61241689</v>
      </c>
      <c r="P98" s="169"/>
      <c r="Q98" s="170"/>
      <c r="R98" s="171"/>
    </row>
    <row r="99">
      <c r="B99" s="132"/>
      <c r="C99" s="52"/>
      <c r="D99" s="53"/>
      <c r="E99" s="52"/>
      <c r="F99" s="53"/>
      <c r="G99" s="53"/>
      <c r="H99" s="53"/>
      <c r="I99" s="53"/>
      <c r="J99" s="53"/>
      <c r="K99" s="52"/>
      <c r="L99" s="52"/>
      <c r="M99" s="52"/>
      <c r="N99" s="52"/>
      <c r="O99" s="52"/>
      <c r="P99" s="54"/>
      <c r="Q99" s="54"/>
    </row>
    <row r="100">
      <c r="B100" s="132"/>
      <c r="C100" s="52"/>
      <c r="D100" s="53"/>
      <c r="E100" s="52"/>
      <c r="F100" s="53"/>
      <c r="G100" s="53"/>
      <c r="H100" s="53"/>
      <c r="I100" s="53"/>
      <c r="J100" s="53"/>
      <c r="K100" s="52"/>
      <c r="L100" s="19" t="s">
        <v>590</v>
      </c>
      <c r="M100" s="52"/>
      <c r="N100" s="52"/>
      <c r="O100" s="52"/>
      <c r="P100" s="54"/>
      <c r="Q100" s="54"/>
    </row>
    <row r="101">
      <c r="B101" s="51" t="s">
        <v>777</v>
      </c>
      <c r="C101" s="52"/>
      <c r="D101" s="53"/>
      <c r="E101" s="52"/>
      <c r="F101" s="53"/>
      <c r="G101" s="53"/>
      <c r="H101" s="53"/>
      <c r="I101" s="53"/>
      <c r="J101" s="53"/>
      <c r="K101" s="52"/>
      <c r="L101" s="173">
        <f>AVERAGE(L75:L98)</f>
        <v>35.82450909</v>
      </c>
      <c r="M101" s="52"/>
      <c r="N101" s="52"/>
      <c r="O101" s="52"/>
      <c r="P101" s="54"/>
      <c r="Q101" s="54"/>
    </row>
    <row r="102" ht="15.75" customHeight="1">
      <c r="B102" s="127" t="s">
        <v>372</v>
      </c>
      <c r="C102" s="59" t="s">
        <v>778</v>
      </c>
      <c r="D102" s="53"/>
      <c r="E102" s="52"/>
      <c r="F102" s="188"/>
      <c r="G102" s="53"/>
      <c r="H102" s="53"/>
      <c r="I102" s="63"/>
      <c r="J102" s="53"/>
      <c r="K102" s="52"/>
      <c r="L102" s="52"/>
      <c r="M102" s="52"/>
      <c r="N102" s="52"/>
      <c r="O102" s="52"/>
      <c r="P102" s="54"/>
      <c r="Q102" s="54"/>
    </row>
    <row r="103" ht="15.75" customHeight="1">
      <c r="B103" s="127" t="s">
        <v>385</v>
      </c>
      <c r="C103" s="52"/>
      <c r="D103" s="53"/>
      <c r="E103" s="52"/>
      <c r="F103" s="188"/>
      <c r="G103" s="53"/>
      <c r="H103" s="53"/>
      <c r="I103" s="63"/>
      <c r="J103" s="53"/>
      <c r="K103" s="52"/>
      <c r="L103" s="52"/>
      <c r="M103" s="52"/>
      <c r="N103" s="52"/>
      <c r="O103" s="52"/>
      <c r="P103" s="54"/>
      <c r="Q103" s="54"/>
    </row>
    <row r="104" ht="15.75" customHeight="1">
      <c r="B104" s="188"/>
      <c r="C104" s="52"/>
      <c r="D104" s="53"/>
      <c r="E104" s="52"/>
      <c r="F104" s="188">
        <v>43073.0</v>
      </c>
      <c r="G104" s="53"/>
      <c r="H104" s="53"/>
      <c r="I104" s="63" t="s">
        <v>779</v>
      </c>
      <c r="J104" s="53"/>
      <c r="K104" s="52"/>
      <c r="L104" s="52"/>
      <c r="M104" s="52"/>
      <c r="N104" s="52"/>
      <c r="O104" s="52"/>
      <c r="P104" s="54"/>
      <c r="Q104" s="54"/>
    </row>
    <row r="105" ht="15.75" customHeight="1">
      <c r="A105" s="132"/>
      <c r="B105" s="135" t="s">
        <v>394</v>
      </c>
      <c r="C105" s="136" t="s">
        <v>4</v>
      </c>
      <c r="D105" s="137" t="s">
        <v>5</v>
      </c>
      <c r="E105" s="136" t="s">
        <v>398</v>
      </c>
      <c r="F105" s="136" t="s">
        <v>399</v>
      </c>
      <c r="G105" s="136" t="s">
        <v>400</v>
      </c>
      <c r="H105" s="136" t="s">
        <v>401</v>
      </c>
      <c r="I105" s="136" t="s">
        <v>402</v>
      </c>
      <c r="J105" s="136" t="s">
        <v>403</v>
      </c>
      <c r="K105" s="136" t="s">
        <v>404</v>
      </c>
      <c r="L105" s="136" t="s">
        <v>405</v>
      </c>
      <c r="M105" s="136" t="s">
        <v>406</v>
      </c>
      <c r="N105" s="136" t="s">
        <v>407</v>
      </c>
      <c r="O105" s="136" t="s">
        <v>408</v>
      </c>
      <c r="P105" s="138" t="s">
        <v>409</v>
      </c>
      <c r="Q105" s="138" t="s">
        <v>411</v>
      </c>
      <c r="R105" s="139" t="s">
        <v>412</v>
      </c>
      <c r="S105" s="127"/>
    </row>
    <row r="106">
      <c r="B106" s="189">
        <v>25.0</v>
      </c>
      <c r="C106" s="190">
        <f>'Sample Weights'!B26</f>
        <v>381</v>
      </c>
      <c r="D106" s="190" t="str">
        <f>'Sample Weights'!C26</f>
        <v>YALD-27-5</v>
      </c>
      <c r="E106" s="191">
        <f>'Sample Weights'!D26</f>
        <v>0.0238</v>
      </c>
      <c r="F106" s="192">
        <v>0.1014</v>
      </c>
      <c r="G106" s="192">
        <v>1.1696</v>
      </c>
      <c r="H106" s="193" t="s">
        <v>780</v>
      </c>
      <c r="I106" s="193" t="s">
        <v>781</v>
      </c>
      <c r="J106" s="192">
        <v>0.1608</v>
      </c>
      <c r="K106" s="194">
        <v>139.1278</v>
      </c>
      <c r="L106" s="194">
        <v>40.1685</v>
      </c>
      <c r="M106" s="195">
        <f t="shared" ref="M106:M129" si="11">(L$115/(F$115/C$10)/(F$115/C$10+(G$115-F$115)/C$11+J$115/C$12))/(L106/(F106/C$10)/(F106/C$10+(G106-F106)/C$11+J106/C$12))</f>
        <v>0.8763971613</v>
      </c>
      <c r="N106" s="196">
        <f t="shared" ref="N106:N129" si="12">K106*M106</f>
        <v>121.931209</v>
      </c>
      <c r="O106" s="196">
        <f t="shared" ref="O106:O129" si="13">(N106-H$136)/H$135*(F106/C$10+(G106-F106)/C$11+J106/C$12)/E106</f>
        <v>2.516159152</v>
      </c>
      <c r="P106" s="197">
        <f>AVERAGE(O106:O107)</f>
        <v>1.850758755</v>
      </c>
      <c r="Q106" s="198">
        <f>(MAX(O106:O107)-MIN(O106:O107))/P106</f>
        <v>0.7190568684</v>
      </c>
      <c r="R106" s="149" t="str">
        <f>IF(Q106&gt;C$15, "Repeat", "")</f>
        <v>Repeat</v>
      </c>
      <c r="S106" s="199" t="s">
        <v>782</v>
      </c>
    </row>
    <row r="107">
      <c r="B107" s="200">
        <v>26.0</v>
      </c>
      <c r="C107" s="201">
        <f>'Sample Weights'!B27</f>
        <v>381</v>
      </c>
      <c r="D107" s="201" t="str">
        <f>'Sample Weights'!C27</f>
        <v>YALD-27-5</v>
      </c>
      <c r="E107" s="202">
        <f>'Sample Weights'!D27</f>
        <v>0.0235</v>
      </c>
      <c r="F107" s="203">
        <v>0.1014</v>
      </c>
      <c r="G107" s="203">
        <v>1.1642</v>
      </c>
      <c r="H107" s="204" t="s">
        <v>780</v>
      </c>
      <c r="I107" s="205"/>
      <c r="J107" s="203">
        <v>0.1616</v>
      </c>
      <c r="K107" s="206">
        <v>63.9901</v>
      </c>
      <c r="L107" s="206">
        <v>40.3699</v>
      </c>
      <c r="M107" s="207">
        <f t="shared" si="11"/>
        <v>0.8687167084</v>
      </c>
      <c r="N107" s="208">
        <f t="shared" si="12"/>
        <v>55.58926904</v>
      </c>
      <c r="O107" s="208">
        <f t="shared" si="13"/>
        <v>1.185358358</v>
      </c>
      <c r="P107" s="209"/>
      <c r="Q107" s="157"/>
      <c r="R107" s="158"/>
    </row>
    <row r="108">
      <c r="B108" s="210">
        <v>27.0</v>
      </c>
      <c r="C108" s="40">
        <f>'Sample Weights'!B28</f>
        <v>99</v>
      </c>
      <c r="D108" s="40" t="str">
        <f>'Sample Weights'!C28</f>
        <v>HARC-26-2</v>
      </c>
      <c r="E108" s="185">
        <f>'Sample Weights'!D28</f>
        <v>0.0261</v>
      </c>
      <c r="F108" s="151">
        <v>0.1015</v>
      </c>
      <c r="G108" s="151">
        <v>1.1662</v>
      </c>
      <c r="H108" s="152" t="s">
        <v>784</v>
      </c>
      <c r="I108" s="159"/>
      <c r="J108" s="151">
        <v>0.1625</v>
      </c>
      <c r="K108" s="183">
        <v>48.2955</v>
      </c>
      <c r="L108" s="183">
        <v>34.4</v>
      </c>
      <c r="M108" s="154">
        <f t="shared" si="11"/>
        <v>1.022558934</v>
      </c>
      <c r="N108" s="155">
        <f t="shared" si="12"/>
        <v>49.38499499</v>
      </c>
      <c r="O108" s="155">
        <f t="shared" si="13"/>
        <v>0.9552678545</v>
      </c>
      <c r="P108" s="156">
        <f>AVERAGE(O108:O109)</f>
        <v>1.07062011</v>
      </c>
      <c r="Q108" s="157">
        <f>(MAX(O108:O109)-MIN(O108:O109))/P108</f>
        <v>0.2154868089</v>
      </c>
      <c r="R108" s="160" t="str">
        <f>IF(Q108&gt;C$15, "Repeat", "")</f>
        <v>Repeat</v>
      </c>
      <c r="S108" s="199" t="s">
        <v>785</v>
      </c>
    </row>
    <row r="109">
      <c r="B109" s="210">
        <v>28.0</v>
      </c>
      <c r="C109" s="40">
        <f>'Sample Weights'!B29</f>
        <v>99</v>
      </c>
      <c r="D109" s="40" t="str">
        <f>'Sample Weights'!C29</f>
        <v>HARC-26-2</v>
      </c>
      <c r="E109" s="185">
        <f>'Sample Weights'!D29</f>
        <v>0.0267</v>
      </c>
      <c r="F109" s="151">
        <v>0.1013</v>
      </c>
      <c r="G109" s="151">
        <v>1.1678</v>
      </c>
      <c r="H109" s="152" t="s">
        <v>781</v>
      </c>
      <c r="I109" s="159"/>
      <c r="J109" s="151">
        <v>0.1633</v>
      </c>
      <c r="K109" s="183">
        <v>59.1999</v>
      </c>
      <c r="L109" s="183">
        <v>32.8901</v>
      </c>
      <c r="M109" s="154">
        <f t="shared" si="11"/>
        <v>1.069154097</v>
      </c>
      <c r="N109" s="155">
        <f t="shared" si="12"/>
        <v>63.29381563</v>
      </c>
      <c r="O109" s="155">
        <f t="shared" si="13"/>
        <v>1.185972366</v>
      </c>
      <c r="P109" s="156"/>
      <c r="Q109" s="157"/>
      <c r="R109" s="158"/>
    </row>
    <row r="110">
      <c r="B110" s="210">
        <v>29.0</v>
      </c>
      <c r="C110" s="40">
        <f>'Sample Weights'!B30</f>
        <v>59</v>
      </c>
      <c r="D110" s="40" t="str">
        <f>'Sample Weights'!C30</f>
        <v>DEND-17-1</v>
      </c>
      <c r="E110" s="185">
        <f>'Sample Weights'!D30</f>
        <v>0.0251</v>
      </c>
      <c r="F110" s="151">
        <v>0.1015</v>
      </c>
      <c r="G110" s="151">
        <v>1.1706</v>
      </c>
      <c r="H110" s="152" t="s">
        <v>786</v>
      </c>
      <c r="I110" s="159"/>
      <c r="J110" s="151">
        <v>0.1628</v>
      </c>
      <c r="K110" s="183">
        <v>34.8347</v>
      </c>
      <c r="L110" s="183">
        <v>36.3996</v>
      </c>
      <c r="M110" s="154">
        <f t="shared" si="11"/>
        <v>0.969851959</v>
      </c>
      <c r="N110" s="155">
        <f t="shared" si="12"/>
        <v>33.78450204</v>
      </c>
      <c r="O110" s="155">
        <f t="shared" si="13"/>
        <v>0.6972760932</v>
      </c>
      <c r="P110" s="156">
        <f>AVERAGE(O110:O111)</f>
        <v>0.6885842942</v>
      </c>
      <c r="Q110" s="157">
        <f>(MAX(O110:O111)-MIN(O110:O111))/P110</f>
        <v>0.02524541748</v>
      </c>
      <c r="R110" s="160" t="str">
        <f>IF(Q110&gt;C$15, "Repeat", "")</f>
        <v/>
      </c>
    </row>
    <row r="111">
      <c r="B111" s="210">
        <v>30.0</v>
      </c>
      <c r="C111" s="40">
        <f>'Sample Weights'!B31</f>
        <v>59</v>
      </c>
      <c r="D111" s="40" t="str">
        <f>'Sample Weights'!C31</f>
        <v>DEND-17-1</v>
      </c>
      <c r="E111" s="185">
        <f>'Sample Weights'!D31</f>
        <v>0.026</v>
      </c>
      <c r="F111" s="151">
        <v>0.1017</v>
      </c>
      <c r="G111" s="151">
        <v>1.1589</v>
      </c>
      <c r="H111" s="152" t="s">
        <v>787</v>
      </c>
      <c r="I111" s="152" t="s">
        <v>788</v>
      </c>
      <c r="J111" s="151">
        <v>0.1622</v>
      </c>
      <c r="K111" s="183">
        <v>37.0739</v>
      </c>
      <c r="L111" s="183">
        <v>37.6577</v>
      </c>
      <c r="M111" s="154">
        <f t="shared" si="11"/>
        <v>0.9304761185</v>
      </c>
      <c r="N111" s="155">
        <f t="shared" si="12"/>
        <v>34.49637857</v>
      </c>
      <c r="O111" s="155">
        <f t="shared" si="13"/>
        <v>0.6798924952</v>
      </c>
      <c r="P111" s="156"/>
      <c r="Q111" s="157"/>
      <c r="R111" s="158"/>
    </row>
    <row r="112">
      <c r="B112" s="210">
        <v>31.0</v>
      </c>
      <c r="C112" s="40">
        <f>'Sample Weights'!B32</f>
        <v>91</v>
      </c>
      <c r="D112" s="40" t="str">
        <f>'Sample Weights'!C32</f>
        <v>HALS-30-4</v>
      </c>
      <c r="E112" s="185">
        <f>'Sample Weights'!D32</f>
        <v>0.0226</v>
      </c>
      <c r="F112" s="151">
        <v>0.1003</v>
      </c>
      <c r="G112" s="151">
        <v>1.1606</v>
      </c>
      <c r="H112" s="152" t="s">
        <v>789</v>
      </c>
      <c r="I112" s="152" t="s">
        <v>790</v>
      </c>
      <c r="J112" s="151">
        <v>0.1633</v>
      </c>
      <c r="K112" s="183">
        <v>102.2701</v>
      </c>
      <c r="L112" s="183">
        <v>39.838</v>
      </c>
      <c r="M112" s="154">
        <f t="shared" si="11"/>
        <v>0.8690200761</v>
      </c>
      <c r="N112" s="155">
        <f t="shared" si="12"/>
        <v>88.87477008</v>
      </c>
      <c r="O112" s="155">
        <f t="shared" si="13"/>
        <v>1.934678558</v>
      </c>
      <c r="P112" s="156">
        <f>AVERAGE(O112:O113)</f>
        <v>1.975823746</v>
      </c>
      <c r="Q112" s="157">
        <f>(MAX(O112:O113)-MIN(O112:O113))/P112</f>
        <v>0.04164864156</v>
      </c>
      <c r="R112" s="160" t="str">
        <f>IF(Q112&gt;C$15, "Repeat", "")</f>
        <v/>
      </c>
    </row>
    <row r="113">
      <c r="B113" s="210">
        <v>32.0</v>
      </c>
      <c r="C113" s="40">
        <f>'Sample Weights'!B33</f>
        <v>91</v>
      </c>
      <c r="D113" s="40" t="str">
        <f>'Sample Weights'!C33</f>
        <v>HALS-30-4</v>
      </c>
      <c r="E113" s="185">
        <f>'Sample Weights'!D33</f>
        <v>0.0252</v>
      </c>
      <c r="F113" s="151">
        <v>0.1013</v>
      </c>
      <c r="G113" s="151">
        <v>1.1611</v>
      </c>
      <c r="H113" s="152" t="s">
        <v>788</v>
      </c>
      <c r="I113" s="159"/>
      <c r="J113" s="151">
        <v>0.162</v>
      </c>
      <c r="K113" s="183">
        <v>116.9959</v>
      </c>
      <c r="L113" s="183">
        <v>39.4216</v>
      </c>
      <c r="M113" s="154">
        <f t="shared" si="11"/>
        <v>0.8867609443</v>
      </c>
      <c r="N113" s="155">
        <f t="shared" si="12"/>
        <v>103.7473948</v>
      </c>
      <c r="O113" s="155">
        <f t="shared" si="13"/>
        <v>2.016968933</v>
      </c>
      <c r="P113" s="156"/>
      <c r="Q113" s="157"/>
      <c r="R113" s="158"/>
    </row>
    <row r="114">
      <c r="B114" s="210">
        <v>33.0</v>
      </c>
      <c r="C114" s="40">
        <f>'Sample Weights'!B34</f>
        <v>122</v>
      </c>
      <c r="D114" s="40" t="str">
        <f>'Sample Weights'!C34</f>
        <v>HOMD-21-4</v>
      </c>
      <c r="E114" s="185">
        <f>'Sample Weights'!D34</f>
        <v>0.0244</v>
      </c>
      <c r="F114" s="151">
        <v>0.1012</v>
      </c>
      <c r="G114" s="151">
        <v>1.1692</v>
      </c>
      <c r="H114" s="152" t="s">
        <v>792</v>
      </c>
      <c r="I114" s="159"/>
      <c r="J114" s="151">
        <v>0.1617</v>
      </c>
      <c r="K114" s="183">
        <v>79.0901</v>
      </c>
      <c r="L114" s="183">
        <v>36.5675</v>
      </c>
      <c r="M114" s="154">
        <f t="shared" si="11"/>
        <v>0.9609358158</v>
      </c>
      <c r="N114" s="155">
        <f t="shared" si="12"/>
        <v>76.00050976</v>
      </c>
      <c r="O114" s="155">
        <f t="shared" si="13"/>
        <v>1.548721333</v>
      </c>
      <c r="P114" s="156">
        <f>AVERAGE(O114:O115)</f>
        <v>1.544624184</v>
      </c>
      <c r="Q114" s="157">
        <f>(MAX(O114:O115)-MIN(O114:O115))/P114</f>
        <v>0.00530504377</v>
      </c>
      <c r="R114" s="160" t="str">
        <f>IF(Q114&gt;C$15, "Repeat", "")</f>
        <v/>
      </c>
    </row>
    <row r="115">
      <c r="B115" s="210">
        <v>34.0</v>
      </c>
      <c r="C115" s="40">
        <f>'Sample Weights'!B35</f>
        <v>122</v>
      </c>
      <c r="D115" s="40" t="str">
        <f>'Sample Weights'!C35</f>
        <v>HOMD-21-4</v>
      </c>
      <c r="E115" s="185">
        <f>'Sample Weights'!D35</f>
        <v>0.023</v>
      </c>
      <c r="F115" s="151">
        <v>0.1012</v>
      </c>
      <c r="G115" s="151">
        <v>1.1669</v>
      </c>
      <c r="H115" s="152" t="s">
        <v>793</v>
      </c>
      <c r="I115" s="159"/>
      <c r="J115" s="151">
        <v>0.163</v>
      </c>
      <c r="K115" s="183">
        <v>71.1862</v>
      </c>
      <c r="L115" s="184">
        <v>35.0996</v>
      </c>
      <c r="M115" s="154">
        <f t="shared" si="11"/>
        <v>1</v>
      </c>
      <c r="N115" s="155">
        <f t="shared" si="12"/>
        <v>71.1862</v>
      </c>
      <c r="O115" s="155">
        <f t="shared" si="13"/>
        <v>1.540527034</v>
      </c>
      <c r="P115" s="156"/>
      <c r="Q115" s="157"/>
      <c r="R115" s="158"/>
    </row>
    <row r="116">
      <c r="B116" s="210">
        <v>35.0</v>
      </c>
      <c r="C116" s="40">
        <f>'Sample Weights'!B36</f>
        <v>152</v>
      </c>
      <c r="D116" s="40" t="str">
        <f>'Sample Weights'!C36</f>
        <v>KIMB-16-2</v>
      </c>
      <c r="E116" s="185">
        <f>'Sample Weights'!D36</f>
        <v>0.0247</v>
      </c>
      <c r="F116" s="151">
        <v>0.101</v>
      </c>
      <c r="G116" s="151">
        <v>1.1619</v>
      </c>
      <c r="H116" s="152" t="s">
        <v>794</v>
      </c>
      <c r="I116" s="159"/>
      <c r="J116" s="151">
        <v>0.1611</v>
      </c>
      <c r="K116" s="183">
        <v>67.3338</v>
      </c>
      <c r="L116" s="183">
        <v>36.0661</v>
      </c>
      <c r="M116" s="154">
        <f t="shared" si="11"/>
        <v>0.9665296007</v>
      </c>
      <c r="N116" s="155">
        <f t="shared" si="12"/>
        <v>65.08011083</v>
      </c>
      <c r="O116" s="155">
        <f t="shared" si="13"/>
        <v>1.309229638</v>
      </c>
      <c r="P116" s="156">
        <f>AVERAGE(O116:O117)</f>
        <v>1.371943968</v>
      </c>
      <c r="Q116" s="157">
        <f>(MAX(O116:O117)-MIN(O116:O117))/P116</f>
        <v>0.09142403933</v>
      </c>
      <c r="R116" s="160" t="str">
        <f>IF(Q116&gt;C$15, "Repeat", "")</f>
        <v/>
      </c>
    </row>
    <row r="117">
      <c r="B117" s="210">
        <v>36.0</v>
      </c>
      <c r="C117" s="40">
        <f>'Sample Weights'!B37</f>
        <v>152</v>
      </c>
      <c r="D117" s="40" t="str">
        <f>'Sample Weights'!C37</f>
        <v>KIMB-16-2</v>
      </c>
      <c r="E117" s="185">
        <f>'Sample Weights'!D37</f>
        <v>0.0232</v>
      </c>
      <c r="F117" s="151">
        <v>0.1011</v>
      </c>
      <c r="G117" s="151">
        <v>1.1636</v>
      </c>
      <c r="H117" s="152" t="s">
        <v>795</v>
      </c>
      <c r="I117" s="152" t="s">
        <v>795</v>
      </c>
      <c r="J117" s="151">
        <v>0.163</v>
      </c>
      <c r="K117" s="183">
        <v>62.7203</v>
      </c>
      <c r="L117" s="183">
        <v>32.791</v>
      </c>
      <c r="M117" s="154">
        <f t="shared" si="11"/>
        <v>1.066588077</v>
      </c>
      <c r="N117" s="155">
        <f t="shared" si="12"/>
        <v>66.89672413</v>
      </c>
      <c r="O117" s="155">
        <f t="shared" si="13"/>
        <v>1.434658298</v>
      </c>
      <c r="P117" s="156"/>
      <c r="Q117" s="157"/>
      <c r="R117" s="158"/>
    </row>
    <row r="118">
      <c r="B118" s="210">
        <v>37.0</v>
      </c>
      <c r="C118" s="40">
        <f>'Sample Weights'!B38</f>
        <v>93</v>
      </c>
      <c r="D118" s="40" t="str">
        <f>'Sample Weights'!C38</f>
        <v>HARB-26-1</v>
      </c>
      <c r="E118" s="185">
        <f>'Sample Weights'!D38</f>
        <v>0.022</v>
      </c>
      <c r="F118" s="151">
        <v>0.1011</v>
      </c>
      <c r="G118" s="151">
        <v>1.1577</v>
      </c>
      <c r="H118" s="152" t="s">
        <v>796</v>
      </c>
      <c r="I118" s="159"/>
      <c r="J118" s="151">
        <v>0.162</v>
      </c>
      <c r="K118" s="183">
        <v>61.1504</v>
      </c>
      <c r="L118" s="183">
        <v>29.3438</v>
      </c>
      <c r="M118" s="154">
        <f t="shared" si="11"/>
        <v>1.185774785</v>
      </c>
      <c r="N118" s="155">
        <f t="shared" si="12"/>
        <v>72.51060243</v>
      </c>
      <c r="O118" s="155">
        <f t="shared" si="13"/>
        <v>1.626876051</v>
      </c>
      <c r="P118" s="156">
        <f>AVERAGE(O118:O119)</f>
        <v>1.642436226</v>
      </c>
      <c r="Q118" s="157">
        <f>(MAX(O118:O119)-MIN(O118:O119))/P118</f>
        <v>0.01894767623</v>
      </c>
      <c r="R118" s="160" t="str">
        <f>IF(Q118&gt;C$15, "Repeat", "")</f>
        <v/>
      </c>
    </row>
    <row r="119">
      <c r="B119" s="210">
        <v>38.0</v>
      </c>
      <c r="C119" s="40">
        <f>'Sample Weights'!B39</f>
        <v>93</v>
      </c>
      <c r="D119" s="40" t="str">
        <f>'Sample Weights'!C39</f>
        <v>HARB-26-1</v>
      </c>
      <c r="E119" s="185">
        <f>'Sample Weights'!D39</f>
        <v>0.0201</v>
      </c>
      <c r="F119" s="151">
        <v>0.1014</v>
      </c>
      <c r="G119" s="151">
        <v>1.166</v>
      </c>
      <c r="H119" s="152" t="s">
        <v>797</v>
      </c>
      <c r="I119" s="159"/>
      <c r="J119" s="151">
        <v>0.1613</v>
      </c>
      <c r="K119" s="183">
        <v>71.6749</v>
      </c>
      <c r="L119" s="183">
        <v>37.6128</v>
      </c>
      <c r="M119" s="154">
        <f t="shared" si="11"/>
        <v>0.9335630451</v>
      </c>
      <c r="N119" s="155">
        <f t="shared" si="12"/>
        <v>66.9130379</v>
      </c>
      <c r="O119" s="155">
        <f t="shared" si="13"/>
        <v>1.657996401</v>
      </c>
      <c r="P119" s="156"/>
      <c r="Q119" s="157"/>
      <c r="R119" s="158"/>
    </row>
    <row r="120">
      <c r="B120" s="210">
        <v>39.0</v>
      </c>
      <c r="C120" s="40">
        <f>'Sample Weights'!B40</f>
        <v>27</v>
      </c>
      <c r="D120" s="40" t="str">
        <f>'Sample Weights'!C40</f>
        <v>CHKC-19-2</v>
      </c>
      <c r="E120" s="185">
        <f>'Sample Weights'!D40</f>
        <v>0.0248</v>
      </c>
      <c r="F120" s="151">
        <v>0.1013</v>
      </c>
      <c r="G120" s="151">
        <v>1.1653</v>
      </c>
      <c r="H120" s="152" t="s">
        <v>798</v>
      </c>
      <c r="I120" s="159"/>
      <c r="J120" s="151">
        <v>0.162</v>
      </c>
      <c r="K120" s="183">
        <v>29.9871</v>
      </c>
      <c r="L120" s="183">
        <v>37.2983</v>
      </c>
      <c r="M120" s="154">
        <f t="shared" si="11"/>
        <v>0.9403263131</v>
      </c>
      <c r="N120" s="155">
        <f t="shared" si="12"/>
        <v>28.19765918</v>
      </c>
      <c r="O120" s="155">
        <f t="shared" si="13"/>
        <v>0.5944021645</v>
      </c>
      <c r="P120" s="156">
        <f>AVERAGE(O120:O121)</f>
        <v>0.5758275341</v>
      </c>
      <c r="Q120" s="157">
        <f>(MAX(O120:O121)-MIN(O120:O121))/P120</f>
        <v>0.0645145613</v>
      </c>
      <c r="R120" s="160" t="str">
        <f>IF(Q120&gt;C$15, "Repeat", "")</f>
        <v/>
      </c>
    </row>
    <row r="121">
      <c r="B121" s="210">
        <v>40.0</v>
      </c>
      <c r="C121" s="40">
        <f>'Sample Weights'!B41</f>
        <v>27</v>
      </c>
      <c r="D121" s="40" t="str">
        <f>'Sample Weights'!C41</f>
        <v>CHKC-19-2</v>
      </c>
      <c r="E121" s="185">
        <f>'Sample Weights'!D41</f>
        <v>0.0216</v>
      </c>
      <c r="F121" s="151">
        <v>0.1009</v>
      </c>
      <c r="G121" s="151">
        <v>1.1599</v>
      </c>
      <c r="H121" s="152" t="s">
        <v>799</v>
      </c>
      <c r="I121" s="159"/>
      <c r="J121" s="151">
        <v>0.1617</v>
      </c>
      <c r="K121" s="183">
        <v>21.9002</v>
      </c>
      <c r="L121" s="183">
        <v>33.5958</v>
      </c>
      <c r="M121" s="154">
        <f t="shared" si="11"/>
        <v>1.035262686</v>
      </c>
      <c r="N121" s="155">
        <f t="shared" si="12"/>
        <v>22.67245988</v>
      </c>
      <c r="O121" s="155">
        <f t="shared" si="13"/>
        <v>0.5572529037</v>
      </c>
      <c r="P121" s="156"/>
      <c r="Q121" s="157"/>
      <c r="R121" s="158"/>
    </row>
    <row r="122">
      <c r="B122" s="210">
        <v>41.0</v>
      </c>
      <c r="C122" s="40">
        <f>'Sample Weights'!B42</f>
        <v>22</v>
      </c>
      <c r="D122" s="40" t="str">
        <f>'Sample Weights'!C42</f>
        <v>CARS-29-3</v>
      </c>
      <c r="E122" s="185">
        <f>'Sample Weights'!D42</f>
        <v>0.023</v>
      </c>
      <c r="F122" s="151">
        <v>0.1002</v>
      </c>
      <c r="G122" s="151">
        <v>1.1708</v>
      </c>
      <c r="H122" s="152" t="s">
        <v>800</v>
      </c>
      <c r="I122" s="159"/>
      <c r="J122" s="151">
        <v>0.1615</v>
      </c>
      <c r="K122" s="183">
        <v>212.809</v>
      </c>
      <c r="L122" s="183">
        <v>30.995</v>
      </c>
      <c r="M122" s="154">
        <f t="shared" si="11"/>
        <v>1.123710137</v>
      </c>
      <c r="N122" s="155">
        <f t="shared" si="12"/>
        <v>239.1356306</v>
      </c>
      <c r="O122" s="155">
        <f t="shared" si="13"/>
        <v>5.061878222</v>
      </c>
      <c r="P122" s="156">
        <f>AVERAGE(O122:O123)</f>
        <v>5.079930829</v>
      </c>
      <c r="Q122" s="157">
        <f>(MAX(O122:O123)-MIN(O122:O123))/P122</f>
        <v>0.007107422388</v>
      </c>
      <c r="R122" s="160" t="str">
        <f>IF(Q122&gt;C$15, "Repeat", "")</f>
        <v/>
      </c>
    </row>
    <row r="123">
      <c r="B123" s="210">
        <v>42.0</v>
      </c>
      <c r="C123" s="40">
        <f>'Sample Weights'!B43</f>
        <v>22</v>
      </c>
      <c r="D123" s="40" t="str">
        <f>'Sample Weights'!C43</f>
        <v>CARS-29-3</v>
      </c>
      <c r="E123" s="185">
        <f>'Sample Weights'!D43</f>
        <v>0.0241</v>
      </c>
      <c r="F123" s="151">
        <v>0.1011</v>
      </c>
      <c r="G123" s="151">
        <v>1.1683</v>
      </c>
      <c r="H123" s="152" t="s">
        <v>801</v>
      </c>
      <c r="I123" s="152" t="s">
        <v>798</v>
      </c>
      <c r="J123" s="151">
        <v>0.1626</v>
      </c>
      <c r="K123" s="183">
        <v>234.4978</v>
      </c>
      <c r="L123" s="183">
        <v>32.5501</v>
      </c>
      <c r="M123" s="154">
        <f t="shared" si="11"/>
        <v>1.078206829</v>
      </c>
      <c r="N123" s="155">
        <f t="shared" si="12"/>
        <v>252.8371294</v>
      </c>
      <c r="O123" s="155">
        <f t="shared" si="13"/>
        <v>5.097983436</v>
      </c>
      <c r="P123" s="156"/>
      <c r="Q123" s="157"/>
      <c r="R123" s="158"/>
    </row>
    <row r="124">
      <c r="B124" s="210">
        <v>43.0</v>
      </c>
      <c r="C124" s="40">
        <f>'Sample Weights'!B44</f>
        <v>28</v>
      </c>
      <c r="D124" s="40" t="str">
        <f>'Sample Weights'!C44</f>
        <v>CHKC-19-3</v>
      </c>
      <c r="E124" s="185">
        <f>'Sample Weights'!D44</f>
        <v>0.0264</v>
      </c>
      <c r="F124" s="151">
        <v>0.1013</v>
      </c>
      <c r="G124" s="151">
        <v>1.1634</v>
      </c>
      <c r="H124" s="152" t="s">
        <v>802</v>
      </c>
      <c r="I124" s="152" t="s">
        <v>803</v>
      </c>
      <c r="J124" s="151">
        <v>0.1623</v>
      </c>
      <c r="K124" s="183">
        <v>96.2471</v>
      </c>
      <c r="L124" s="183">
        <v>31.4846</v>
      </c>
      <c r="M124" s="154">
        <f t="shared" si="11"/>
        <v>1.112479237</v>
      </c>
      <c r="N124" s="155">
        <f t="shared" si="12"/>
        <v>107.0729004</v>
      </c>
      <c r="O124" s="155">
        <f t="shared" si="13"/>
        <v>1.989423691</v>
      </c>
      <c r="P124" s="156">
        <f>AVERAGE(O124:O125)</f>
        <v>2.038628044</v>
      </c>
      <c r="Q124" s="157">
        <f>(MAX(O124:O125)-MIN(O124:O125))/P124</f>
        <v>0.04827202641</v>
      </c>
      <c r="R124" s="160" t="str">
        <f>IF(Q124&gt;C$15, "Repeat", "")</f>
        <v/>
      </c>
    </row>
    <row r="125">
      <c r="B125" s="210">
        <v>44.0</v>
      </c>
      <c r="C125" s="40">
        <f>'Sample Weights'!B45</f>
        <v>28</v>
      </c>
      <c r="D125" s="40" t="str">
        <f>'Sample Weights'!C45</f>
        <v>CHKC-19-3</v>
      </c>
      <c r="E125" s="185">
        <f>'Sample Weights'!D45</f>
        <v>0.0219</v>
      </c>
      <c r="F125" s="151">
        <v>0.1013</v>
      </c>
      <c r="G125" s="151">
        <v>1.1646</v>
      </c>
      <c r="H125" s="152" t="s">
        <v>804</v>
      </c>
      <c r="I125" s="159"/>
      <c r="J125" s="151">
        <v>0.1615</v>
      </c>
      <c r="K125" s="183">
        <v>100.5269</v>
      </c>
      <c r="L125" s="183">
        <v>37.9463</v>
      </c>
      <c r="M125" s="154">
        <f t="shared" si="11"/>
        <v>0.9235247473</v>
      </c>
      <c r="N125" s="155">
        <f t="shared" si="12"/>
        <v>92.83907992</v>
      </c>
      <c r="O125" s="155">
        <f t="shared" si="13"/>
        <v>2.087832397</v>
      </c>
      <c r="P125" s="156"/>
      <c r="Q125" s="157"/>
      <c r="R125" s="158"/>
    </row>
    <row r="126">
      <c r="B126" s="210">
        <v>45.0</v>
      </c>
      <c r="C126" s="40">
        <f>'Sample Weights'!B46</f>
        <v>321</v>
      </c>
      <c r="D126" s="40" t="str">
        <f>'Sample Weights'!C46</f>
        <v>SLMB-28-1</v>
      </c>
      <c r="E126" s="185">
        <f>'Sample Weights'!D46</f>
        <v>0.0236</v>
      </c>
      <c r="F126" s="151">
        <v>0.1012</v>
      </c>
      <c r="G126" s="151">
        <v>1.1634</v>
      </c>
      <c r="H126" s="152" t="s">
        <v>805</v>
      </c>
      <c r="I126" s="159"/>
      <c r="J126" s="151">
        <v>0.162</v>
      </c>
      <c r="K126" s="183">
        <v>143.7823</v>
      </c>
      <c r="L126" s="183">
        <v>37.694</v>
      </c>
      <c r="M126" s="154">
        <f t="shared" si="11"/>
        <v>0.9281514845</v>
      </c>
      <c r="N126" s="155">
        <f t="shared" si="12"/>
        <v>133.4517552</v>
      </c>
      <c r="O126" s="155">
        <f t="shared" si="13"/>
        <v>2.760667416</v>
      </c>
      <c r="P126" s="156">
        <f>AVERAGE(O126:O127)</f>
        <v>2.837059535</v>
      </c>
      <c r="Q126" s="157">
        <f>(MAX(O126:O127)-MIN(O126:O127))/P126</f>
        <v>0.05385302519</v>
      </c>
      <c r="R126" s="160" t="str">
        <f>IF(Q126&gt;C$15, "Repeat", "")</f>
        <v/>
      </c>
    </row>
    <row r="127">
      <c r="B127" s="210">
        <v>46.0</v>
      </c>
      <c r="C127" s="40">
        <f>'Sample Weights'!B47</f>
        <v>321</v>
      </c>
      <c r="D127" s="40" t="str">
        <f>'Sample Weights'!C47</f>
        <v>SLMB-28-1</v>
      </c>
      <c r="E127" s="185">
        <f>'Sample Weights'!D47</f>
        <v>0.021</v>
      </c>
      <c r="F127" s="151">
        <v>0.1015</v>
      </c>
      <c r="G127" s="151">
        <v>1.164</v>
      </c>
      <c r="H127" s="152" t="s">
        <v>806</v>
      </c>
      <c r="I127" s="152" t="s">
        <v>804</v>
      </c>
      <c r="J127" s="151">
        <v>0.1619</v>
      </c>
      <c r="K127" s="183">
        <v>140.0912</v>
      </c>
      <c r="L127" s="183">
        <v>39.3077</v>
      </c>
      <c r="M127" s="154">
        <f t="shared" si="11"/>
        <v>0.8930760548</v>
      </c>
      <c r="N127" s="155">
        <f t="shared" si="12"/>
        <v>125.1120962</v>
      </c>
      <c r="O127" s="155">
        <f t="shared" si="13"/>
        <v>2.913451655</v>
      </c>
      <c r="P127" s="156"/>
      <c r="Q127" s="157"/>
      <c r="R127" s="158"/>
    </row>
    <row r="128" ht="15.75" customHeight="1">
      <c r="B128" s="210">
        <v>47.0</v>
      </c>
      <c r="C128" s="40" t="str">
        <f>'Sample Weights'!B48</f>
        <v>Nisqually-1</v>
      </c>
      <c r="D128" s="40" t="str">
        <f>'Sample Weights'!C48</f>
        <v/>
      </c>
      <c r="E128" s="185">
        <f>'Sample Weights'!D48</f>
        <v>0.0217</v>
      </c>
      <c r="F128" s="151">
        <v>0.1006</v>
      </c>
      <c r="G128" s="151">
        <v>1.1737</v>
      </c>
      <c r="H128" s="152" t="s">
        <v>807</v>
      </c>
      <c r="I128" s="159"/>
      <c r="J128" s="151">
        <v>0.162</v>
      </c>
      <c r="K128" s="183">
        <v>77.2794</v>
      </c>
      <c r="L128" s="183">
        <v>35.6133</v>
      </c>
      <c r="M128" s="154">
        <f t="shared" si="11"/>
        <v>0.9843844246</v>
      </c>
      <c r="N128" s="155">
        <f t="shared" si="12"/>
        <v>76.0726377</v>
      </c>
      <c r="O128" s="155">
        <f t="shared" si="13"/>
        <v>1.749330835</v>
      </c>
      <c r="P128" s="156">
        <f>AVERAGE(O128:O129)</f>
        <v>1.730021549</v>
      </c>
      <c r="Q128" s="157">
        <f>(MAX(O128:O129)-MIN(O128:O129))/P128</f>
        <v>0.02232259589</v>
      </c>
      <c r="R128" s="160" t="str">
        <f>IF(Q128&gt;C$15, "Repeat", "")</f>
        <v/>
      </c>
    </row>
    <row r="129">
      <c r="B129" s="211">
        <v>48.0</v>
      </c>
      <c r="C129" s="163" t="str">
        <f>'Sample Weights'!B49</f>
        <v>Nisqually-1</v>
      </c>
      <c r="D129" s="163" t="str">
        <f>'Sample Weights'!C49</f>
        <v/>
      </c>
      <c r="E129" s="212">
        <f>'Sample Weights'!D49</f>
        <v>0.0224</v>
      </c>
      <c r="F129" s="213">
        <v>0.1007</v>
      </c>
      <c r="G129" s="213">
        <v>1.1688</v>
      </c>
      <c r="H129" s="214" t="s">
        <v>808</v>
      </c>
      <c r="I129" s="214" t="s">
        <v>805</v>
      </c>
      <c r="J129" s="213">
        <v>0.1609</v>
      </c>
      <c r="K129" s="187">
        <v>86.3116</v>
      </c>
      <c r="L129" s="187">
        <v>39.0808</v>
      </c>
      <c r="M129" s="167">
        <f t="shared" si="11"/>
        <v>0.8940203301</v>
      </c>
      <c r="N129" s="168">
        <f t="shared" si="12"/>
        <v>77.16432512</v>
      </c>
      <c r="O129" s="168">
        <f t="shared" si="13"/>
        <v>1.710712263</v>
      </c>
      <c r="P129" s="169"/>
      <c r="Q129" s="170"/>
      <c r="R129" s="171"/>
    </row>
    <row r="130">
      <c r="B130" s="215"/>
      <c r="C130" s="52"/>
      <c r="D130" s="53"/>
      <c r="E130" s="52"/>
      <c r="F130" s="53"/>
      <c r="G130" s="53"/>
      <c r="H130" s="53"/>
      <c r="I130" s="53"/>
      <c r="J130" s="53"/>
      <c r="K130" s="52"/>
      <c r="L130" s="52"/>
      <c r="M130" s="216"/>
      <c r="N130" s="52"/>
      <c r="O130" s="52"/>
      <c r="P130" s="54"/>
      <c r="Q130" s="54"/>
    </row>
    <row r="131">
      <c r="B131" s="215"/>
      <c r="C131" s="52"/>
      <c r="D131" s="53"/>
      <c r="E131" s="52"/>
      <c r="F131" s="53"/>
      <c r="G131" s="53"/>
      <c r="H131" s="53"/>
      <c r="I131" s="53"/>
      <c r="J131" s="53"/>
      <c r="K131" s="52"/>
      <c r="L131" s="19" t="s">
        <v>590</v>
      </c>
      <c r="M131" s="216"/>
      <c r="N131" s="52"/>
      <c r="O131" s="52"/>
      <c r="P131" s="54"/>
      <c r="Q131" s="54"/>
    </row>
    <row r="132">
      <c r="B132" s="217" t="s">
        <v>809</v>
      </c>
      <c r="C132" s="52"/>
      <c r="D132" s="53"/>
      <c r="E132" s="52"/>
      <c r="F132" s="53"/>
      <c r="G132" s="53"/>
      <c r="H132" s="53"/>
      <c r="I132" s="53"/>
      <c r="J132" s="53"/>
      <c r="K132" s="52"/>
      <c r="L132" s="173">
        <f>AVERAGE(L106:L129)</f>
        <v>36.00800417</v>
      </c>
      <c r="M132" s="52"/>
      <c r="N132" s="52"/>
      <c r="O132" s="52"/>
      <c r="P132" s="54"/>
      <c r="Q132" s="54"/>
    </row>
    <row r="133" ht="15.75" customHeight="1">
      <c r="B133" s="51"/>
      <c r="C133" s="52"/>
      <c r="D133" s="53"/>
      <c r="E133" s="52"/>
      <c r="F133" s="53"/>
      <c r="G133" s="53"/>
      <c r="H133" s="53"/>
      <c r="I133" s="53"/>
      <c r="J133" s="53"/>
      <c r="K133" s="52"/>
      <c r="M133" s="52"/>
      <c r="N133" s="52"/>
      <c r="O133" s="52"/>
      <c r="P133" s="54"/>
      <c r="Q133" s="54"/>
    </row>
    <row r="134" ht="15.75" customHeight="1">
      <c r="B134" s="132"/>
      <c r="C134" s="218" t="s">
        <v>351</v>
      </c>
      <c r="D134" s="88"/>
      <c r="E134" s="89"/>
      <c r="F134" s="53"/>
      <c r="G134" s="219" t="s">
        <v>810</v>
      </c>
      <c r="H134" s="220"/>
      <c r="I134" s="53"/>
      <c r="J134" s="53"/>
      <c r="K134" s="52"/>
      <c r="L134" s="52"/>
      <c r="M134" s="52"/>
      <c r="N134" s="52"/>
      <c r="O134" s="52"/>
      <c r="P134" s="54"/>
      <c r="Q134" s="54"/>
    </row>
    <row r="135">
      <c r="B135" s="132"/>
      <c r="C135" s="221" t="s">
        <v>352</v>
      </c>
      <c r="D135" s="222"/>
      <c r="E135" s="223">
        <v>51.6</v>
      </c>
      <c r="F135" s="53"/>
      <c r="G135" s="224" t="s">
        <v>811</v>
      </c>
      <c r="H135" s="225">
        <f>SLOPE(H140:H148,G140:G148)</f>
        <v>2470.777142</v>
      </c>
      <c r="I135" s="53"/>
      <c r="J135" s="53"/>
      <c r="K135" s="52"/>
      <c r="L135" s="52"/>
      <c r="M135" s="52"/>
      <c r="N135" s="52"/>
      <c r="O135" s="52"/>
      <c r="P135" s="54"/>
      <c r="Q135" s="54"/>
    </row>
    <row r="136" ht="15.75" customHeight="1">
      <c r="B136" s="132"/>
      <c r="C136" s="226" t="s">
        <v>353</v>
      </c>
      <c r="D136" s="227"/>
      <c r="E136" s="228">
        <v>51.6069</v>
      </c>
      <c r="F136" s="53"/>
      <c r="G136" s="229" t="s">
        <v>812</v>
      </c>
      <c r="H136" s="230">
        <f>INTERCEPT(H140:H148,G140:G148)</f>
        <v>-2.521731808</v>
      </c>
      <c r="I136" s="53"/>
      <c r="J136" s="53"/>
      <c r="K136" s="52"/>
      <c r="L136" s="52"/>
      <c r="M136" s="52"/>
      <c r="N136" s="52"/>
      <c r="O136" s="52"/>
      <c r="P136" s="54"/>
      <c r="Q136" s="54"/>
    </row>
    <row r="137" ht="15.75" customHeight="1">
      <c r="B137" s="132"/>
      <c r="C137" s="231" t="s">
        <v>354</v>
      </c>
      <c r="D137" s="232"/>
      <c r="E137" s="233">
        <f>E135/E136</f>
        <v>0.9998662969</v>
      </c>
      <c r="F137" s="53"/>
      <c r="G137" s="234" t="s">
        <v>813</v>
      </c>
      <c r="H137" s="235">
        <f>RSQ(H140:H148,G140:G148)</f>
        <v>0.9998024741</v>
      </c>
      <c r="I137" s="53"/>
      <c r="J137" s="53"/>
      <c r="K137" s="52"/>
      <c r="L137" s="52"/>
      <c r="M137" s="52"/>
      <c r="N137" s="52"/>
      <c r="O137" s="52"/>
      <c r="P137" s="54"/>
      <c r="Q137" s="54"/>
    </row>
    <row r="138" ht="15.75" customHeight="1">
      <c r="B138" s="132"/>
      <c r="C138" s="52"/>
      <c r="D138" s="53"/>
      <c r="E138" s="52"/>
      <c r="F138" s="53"/>
      <c r="G138" s="53"/>
      <c r="H138" s="53"/>
      <c r="I138" s="53"/>
      <c r="J138" s="53"/>
      <c r="K138" s="52"/>
      <c r="L138" s="52"/>
      <c r="M138" s="52"/>
      <c r="N138" s="52"/>
      <c r="O138" s="52"/>
      <c r="P138" s="54"/>
      <c r="Q138" s="54"/>
    </row>
    <row r="139" ht="15.75" customHeight="1">
      <c r="B139" s="132"/>
      <c r="F139" s="236" t="s">
        <v>814</v>
      </c>
      <c r="G139" s="236" t="s">
        <v>815</v>
      </c>
      <c r="H139" s="236" t="s">
        <v>404</v>
      </c>
      <c r="I139" s="53"/>
      <c r="J139" s="53"/>
      <c r="K139" s="52"/>
      <c r="L139" s="52"/>
      <c r="M139" s="52"/>
      <c r="N139" s="54"/>
      <c r="O139" s="54"/>
    </row>
    <row r="140">
      <c r="B140" s="132"/>
      <c r="F140" s="151" t="s">
        <v>816</v>
      </c>
      <c r="G140" s="151">
        <f t="shared" ref="G140:G148" si="14">E28</f>
        <v>0.2499965828</v>
      </c>
      <c r="H140" s="237">
        <v>618.255</v>
      </c>
      <c r="I140" s="53"/>
      <c r="J140" s="53"/>
      <c r="K140" s="52"/>
      <c r="L140" s="52"/>
      <c r="M140" s="52"/>
      <c r="N140" s="54"/>
      <c r="O140" s="54"/>
    </row>
    <row r="141">
      <c r="B141" s="132"/>
      <c r="F141" s="151" t="s">
        <v>817</v>
      </c>
      <c r="G141" s="151">
        <f t="shared" si="14"/>
        <v>0.1248391803</v>
      </c>
      <c r="H141" s="237">
        <v>302.7424</v>
      </c>
      <c r="I141" s="53"/>
      <c r="J141" s="53"/>
      <c r="K141" s="52"/>
      <c r="L141" s="52"/>
      <c r="M141" s="52"/>
      <c r="N141" s="54"/>
      <c r="O141" s="54"/>
    </row>
    <row r="142">
      <c r="B142" s="132"/>
      <c r="F142" s="151" t="s">
        <v>818</v>
      </c>
      <c r="G142" s="151">
        <f t="shared" si="14"/>
        <v>0.06237469116</v>
      </c>
      <c r="H142" s="237">
        <v>146.0866</v>
      </c>
      <c r="I142" s="53"/>
      <c r="J142" s="53"/>
      <c r="K142" s="52"/>
      <c r="L142" s="52"/>
      <c r="M142" s="52"/>
      <c r="N142" s="54"/>
      <c r="O142" s="54"/>
    </row>
    <row r="143">
      <c r="B143" s="132"/>
      <c r="F143" s="151" t="s">
        <v>819</v>
      </c>
      <c r="G143" s="151">
        <f t="shared" si="14"/>
        <v>0.03117192011</v>
      </c>
      <c r="H143" s="237">
        <v>72.6596</v>
      </c>
      <c r="I143" s="53"/>
      <c r="J143" s="53"/>
      <c r="K143" s="52"/>
      <c r="L143" s="52"/>
      <c r="M143" s="52"/>
      <c r="N143" s="54"/>
      <c r="O143" s="54"/>
    </row>
    <row r="144" ht="15.75" customHeight="1">
      <c r="B144" s="132"/>
      <c r="F144" s="151" t="s">
        <v>820</v>
      </c>
      <c r="G144" s="151">
        <f t="shared" si="14"/>
        <v>0.01557088238</v>
      </c>
      <c r="H144" s="237">
        <v>36.0671</v>
      </c>
      <c r="I144" s="53"/>
      <c r="J144" s="53"/>
      <c r="K144" s="52"/>
      <c r="L144" s="52"/>
      <c r="M144" s="52"/>
      <c r="N144" s="54"/>
      <c r="O144" s="54"/>
    </row>
    <row r="145">
      <c r="B145" s="132"/>
      <c r="F145" s="238" t="s">
        <v>821</v>
      </c>
      <c r="G145" s="151">
        <f t="shared" si="14"/>
        <v>0.007784857933</v>
      </c>
      <c r="H145" s="237">
        <v>18.1353</v>
      </c>
      <c r="I145" s="53"/>
      <c r="J145" s="53"/>
      <c r="K145" s="52"/>
      <c r="L145" s="52"/>
      <c r="M145" s="52"/>
      <c r="N145" s="54"/>
      <c r="O145" s="54"/>
    </row>
    <row r="146">
      <c r="B146" s="132"/>
      <c r="F146" s="238" t="s">
        <v>822</v>
      </c>
      <c r="G146" s="151">
        <f t="shared" si="14"/>
        <v>0.003894608574</v>
      </c>
      <c r="H146" s="237">
        <v>8.8625</v>
      </c>
      <c r="I146" s="53"/>
      <c r="J146" s="53"/>
      <c r="K146" s="52"/>
      <c r="L146" s="52"/>
      <c r="M146" s="52"/>
      <c r="N146" s="54"/>
      <c r="O146" s="54"/>
    </row>
    <row r="147">
      <c r="B147" s="132"/>
      <c r="F147" s="238" t="s">
        <v>823</v>
      </c>
      <c r="G147" s="151">
        <f t="shared" si="14"/>
        <v>0.001948596421</v>
      </c>
      <c r="H147" s="237">
        <v>4.2383</v>
      </c>
      <c r="I147" s="53"/>
      <c r="J147" s="53"/>
      <c r="K147" s="52"/>
      <c r="L147" s="52"/>
      <c r="M147" s="52"/>
      <c r="N147" s="54"/>
      <c r="O147" s="54"/>
    </row>
    <row r="148">
      <c r="B148" s="132"/>
      <c r="F148" s="238" t="s">
        <v>824</v>
      </c>
      <c r="G148" s="151">
        <f t="shared" si="14"/>
        <v>0.0009736755253</v>
      </c>
      <c r="H148" s="237">
        <v>2.0759</v>
      </c>
      <c r="I148" s="53"/>
      <c r="J148" s="53"/>
      <c r="K148" s="52"/>
      <c r="L148" s="52"/>
      <c r="M148" s="52"/>
      <c r="N148" s="54"/>
      <c r="O148" s="54"/>
    </row>
    <row r="149">
      <c r="B149" s="132"/>
      <c r="C149" s="52"/>
      <c r="D149" s="53"/>
      <c r="E149" s="52"/>
      <c r="F149" s="53"/>
      <c r="G149" s="53"/>
      <c r="H149" s="53"/>
      <c r="I149" s="53"/>
      <c r="J149" s="53"/>
      <c r="K149" s="52"/>
      <c r="L149" s="52"/>
      <c r="M149" s="52"/>
      <c r="N149" s="52"/>
      <c r="O149" s="52"/>
      <c r="P149" s="54"/>
      <c r="Q149" s="54"/>
    </row>
    <row r="150">
      <c r="B150" s="132"/>
      <c r="C150" s="52"/>
      <c r="D150" s="239"/>
      <c r="E150" s="240"/>
      <c r="F150" s="241"/>
      <c r="G150" s="241"/>
      <c r="H150" s="53"/>
      <c r="I150" s="53"/>
      <c r="J150" s="53"/>
      <c r="K150" s="52"/>
      <c r="L150" s="52"/>
      <c r="M150" s="52"/>
      <c r="N150" s="52"/>
      <c r="O150" s="52"/>
      <c r="P150" s="54"/>
      <c r="Q150" s="54"/>
    </row>
    <row r="151">
      <c r="B151" s="51" t="s">
        <v>825</v>
      </c>
      <c r="C151" s="52"/>
      <c r="D151" s="242"/>
      <c r="E151" s="242"/>
      <c r="F151" s="241"/>
      <c r="G151" s="241"/>
      <c r="H151" s="53"/>
      <c r="I151" s="53"/>
      <c r="J151" s="53"/>
      <c r="K151" s="52"/>
      <c r="L151" s="52"/>
      <c r="M151" s="52"/>
      <c r="N151" s="52"/>
      <c r="O151" s="52"/>
      <c r="P151" s="54"/>
      <c r="Q151" s="54"/>
    </row>
    <row r="152" ht="15.75" customHeight="1">
      <c r="B152" s="127" t="s">
        <v>372</v>
      </c>
      <c r="C152" s="59" t="s">
        <v>826</v>
      </c>
      <c r="D152" s="242"/>
      <c r="E152" s="242"/>
      <c r="F152" s="243"/>
      <c r="G152" s="241"/>
      <c r="H152" s="53"/>
      <c r="I152" s="63"/>
      <c r="J152" s="53"/>
      <c r="K152" s="52"/>
      <c r="L152" s="52"/>
      <c r="M152" s="52"/>
      <c r="N152" s="52"/>
      <c r="O152" s="52"/>
      <c r="P152" s="54"/>
      <c r="Q152" s="54"/>
    </row>
    <row r="153" ht="15.75" customHeight="1">
      <c r="B153" s="127" t="s">
        <v>385</v>
      </c>
      <c r="C153" s="52"/>
      <c r="D153" s="242"/>
      <c r="E153" s="242"/>
      <c r="F153" s="243"/>
      <c r="G153" s="241"/>
      <c r="H153" s="53"/>
      <c r="I153" s="63"/>
      <c r="J153" s="53"/>
      <c r="K153" s="52"/>
      <c r="L153" s="52"/>
      <c r="M153" s="52"/>
      <c r="N153" s="52"/>
      <c r="O153" s="52"/>
      <c r="P153" s="54"/>
      <c r="Q153" s="54"/>
    </row>
    <row r="154" ht="15.75" customHeight="1">
      <c r="B154" s="132"/>
      <c r="C154" s="52"/>
      <c r="D154" s="53"/>
      <c r="E154" s="52"/>
      <c r="F154" s="63" t="s">
        <v>827</v>
      </c>
      <c r="G154" s="53"/>
      <c r="H154" s="53"/>
      <c r="I154" s="63" t="s">
        <v>828</v>
      </c>
      <c r="J154" s="53"/>
      <c r="K154" s="52"/>
      <c r="L154" s="52"/>
      <c r="M154" s="52"/>
      <c r="N154" s="52"/>
      <c r="O154" s="52"/>
      <c r="P154" s="54"/>
      <c r="Q154" s="54"/>
    </row>
    <row r="155" ht="15.75" customHeight="1">
      <c r="A155" s="132"/>
      <c r="B155" s="135" t="s">
        <v>394</v>
      </c>
      <c r="C155" s="136" t="s">
        <v>4</v>
      </c>
      <c r="D155" s="137" t="s">
        <v>5</v>
      </c>
      <c r="E155" s="136" t="s">
        <v>398</v>
      </c>
      <c r="F155" s="136" t="s">
        <v>399</v>
      </c>
      <c r="G155" s="136" t="s">
        <v>400</v>
      </c>
      <c r="H155" s="136" t="s">
        <v>401</v>
      </c>
      <c r="I155" s="136" t="s">
        <v>402</v>
      </c>
      <c r="J155" s="136" t="s">
        <v>403</v>
      </c>
      <c r="K155" s="136" t="s">
        <v>404</v>
      </c>
      <c r="L155" s="136" t="s">
        <v>405</v>
      </c>
      <c r="M155" s="136" t="s">
        <v>406</v>
      </c>
      <c r="N155" s="136" t="s">
        <v>407</v>
      </c>
      <c r="O155" s="136" t="s">
        <v>408</v>
      </c>
      <c r="P155" s="138" t="s">
        <v>409</v>
      </c>
      <c r="Q155" s="138" t="s">
        <v>411</v>
      </c>
      <c r="R155" s="139" t="s">
        <v>412</v>
      </c>
      <c r="S155" s="127"/>
    </row>
    <row r="156">
      <c r="B156" s="244">
        <v>49.0</v>
      </c>
      <c r="C156" s="175">
        <f>'Sample Weights'!B50</f>
        <v>89</v>
      </c>
      <c r="D156" s="175" t="str">
        <f>'Sample Weights'!C50</f>
        <v>HALS-30-1</v>
      </c>
      <c r="E156" s="245">
        <f>'Sample Weights'!D50</f>
        <v>0.027</v>
      </c>
      <c r="F156" s="176">
        <v>0.0997</v>
      </c>
      <c r="G156" s="176">
        <v>1.1825</v>
      </c>
      <c r="H156" s="177" t="s">
        <v>829</v>
      </c>
      <c r="I156" s="177" t="s">
        <v>446</v>
      </c>
      <c r="J156" s="176">
        <v>0.1628</v>
      </c>
      <c r="K156" s="178">
        <v>105.0735</v>
      </c>
      <c r="L156" s="178">
        <v>32.1658</v>
      </c>
      <c r="M156" s="179">
        <f t="shared" ref="M156:M179" si="15">(L$165/(F$165/C$10)/(F$165/C$10+(G$165-F$165)/C$11+J$165/C$12))/(L156/(F156/C$10)/(F156/C$10+(G156-F156)/C$11+J156/C$12))</f>
        <v>1.106269122</v>
      </c>
      <c r="N156" s="180">
        <f t="shared" ref="N156:N179" si="16">K156*M156</f>
        <v>116.2395686</v>
      </c>
      <c r="O156" s="180">
        <f t="shared" ref="O156:O179" si="17">(N156-H$136)/H$135*(F156/C$10+(G156-F156)/C$11+J156/C$12)/E156</f>
        <v>2.1397327</v>
      </c>
      <c r="P156" s="181">
        <f>AVERAGE(O156:O157)</f>
        <v>2.124726081</v>
      </c>
      <c r="Q156" s="182">
        <f>(MAX(O156:O157)-MIN(O156:O157))/P156</f>
        <v>0.01412569752</v>
      </c>
      <c r="R156" s="149" t="str">
        <f>IF(Q156&gt;C$15, "Repeat", "")</f>
        <v/>
      </c>
    </row>
    <row r="157">
      <c r="B157" s="210">
        <v>50.0</v>
      </c>
      <c r="C157" s="40">
        <f>'Sample Weights'!B51</f>
        <v>89</v>
      </c>
      <c r="D157" s="40" t="str">
        <f>'Sample Weights'!C51</f>
        <v>HALS-30-1</v>
      </c>
      <c r="E157" s="185">
        <f>'Sample Weights'!D51</f>
        <v>0.0239</v>
      </c>
      <c r="F157" s="151">
        <v>0.0996</v>
      </c>
      <c r="G157" s="151">
        <v>1.1799</v>
      </c>
      <c r="H157" s="152" t="s">
        <v>446</v>
      </c>
      <c r="I157" s="159"/>
      <c r="J157" s="151">
        <v>0.162</v>
      </c>
      <c r="K157" s="183">
        <v>106.9128</v>
      </c>
      <c r="L157" s="183">
        <v>37.3976</v>
      </c>
      <c r="M157" s="154">
        <f t="shared" si="15"/>
        <v>0.9482543799</v>
      </c>
      <c r="N157" s="155">
        <f t="shared" si="16"/>
        <v>101.3805309</v>
      </c>
      <c r="O157" s="155">
        <f t="shared" si="17"/>
        <v>2.109719462</v>
      </c>
      <c r="P157" s="156"/>
      <c r="Q157" s="157"/>
      <c r="R157" s="158"/>
    </row>
    <row r="158">
      <c r="B158" s="210">
        <v>51.0</v>
      </c>
      <c r="C158" s="40">
        <f>'Sample Weights'!B52</f>
        <v>81</v>
      </c>
      <c r="D158" s="40" t="str">
        <f>'Sample Weights'!C52</f>
        <v>FNYI-28-3</v>
      </c>
      <c r="E158" s="185">
        <f>'Sample Weights'!D52</f>
        <v>0.0242</v>
      </c>
      <c r="F158" s="151">
        <v>0.0997</v>
      </c>
      <c r="G158" s="151">
        <v>1.179</v>
      </c>
      <c r="H158" s="152" t="s">
        <v>830</v>
      </c>
      <c r="I158" s="159"/>
      <c r="J158" s="151">
        <v>0.1633</v>
      </c>
      <c r="K158" s="183">
        <v>35.1947</v>
      </c>
      <c r="L158" s="183">
        <v>34.7064</v>
      </c>
      <c r="M158" s="154">
        <f t="shared" si="15"/>
        <v>1.022783917</v>
      </c>
      <c r="N158" s="155">
        <f t="shared" si="16"/>
        <v>35.99657312</v>
      </c>
      <c r="O158" s="155">
        <f t="shared" si="17"/>
        <v>0.772393223</v>
      </c>
      <c r="P158" s="156">
        <f>AVERAGE(O158:O159)</f>
        <v>0.7922027571</v>
      </c>
      <c r="Q158" s="157">
        <f>(MAX(O158:O159)-MIN(O158:O159))/P158</f>
        <v>0.05001127291</v>
      </c>
      <c r="R158" s="160" t="str">
        <f>IF(Q158&gt;C$15, "Repeat", "")</f>
        <v/>
      </c>
    </row>
    <row r="159">
      <c r="B159" s="210">
        <v>52.0</v>
      </c>
      <c r="C159" s="40">
        <f>'Sample Weights'!B53</f>
        <v>81</v>
      </c>
      <c r="D159" s="40" t="str">
        <f>'Sample Weights'!C53</f>
        <v>FNYI-28-3</v>
      </c>
      <c r="E159" s="185">
        <f>'Sample Weights'!D53</f>
        <v>0.0235</v>
      </c>
      <c r="F159" s="151">
        <v>0.0995</v>
      </c>
      <c r="G159" s="151">
        <v>1.1815</v>
      </c>
      <c r="H159" s="152" t="s">
        <v>831</v>
      </c>
      <c r="I159" s="159"/>
      <c r="J159" s="151">
        <v>0.1619</v>
      </c>
      <c r="K159" s="183">
        <v>35.8511</v>
      </c>
      <c r="L159" s="183">
        <v>34.5975</v>
      </c>
      <c r="M159" s="154">
        <f t="shared" si="15"/>
        <v>1.025177482</v>
      </c>
      <c r="N159" s="155">
        <f t="shared" si="16"/>
        <v>36.75374044</v>
      </c>
      <c r="O159" s="155">
        <f t="shared" si="17"/>
        <v>0.8120122913</v>
      </c>
      <c r="P159" s="156"/>
      <c r="Q159" s="157"/>
      <c r="R159" s="158"/>
    </row>
    <row r="160">
      <c r="B160" s="210">
        <v>53.0</v>
      </c>
      <c r="C160" s="40">
        <f>'Sample Weights'!B54</f>
        <v>328</v>
      </c>
      <c r="D160" s="40" t="str">
        <f>'Sample Weights'!C54</f>
        <v>SLMD-28-1</v>
      </c>
      <c r="E160" s="185">
        <f>'Sample Weights'!D54</f>
        <v>0.0261</v>
      </c>
      <c r="F160" s="151">
        <v>0.0992</v>
      </c>
      <c r="G160" s="151">
        <v>1.1804</v>
      </c>
      <c r="H160" s="152" t="s">
        <v>832</v>
      </c>
      <c r="I160" s="159"/>
      <c r="J160" s="151">
        <v>0.1609</v>
      </c>
      <c r="K160" s="183">
        <v>67.2642</v>
      </c>
      <c r="L160" s="183">
        <v>33.8402</v>
      </c>
      <c r="M160" s="154">
        <f t="shared" si="15"/>
        <v>1.043520739</v>
      </c>
      <c r="N160" s="155">
        <f t="shared" si="16"/>
        <v>70.19158772</v>
      </c>
      <c r="O160" s="155">
        <f t="shared" si="17"/>
        <v>1.351711946</v>
      </c>
      <c r="P160" s="156">
        <f>AVERAGE(O160:O161)</f>
        <v>1.37494761</v>
      </c>
      <c r="Q160" s="157">
        <f>(MAX(O160:O161)-MIN(O160:O161))/P160</f>
        <v>0.03379861728</v>
      </c>
      <c r="R160" s="160" t="str">
        <f>IF(Q160&gt;C$15, "Repeat", "")</f>
        <v/>
      </c>
    </row>
    <row r="161">
      <c r="B161" s="210">
        <v>54.0</v>
      </c>
      <c r="C161" s="40">
        <f>'Sample Weights'!B55</f>
        <v>328</v>
      </c>
      <c r="D161" s="40" t="str">
        <f>'Sample Weights'!C55</f>
        <v>SLMD-28-1</v>
      </c>
      <c r="E161" s="185">
        <f>'Sample Weights'!D55</f>
        <v>0.0217</v>
      </c>
      <c r="F161" s="151">
        <v>0.0998</v>
      </c>
      <c r="G161" s="151">
        <v>1.1887</v>
      </c>
      <c r="H161" s="152" t="s">
        <v>474</v>
      </c>
      <c r="I161" s="152" t="s">
        <v>468</v>
      </c>
      <c r="J161" s="151">
        <v>0.1619</v>
      </c>
      <c r="K161" s="183">
        <v>56.8098</v>
      </c>
      <c r="L161" s="183">
        <v>34.1106</v>
      </c>
      <c r="M161" s="154">
        <f t="shared" si="15"/>
        <v>1.048757433</v>
      </c>
      <c r="N161" s="155">
        <f t="shared" si="16"/>
        <v>59.5797</v>
      </c>
      <c r="O161" s="155">
        <f t="shared" si="17"/>
        <v>1.398183274</v>
      </c>
      <c r="P161" s="156"/>
      <c r="Q161" s="157"/>
      <c r="R161" s="158"/>
    </row>
    <row r="162">
      <c r="B162" s="210">
        <v>55.0</v>
      </c>
      <c r="C162" s="40">
        <f>'Sample Weights'!B56</f>
        <v>306</v>
      </c>
      <c r="D162" s="40" t="str">
        <f>'Sample Weights'!C56</f>
        <v>SKWC-24-3</v>
      </c>
      <c r="E162" s="185">
        <f>'Sample Weights'!D56</f>
        <v>0.0213</v>
      </c>
      <c r="F162" s="151">
        <v>0.1</v>
      </c>
      <c r="G162" s="151">
        <v>1.1819</v>
      </c>
      <c r="H162" s="152" t="s">
        <v>833</v>
      </c>
      <c r="I162" s="152" t="s">
        <v>833</v>
      </c>
      <c r="J162" s="151">
        <v>0.1632</v>
      </c>
      <c r="K162" s="183">
        <v>15.1783</v>
      </c>
      <c r="L162" s="183">
        <v>31.8031</v>
      </c>
      <c r="M162" s="154">
        <f t="shared" si="15"/>
        <v>1.121983001</v>
      </c>
      <c r="N162" s="155">
        <f t="shared" si="16"/>
        <v>17.02979459</v>
      </c>
      <c r="O162" s="155">
        <f t="shared" si="17"/>
        <v>0.4464215499</v>
      </c>
      <c r="P162" s="156">
        <f>AVERAGE(O162:O163)</f>
        <v>0.4436993046</v>
      </c>
      <c r="Q162" s="157">
        <f>(MAX(O162:O163)-MIN(O162:O163))/P162</f>
        <v>0.01227067645</v>
      </c>
      <c r="R162" s="160" t="str">
        <f>IF(Q162&gt;C$15, "Repeat", "")</f>
        <v/>
      </c>
    </row>
    <row r="163">
      <c r="B163" s="210">
        <v>56.0</v>
      </c>
      <c r="C163" s="40">
        <f>'Sample Weights'!B57</f>
        <v>306</v>
      </c>
      <c r="D163" s="40" t="str">
        <f>'Sample Weights'!C57</f>
        <v>SKWC-24-3</v>
      </c>
      <c r="E163" s="185">
        <f>'Sample Weights'!D57</f>
        <v>0.0224</v>
      </c>
      <c r="F163" s="151">
        <v>0.0996</v>
      </c>
      <c r="G163" s="151">
        <v>1.1839</v>
      </c>
      <c r="H163" s="152" t="s">
        <v>483</v>
      </c>
      <c r="I163" s="159"/>
      <c r="J163" s="151">
        <v>0.1621</v>
      </c>
      <c r="K163" s="183">
        <v>18.266</v>
      </c>
      <c r="L163" s="183">
        <v>36.5681</v>
      </c>
      <c r="M163" s="154">
        <f t="shared" si="15"/>
        <v>0.9728093195</v>
      </c>
      <c r="N163" s="155">
        <f t="shared" si="16"/>
        <v>17.76933503</v>
      </c>
      <c r="O163" s="155">
        <f t="shared" si="17"/>
        <v>0.4409770593</v>
      </c>
      <c r="P163" s="156"/>
      <c r="Q163" s="157"/>
      <c r="R163" s="158"/>
    </row>
    <row r="164">
      <c r="B164" s="210">
        <v>57.0</v>
      </c>
      <c r="C164" s="40">
        <f>'Sample Weights'!B58</f>
        <v>193</v>
      </c>
      <c r="D164" s="40" t="str">
        <f>'Sample Weights'!C58</f>
        <v>LILB-26-3</v>
      </c>
      <c r="E164" s="185">
        <f>'Sample Weights'!D58</f>
        <v>0.0209</v>
      </c>
      <c r="F164" s="151">
        <v>0.0992</v>
      </c>
      <c r="G164" s="151">
        <v>1.1827</v>
      </c>
      <c r="H164" s="152" t="s">
        <v>834</v>
      </c>
      <c r="I164" s="159"/>
      <c r="J164" s="151">
        <v>0.1592</v>
      </c>
      <c r="K164" s="183">
        <v>18.7566</v>
      </c>
      <c r="L164" s="183">
        <v>34.162</v>
      </c>
      <c r="M164" s="154">
        <f t="shared" si="15"/>
        <v>1.034630073</v>
      </c>
      <c r="N164" s="155">
        <f t="shared" si="16"/>
        <v>19.40614242</v>
      </c>
      <c r="O164" s="155">
        <f t="shared" si="17"/>
        <v>0.5095130515</v>
      </c>
      <c r="P164" s="156">
        <f>AVERAGE(O164:O165)</f>
        <v>0.5115731777</v>
      </c>
      <c r="Q164" s="157">
        <f>(MAX(O164:O165)-MIN(O164:O165))/P164</f>
        <v>0.008054082074</v>
      </c>
      <c r="R164" s="160" t="str">
        <f>IF(Q164&gt;C$15, "Repeat", "")</f>
        <v/>
      </c>
    </row>
    <row r="165">
      <c r="B165" s="210">
        <v>58.0</v>
      </c>
      <c r="C165" s="40">
        <f>'Sample Weights'!B59</f>
        <v>193</v>
      </c>
      <c r="D165" s="40" t="str">
        <f>'Sample Weights'!C59</f>
        <v>LILB-26-3</v>
      </c>
      <c r="E165" s="185">
        <f>'Sample Weights'!D59</f>
        <v>0.0239</v>
      </c>
      <c r="F165" s="151">
        <v>0.0994</v>
      </c>
      <c r="G165" s="151">
        <v>1.1833</v>
      </c>
      <c r="H165" s="152" t="s">
        <v>835</v>
      </c>
      <c r="I165" s="159"/>
      <c r="J165" s="151">
        <v>0.1618</v>
      </c>
      <c r="K165" s="183">
        <v>22.711</v>
      </c>
      <c r="L165" s="184">
        <v>35.4801</v>
      </c>
      <c r="M165" s="154">
        <f t="shared" si="15"/>
        <v>1</v>
      </c>
      <c r="N165" s="155">
        <f t="shared" si="16"/>
        <v>22.711</v>
      </c>
      <c r="O165" s="155">
        <f t="shared" si="17"/>
        <v>0.5136333039</v>
      </c>
      <c r="P165" s="156"/>
      <c r="Q165" s="157"/>
      <c r="R165" s="158"/>
    </row>
    <row r="166">
      <c r="B166" s="210">
        <v>59.0</v>
      </c>
      <c r="C166" s="40">
        <f>'Sample Weights'!B60</f>
        <v>378</v>
      </c>
      <c r="D166" s="40" t="str">
        <f>'Sample Weights'!C60</f>
        <v>YALD-27-2</v>
      </c>
      <c r="E166" s="185">
        <f>'Sample Weights'!D60</f>
        <v>0.024</v>
      </c>
      <c r="F166" s="151">
        <v>0.0997</v>
      </c>
      <c r="G166" s="151">
        <v>1.1834</v>
      </c>
      <c r="H166" s="152" t="s">
        <v>495</v>
      </c>
      <c r="I166" s="159"/>
      <c r="J166" s="151">
        <v>0.1624</v>
      </c>
      <c r="K166" s="183">
        <v>43.6963</v>
      </c>
      <c r="L166" s="183">
        <v>35.9016</v>
      </c>
      <c r="M166" s="154">
        <f t="shared" si="15"/>
        <v>0.9916397697</v>
      </c>
      <c r="N166" s="155">
        <f t="shared" si="16"/>
        <v>43.33098887</v>
      </c>
      <c r="O166" s="155">
        <f t="shared" si="17"/>
        <v>0.9298540851</v>
      </c>
      <c r="P166" s="156">
        <f>AVERAGE(O166:O167)</f>
        <v>0.9379442012</v>
      </c>
      <c r="Q166" s="157">
        <f>(MAX(O166:O167)-MIN(O166:O167))/P166</f>
        <v>0.01725074082</v>
      </c>
      <c r="R166" s="160" t="str">
        <f>IF(Q166&gt;C$15, "Repeat", "")</f>
        <v/>
      </c>
    </row>
    <row r="167">
      <c r="B167" s="210">
        <v>60.0</v>
      </c>
      <c r="C167" s="40">
        <f>'Sample Weights'!B61</f>
        <v>378</v>
      </c>
      <c r="D167" s="40" t="str">
        <f>'Sample Weights'!C61</f>
        <v>YALD-27-2</v>
      </c>
      <c r="E167" s="185">
        <f>'Sample Weights'!D61</f>
        <v>0.0241</v>
      </c>
      <c r="F167" s="151">
        <v>0.1001</v>
      </c>
      <c r="G167" s="151">
        <v>1.1799</v>
      </c>
      <c r="H167" s="152" t="s">
        <v>836</v>
      </c>
      <c r="I167" s="152" t="s">
        <v>835</v>
      </c>
      <c r="J167" s="151">
        <v>0.162</v>
      </c>
      <c r="K167" s="183">
        <v>44.3413</v>
      </c>
      <c r="L167" s="183">
        <v>35.5478</v>
      </c>
      <c r="M167" s="154">
        <f t="shared" si="15"/>
        <v>1.002637665</v>
      </c>
      <c r="N167" s="155">
        <f t="shared" si="16"/>
        <v>44.45825749</v>
      </c>
      <c r="O167" s="155">
        <f t="shared" si="17"/>
        <v>0.9460343174</v>
      </c>
      <c r="P167" s="156"/>
      <c r="Q167" s="157"/>
      <c r="R167" s="158"/>
    </row>
    <row r="168">
      <c r="B168" s="210">
        <v>61.0</v>
      </c>
      <c r="C168" s="40">
        <f>'Sample Weights'!B62</f>
        <v>385</v>
      </c>
      <c r="D168" s="40" t="str">
        <f>'Sample Weights'!C62</f>
        <v>YALE-27-4</v>
      </c>
      <c r="E168" s="185">
        <f>'Sample Weights'!D62</f>
        <v>0.0276</v>
      </c>
      <c r="F168" s="151">
        <v>0.099</v>
      </c>
      <c r="G168" s="151">
        <v>1.1837</v>
      </c>
      <c r="H168" s="152" t="s">
        <v>837</v>
      </c>
      <c r="I168" s="152" t="s">
        <v>837</v>
      </c>
      <c r="J168" s="151">
        <v>0.16</v>
      </c>
      <c r="K168" s="183">
        <v>69.4623</v>
      </c>
      <c r="L168" s="183">
        <v>33.3507</v>
      </c>
      <c r="M168" s="154">
        <f t="shared" si="15"/>
        <v>1.058896866</v>
      </c>
      <c r="N168" s="155">
        <f t="shared" si="16"/>
        <v>73.55341181</v>
      </c>
      <c r="O168" s="155">
        <f t="shared" si="17"/>
        <v>1.340125512</v>
      </c>
      <c r="P168" s="156">
        <f>AVERAGE(O168:O169)</f>
        <v>1.339634353</v>
      </c>
      <c r="Q168" s="157">
        <f>(MAX(O168:O169)-MIN(O168:O169))/P168</f>
        <v>0.000733273581</v>
      </c>
      <c r="R168" s="160" t="str">
        <f>IF(Q168&gt;C$15, "Repeat", "")</f>
        <v/>
      </c>
    </row>
    <row r="169">
      <c r="B169" s="210">
        <v>62.0</v>
      </c>
      <c r="C169" s="40">
        <f>'Sample Weights'!B63</f>
        <v>385</v>
      </c>
      <c r="D169" s="40" t="str">
        <f>'Sample Weights'!C63</f>
        <v>YALE-27-4</v>
      </c>
      <c r="E169" s="185">
        <f>'Sample Weights'!D63</f>
        <v>0.0233</v>
      </c>
      <c r="F169" s="151">
        <v>0.1001</v>
      </c>
      <c r="G169" s="151">
        <v>1.1799</v>
      </c>
      <c r="H169" s="152" t="s">
        <v>512</v>
      </c>
      <c r="I169" s="159"/>
      <c r="J169" s="151">
        <v>0.1624</v>
      </c>
      <c r="K169" s="183">
        <v>61.0852</v>
      </c>
      <c r="L169" s="183">
        <v>35.2597</v>
      </c>
      <c r="M169" s="154">
        <f t="shared" si="15"/>
        <v>1.011036411</v>
      </c>
      <c r="N169" s="155">
        <f t="shared" si="16"/>
        <v>61.75936136</v>
      </c>
      <c r="O169" s="155">
        <f t="shared" si="17"/>
        <v>1.339143194</v>
      </c>
      <c r="P169" s="156"/>
      <c r="Q169" s="157"/>
      <c r="R169" s="158"/>
    </row>
    <row r="170">
      <c r="B170" s="210">
        <v>63.0</v>
      </c>
      <c r="C170" s="40">
        <f>'Sample Weights'!B64</f>
        <v>320</v>
      </c>
      <c r="D170" s="40" t="str">
        <f>'Sample Weights'!C64</f>
        <v>SKWF-24-5</v>
      </c>
      <c r="E170" s="185">
        <f>'Sample Weights'!D64</f>
        <v>0.0215</v>
      </c>
      <c r="F170" s="151">
        <v>0.0997</v>
      </c>
      <c r="G170" s="151">
        <v>1.1819</v>
      </c>
      <c r="H170" s="152" t="s">
        <v>838</v>
      </c>
      <c r="I170" s="159"/>
      <c r="J170" s="151">
        <v>0.1632</v>
      </c>
      <c r="K170" s="183">
        <v>64.5778</v>
      </c>
      <c r="L170" s="183">
        <v>37.8634</v>
      </c>
      <c r="M170" s="154">
        <f t="shared" si="15"/>
        <v>0.9395572523</v>
      </c>
      <c r="N170" s="155">
        <f t="shared" si="16"/>
        <v>60.67454033</v>
      </c>
      <c r="O170" s="155">
        <f t="shared" si="17"/>
        <v>1.429516113</v>
      </c>
      <c r="P170" s="156">
        <f>AVERAGE(O170:O171)</f>
        <v>1.409735975</v>
      </c>
      <c r="Q170" s="157">
        <f>(MAX(O170:O171)-MIN(O170:O171))/P170</f>
        <v>0.02806218825</v>
      </c>
      <c r="R170" s="160" t="str">
        <f>IF(Q170&gt;C$15, "Repeat", "")</f>
        <v/>
      </c>
    </row>
    <row r="171">
      <c r="B171" s="210">
        <v>64.0</v>
      </c>
      <c r="C171" s="40">
        <f>'Sample Weights'!B65</f>
        <v>320</v>
      </c>
      <c r="D171" s="40" t="str">
        <f>'Sample Weights'!C65</f>
        <v>SKWF-24-5</v>
      </c>
      <c r="E171" s="185">
        <f>'Sample Weights'!D65</f>
        <v>0.0228</v>
      </c>
      <c r="F171" s="151">
        <v>0.1</v>
      </c>
      <c r="G171" s="151">
        <v>1.1842</v>
      </c>
      <c r="H171" s="152" t="s">
        <v>839</v>
      </c>
      <c r="I171" s="159"/>
      <c r="J171" s="151">
        <v>0.1616</v>
      </c>
      <c r="K171" s="183">
        <v>65.5338</v>
      </c>
      <c r="L171" s="183">
        <v>37.404</v>
      </c>
      <c r="M171" s="154">
        <f t="shared" si="15"/>
        <v>0.9548897404</v>
      </c>
      <c r="N171" s="155">
        <f t="shared" si="16"/>
        <v>62.57755327</v>
      </c>
      <c r="O171" s="155">
        <f t="shared" si="17"/>
        <v>1.389955837</v>
      </c>
      <c r="P171" s="156"/>
      <c r="Q171" s="157"/>
      <c r="R171" s="158"/>
    </row>
    <row r="172">
      <c r="B172" s="210">
        <v>65.0</v>
      </c>
      <c r="C172" s="40">
        <f>'Sample Weights'!B66</f>
        <v>159</v>
      </c>
      <c r="D172" s="40" t="str">
        <f>'Sample Weights'!C66</f>
        <v>KLNA-20-5</v>
      </c>
      <c r="E172" s="185">
        <f>'Sample Weights'!D66</f>
        <v>0.0224</v>
      </c>
      <c r="F172" s="151">
        <v>0.1</v>
      </c>
      <c r="G172" s="151">
        <v>1.1772</v>
      </c>
      <c r="H172" s="152" t="s">
        <v>527</v>
      </c>
      <c r="I172" s="159"/>
      <c r="J172" s="151">
        <v>0.1624</v>
      </c>
      <c r="K172" s="183">
        <v>90.9971</v>
      </c>
      <c r="L172" s="183">
        <v>34.7143</v>
      </c>
      <c r="M172" s="154">
        <f t="shared" si="15"/>
        <v>1.023750176</v>
      </c>
      <c r="N172" s="155">
        <f t="shared" si="16"/>
        <v>93.15829717</v>
      </c>
      <c r="O172" s="155">
        <f t="shared" si="17"/>
        <v>2.069016889</v>
      </c>
      <c r="P172" s="156">
        <f>AVERAGE(O172:O173)</f>
        <v>1.986617994</v>
      </c>
      <c r="Q172" s="157">
        <f>(MAX(O172:O173)-MIN(O172:O173))/P172</f>
        <v>0.08295394008</v>
      </c>
      <c r="R172" s="160" t="str">
        <f>IF(Q172&gt;C$15, "Repeat", "")</f>
        <v/>
      </c>
    </row>
    <row r="173">
      <c r="B173" s="210">
        <v>66.0</v>
      </c>
      <c r="C173" s="40">
        <f>'Sample Weights'!B67</f>
        <v>159</v>
      </c>
      <c r="D173" s="40" t="str">
        <f>'Sample Weights'!C67</f>
        <v>KLNA-20-5</v>
      </c>
      <c r="E173" s="185">
        <f>'Sample Weights'!D67</f>
        <v>0.0242</v>
      </c>
      <c r="F173" s="151">
        <v>0.1</v>
      </c>
      <c r="G173" s="151">
        <v>1.1792</v>
      </c>
      <c r="H173" s="152" t="s">
        <v>840</v>
      </c>
      <c r="I173" s="152" t="s">
        <v>515</v>
      </c>
      <c r="J173" s="151">
        <v>0.1625</v>
      </c>
      <c r="K173" s="183">
        <v>95.9773</v>
      </c>
      <c r="L173" s="183">
        <v>36.949</v>
      </c>
      <c r="M173" s="154">
        <f t="shared" si="15"/>
        <v>0.963370547</v>
      </c>
      <c r="N173" s="155">
        <f t="shared" si="16"/>
        <v>92.461704</v>
      </c>
      <c r="O173" s="155">
        <f t="shared" si="17"/>
        <v>1.904219099</v>
      </c>
      <c r="P173" s="156"/>
      <c r="Q173" s="157"/>
      <c r="R173" s="158"/>
    </row>
    <row r="174">
      <c r="B174" s="210">
        <v>67.0</v>
      </c>
      <c r="C174" s="40">
        <f>'Sample Weights'!B68</f>
        <v>32</v>
      </c>
      <c r="D174" s="40" t="str">
        <f>'Sample Weights'!C68</f>
        <v>CHKD-19-3</v>
      </c>
      <c r="E174" s="185">
        <f>'Sample Weights'!D68</f>
        <v>0.024</v>
      </c>
      <c r="F174" s="151">
        <v>0.1</v>
      </c>
      <c r="G174" s="151">
        <v>1.1836</v>
      </c>
      <c r="H174" s="152" t="s">
        <v>841</v>
      </c>
      <c r="I174" s="152" t="s">
        <v>841</v>
      </c>
      <c r="J174" s="151">
        <v>0.1537</v>
      </c>
      <c r="K174" s="183">
        <v>200.5985</v>
      </c>
      <c r="L174" s="183">
        <v>37.0779</v>
      </c>
      <c r="M174" s="154">
        <f t="shared" si="15"/>
        <v>0.9589705661</v>
      </c>
      <c r="N174" s="155">
        <f t="shared" si="16"/>
        <v>192.3680571</v>
      </c>
      <c r="O174" s="155">
        <f t="shared" si="17"/>
        <v>3.935379362</v>
      </c>
      <c r="P174" s="156">
        <f>AVERAGE(O174:O175)</f>
        <v>3.968001542</v>
      </c>
      <c r="Q174" s="157">
        <f>(MAX(O174:O175)-MIN(O174:O175))/P174</f>
        <v>0.01644262468</v>
      </c>
      <c r="R174" s="160" t="str">
        <f>IF(Q174&gt;C$15, "Repeat", "")</f>
        <v/>
      </c>
    </row>
    <row r="175">
      <c r="B175" s="210">
        <v>68.0</v>
      </c>
      <c r="C175" s="40">
        <f>'Sample Weights'!B69</f>
        <v>32</v>
      </c>
      <c r="D175" s="40" t="str">
        <f>'Sample Weights'!C69</f>
        <v>CHKD-19-3</v>
      </c>
      <c r="E175" s="185">
        <f>'Sample Weights'!D69</f>
        <v>0.0229</v>
      </c>
      <c r="F175" s="151">
        <v>0.1</v>
      </c>
      <c r="G175" s="151">
        <v>1.1789</v>
      </c>
      <c r="H175" s="152" t="s">
        <v>516</v>
      </c>
      <c r="I175" s="159"/>
      <c r="J175" s="151">
        <v>0.1624</v>
      </c>
      <c r="K175" s="183">
        <v>189.413</v>
      </c>
      <c r="L175" s="183">
        <v>36.1675</v>
      </c>
      <c r="M175" s="154">
        <f t="shared" si="15"/>
        <v>0.9839085452</v>
      </c>
      <c r="N175" s="155">
        <f t="shared" si="16"/>
        <v>186.3650693</v>
      </c>
      <c r="O175" s="155">
        <f t="shared" si="17"/>
        <v>4.000623722</v>
      </c>
      <c r="P175" s="156"/>
      <c r="Q175" s="157"/>
      <c r="R175" s="158"/>
    </row>
    <row r="176">
      <c r="B176" s="210">
        <v>69.0</v>
      </c>
      <c r="C176" s="40">
        <f>'Sample Weights'!B70</f>
        <v>183</v>
      </c>
      <c r="D176" s="40" t="str">
        <f>'Sample Weights'!C70</f>
        <v>LAFY-30-1</v>
      </c>
      <c r="E176" s="185">
        <f>'Sample Weights'!D70</f>
        <v>0.0243</v>
      </c>
      <c r="F176" s="151">
        <v>0.1</v>
      </c>
      <c r="G176" s="151">
        <v>1.19</v>
      </c>
      <c r="H176" s="152" t="s">
        <v>545</v>
      </c>
      <c r="I176" s="159"/>
      <c r="J176" s="151">
        <v>0.1616</v>
      </c>
      <c r="K176" s="183">
        <v>178.0952</v>
      </c>
      <c r="L176" s="183">
        <v>33.2979</v>
      </c>
      <c r="M176" s="154">
        <f t="shared" si="15"/>
        <v>1.07743032</v>
      </c>
      <c r="N176" s="155">
        <f t="shared" si="16"/>
        <v>191.8851684</v>
      </c>
      <c r="O176" s="155">
        <f t="shared" si="17"/>
        <v>3.912008535</v>
      </c>
      <c r="P176" s="156">
        <f>AVERAGE(O176:O177)</f>
        <v>3.831457687</v>
      </c>
      <c r="Q176" s="157">
        <f>(MAX(O176:O177)-MIN(O176:O177))/P176</f>
        <v>0.04204710312</v>
      </c>
      <c r="R176" s="160" t="str">
        <f>IF(Q176&gt;C$15, "Repeat", "")</f>
        <v/>
      </c>
    </row>
    <row r="177">
      <c r="B177" s="210">
        <v>70.0</v>
      </c>
      <c r="C177" s="40">
        <f>'Sample Weights'!B71</f>
        <v>183</v>
      </c>
      <c r="D177" s="40" t="str">
        <f>'Sample Weights'!C71</f>
        <v>LAFY-30-1</v>
      </c>
      <c r="E177" s="185">
        <f>'Sample Weights'!D71</f>
        <v>0.0235</v>
      </c>
      <c r="F177" s="151">
        <v>0.0993</v>
      </c>
      <c r="G177" s="151">
        <v>1.1772</v>
      </c>
      <c r="H177" s="152" t="s">
        <v>842</v>
      </c>
      <c r="I177" s="159"/>
      <c r="J177" s="151">
        <v>0.1617</v>
      </c>
      <c r="K177" s="183">
        <v>185.8212</v>
      </c>
      <c r="L177" s="183">
        <v>36.5126</v>
      </c>
      <c r="M177" s="154">
        <f t="shared" si="15"/>
        <v>0.9661277703</v>
      </c>
      <c r="N177" s="155">
        <f t="shared" si="16"/>
        <v>179.5270216</v>
      </c>
      <c r="O177" s="155">
        <f t="shared" si="17"/>
        <v>3.750906839</v>
      </c>
      <c r="P177" s="156"/>
      <c r="Q177" s="157"/>
      <c r="R177" s="158"/>
    </row>
    <row r="178" ht="15.75" customHeight="1">
      <c r="B178" s="210">
        <v>71.0</v>
      </c>
      <c r="C178" s="40" t="str">
        <f>'Sample Weights'!B72</f>
        <v>Nisqually-1</v>
      </c>
      <c r="D178" s="40" t="str">
        <f>'Sample Weights'!C72</f>
        <v/>
      </c>
      <c r="E178" s="185">
        <f>'Sample Weights'!D72</f>
        <v>0.0235</v>
      </c>
      <c r="F178" s="151">
        <v>0.1</v>
      </c>
      <c r="G178" s="151">
        <v>1.1795</v>
      </c>
      <c r="H178" s="152" t="s">
        <v>843</v>
      </c>
      <c r="I178" s="159"/>
      <c r="J178" s="151">
        <v>0.1614</v>
      </c>
      <c r="K178" s="183">
        <v>92.3901</v>
      </c>
      <c r="L178" s="183">
        <v>36.5323</v>
      </c>
      <c r="M178" s="154">
        <f t="shared" si="15"/>
        <v>0.9740376087</v>
      </c>
      <c r="N178" s="155">
        <f t="shared" si="16"/>
        <v>89.99143207</v>
      </c>
      <c r="O178" s="155">
        <f t="shared" si="17"/>
        <v>1.909311404</v>
      </c>
      <c r="P178" s="156">
        <f>AVERAGE(O178:O179)</f>
        <v>1.912758215</v>
      </c>
      <c r="Q178" s="157">
        <f>(MAX(O178:O179)-MIN(O178:O179))/P178</f>
        <v>0.003604020959</v>
      </c>
      <c r="R178" s="160" t="str">
        <f>IF(Q178&gt;C$15, "Repeat", "")</f>
        <v/>
      </c>
    </row>
    <row r="179">
      <c r="B179" s="211">
        <v>72.0</v>
      </c>
      <c r="C179" s="163" t="str">
        <f>'Sample Weights'!B73</f>
        <v>Nisqually-1</v>
      </c>
      <c r="D179" s="163" t="str">
        <f>'Sample Weights'!C73</f>
        <v/>
      </c>
      <c r="E179" s="212">
        <f>'Sample Weights'!D73</f>
        <v>0.0217</v>
      </c>
      <c r="F179" s="213">
        <v>0.1001</v>
      </c>
      <c r="G179" s="213">
        <v>1.1848</v>
      </c>
      <c r="H179" s="214" t="s">
        <v>843</v>
      </c>
      <c r="I179" s="214" t="s">
        <v>551</v>
      </c>
      <c r="J179" s="213">
        <v>0.1622</v>
      </c>
      <c r="K179" s="187">
        <v>87.5044</v>
      </c>
      <c r="L179" s="187">
        <v>37.7998</v>
      </c>
      <c r="M179" s="167">
        <f t="shared" si="15"/>
        <v>0.9465675022</v>
      </c>
      <c r="N179" s="168">
        <f t="shared" si="16"/>
        <v>82.82882134</v>
      </c>
      <c r="O179" s="168">
        <f t="shared" si="17"/>
        <v>1.916205025</v>
      </c>
      <c r="P179" s="169"/>
      <c r="Q179" s="170"/>
      <c r="R179" s="171"/>
    </row>
    <row r="180">
      <c r="B180" s="52"/>
      <c r="C180" s="53"/>
      <c r="D180" s="52"/>
      <c r="E180" s="52"/>
      <c r="F180" s="53"/>
      <c r="G180" s="53"/>
      <c r="H180" s="53"/>
      <c r="I180" s="53"/>
      <c r="J180" s="53"/>
      <c r="K180" s="52"/>
      <c r="L180" s="52"/>
      <c r="M180" s="52"/>
      <c r="N180" s="52"/>
      <c r="O180" s="54"/>
      <c r="P180" s="54"/>
    </row>
    <row r="181">
      <c r="B181" s="132"/>
      <c r="C181" s="52"/>
      <c r="D181" s="53"/>
      <c r="E181" s="52"/>
      <c r="F181" s="53"/>
      <c r="G181" s="53"/>
      <c r="H181" s="53"/>
      <c r="I181" s="53"/>
      <c r="J181" s="53"/>
      <c r="K181" s="52"/>
      <c r="L181" s="19" t="s">
        <v>590</v>
      </c>
      <c r="M181" s="52"/>
      <c r="N181" s="52"/>
      <c r="O181" s="52"/>
      <c r="P181" s="54"/>
      <c r="Q181" s="54"/>
    </row>
    <row r="182">
      <c r="B182" s="51" t="s">
        <v>844</v>
      </c>
      <c r="C182" s="52"/>
      <c r="D182" s="53"/>
      <c r="E182" s="52"/>
      <c r="F182" s="53"/>
      <c r="G182" s="53"/>
      <c r="H182" s="53"/>
      <c r="I182" s="53"/>
      <c r="J182" s="53"/>
      <c r="K182" s="52"/>
      <c r="L182" s="173">
        <f>AVERAGE(L156:L179)</f>
        <v>35.38374583</v>
      </c>
      <c r="M182" s="52"/>
      <c r="N182" s="52"/>
      <c r="O182" s="52"/>
      <c r="P182" s="54"/>
      <c r="Q182" s="54"/>
    </row>
    <row r="183" ht="15.75" customHeight="1">
      <c r="B183" s="127" t="s">
        <v>372</v>
      </c>
      <c r="C183" s="59" t="s">
        <v>845</v>
      </c>
      <c r="D183" s="53"/>
      <c r="E183" s="52"/>
      <c r="F183" s="63"/>
      <c r="G183" s="53"/>
      <c r="H183" s="53"/>
      <c r="I183" s="63"/>
      <c r="J183" s="53"/>
      <c r="K183" s="52"/>
      <c r="L183" s="52"/>
      <c r="M183" s="52"/>
      <c r="N183" s="52"/>
      <c r="O183" s="52"/>
      <c r="P183" s="54"/>
      <c r="Q183" s="54"/>
    </row>
    <row r="184" ht="15.75" customHeight="1">
      <c r="B184" s="127" t="s">
        <v>385</v>
      </c>
      <c r="C184" s="52"/>
      <c r="D184" s="53"/>
      <c r="E184" s="52"/>
      <c r="F184" s="63"/>
      <c r="G184" s="53"/>
      <c r="H184" s="53"/>
      <c r="I184" s="63"/>
      <c r="J184" s="53"/>
      <c r="K184" s="52"/>
      <c r="L184" s="52"/>
      <c r="M184" s="52"/>
      <c r="N184" s="52"/>
      <c r="O184" s="52"/>
      <c r="P184" s="54"/>
      <c r="Q184" s="54"/>
    </row>
    <row r="185" ht="15.75" customHeight="1">
      <c r="B185" s="132"/>
      <c r="C185" s="52"/>
      <c r="D185" s="53"/>
      <c r="E185" s="52"/>
      <c r="F185" s="63" t="s">
        <v>828</v>
      </c>
      <c r="G185" s="53"/>
      <c r="H185" s="53"/>
      <c r="I185" s="63" t="s">
        <v>846</v>
      </c>
      <c r="J185" s="53"/>
      <c r="K185" s="52"/>
      <c r="L185" s="52"/>
      <c r="M185" s="52"/>
      <c r="N185" s="52"/>
      <c r="O185" s="52"/>
      <c r="P185" s="54"/>
      <c r="Q185" s="54"/>
    </row>
    <row r="186" ht="15.75" customHeight="1">
      <c r="A186" s="132"/>
      <c r="B186" s="135" t="s">
        <v>394</v>
      </c>
      <c r="C186" s="136" t="s">
        <v>4</v>
      </c>
      <c r="D186" s="137" t="s">
        <v>5</v>
      </c>
      <c r="E186" s="136" t="s">
        <v>398</v>
      </c>
      <c r="F186" s="136" t="s">
        <v>399</v>
      </c>
      <c r="G186" s="136" t="s">
        <v>400</v>
      </c>
      <c r="H186" s="136" t="s">
        <v>401</v>
      </c>
      <c r="I186" s="136" t="s">
        <v>402</v>
      </c>
      <c r="J186" s="136" t="s">
        <v>403</v>
      </c>
      <c r="K186" s="136" t="s">
        <v>404</v>
      </c>
      <c r="L186" s="136" t="s">
        <v>405</v>
      </c>
      <c r="M186" s="136" t="s">
        <v>406</v>
      </c>
      <c r="N186" s="136" t="s">
        <v>407</v>
      </c>
      <c r="O186" s="136" t="s">
        <v>408</v>
      </c>
      <c r="P186" s="138" t="s">
        <v>409</v>
      </c>
      <c r="Q186" s="138" t="s">
        <v>411</v>
      </c>
      <c r="R186" s="139" t="s">
        <v>412</v>
      </c>
      <c r="S186" s="127"/>
    </row>
    <row r="187">
      <c r="B187" s="246">
        <v>73.0</v>
      </c>
      <c r="C187" s="141">
        <f>'Sample Weights'!B74</f>
        <v>5</v>
      </c>
      <c r="D187" s="141" t="str">
        <f>'Sample Weights'!C74</f>
        <v>ALAA-20-5</v>
      </c>
      <c r="E187" s="247">
        <f>'Sample Weights'!D74</f>
        <v>0.0238</v>
      </c>
      <c r="F187" s="142">
        <v>0.0997</v>
      </c>
      <c r="G187" s="142">
        <v>1.175</v>
      </c>
      <c r="H187" s="143" t="s">
        <v>847</v>
      </c>
      <c r="I187" s="143" t="s">
        <v>847</v>
      </c>
      <c r="J187" s="142">
        <v>0.1615</v>
      </c>
      <c r="K187" s="248">
        <v>142.4276</v>
      </c>
      <c r="L187" s="248">
        <v>34.9222</v>
      </c>
      <c r="M187" s="145">
        <f t="shared" ref="M187:M208" si="18">(L$194/(F$194/C$10)/(F$194/C$10+(G$194-F$194)/C$11+J$194/C$12))/(L187/(F187/C$10)/(F187/C$10+(G187-F187)/C$11+J187/C$12))</f>
        <v>1.032409998</v>
      </c>
      <c r="N187" s="249">
        <f t="shared" ref="N187:N212" si="19">K187*M187</f>
        <v>147.0436782</v>
      </c>
      <c r="O187" s="249">
        <f t="shared" ref="O187:O208" si="20">(N187-H$136)/H$135*(F187/C$10+(G187-F187)/C$11+J187/C$12)/E187</f>
        <v>3.037363543</v>
      </c>
      <c r="P187" s="147">
        <f>AVERAGE(O187:O188)</f>
        <v>3.137882197</v>
      </c>
      <c r="Q187" s="148">
        <f>(MAX(O187:O188)-MIN(O187:O188))/P187</f>
        <v>0.06406783109</v>
      </c>
      <c r="R187" s="149" t="str">
        <f>IF(Q187&gt;C$15, "Repeat", "")</f>
        <v/>
      </c>
    </row>
    <row r="188">
      <c r="B188" s="210">
        <v>74.0</v>
      </c>
      <c r="C188" s="40">
        <f>'Sample Weights'!B75</f>
        <v>5</v>
      </c>
      <c r="D188" s="40" t="str">
        <f>'Sample Weights'!C75</f>
        <v>ALAA-20-5</v>
      </c>
      <c r="E188" s="185">
        <f>'Sample Weights'!D75</f>
        <v>0.0222</v>
      </c>
      <c r="F188" s="151">
        <v>0.0995</v>
      </c>
      <c r="G188" s="151">
        <v>1.182</v>
      </c>
      <c r="H188" s="152" t="s">
        <v>848</v>
      </c>
      <c r="I188" s="152" t="s">
        <v>848</v>
      </c>
      <c r="J188" s="151">
        <v>0.1604</v>
      </c>
      <c r="K188" s="183">
        <v>142.4214</v>
      </c>
      <c r="L188" s="183">
        <v>35.3901</v>
      </c>
      <c r="M188" s="154">
        <f t="shared" si="18"/>
        <v>1.021649016</v>
      </c>
      <c r="N188" s="250">
        <f t="shared" si="19"/>
        <v>145.5046831</v>
      </c>
      <c r="O188" s="250">
        <f t="shared" si="20"/>
        <v>3.23840085</v>
      </c>
      <c r="P188" s="156"/>
      <c r="Q188" s="157"/>
      <c r="R188" s="158"/>
    </row>
    <row r="189">
      <c r="B189" s="210">
        <v>75.0</v>
      </c>
      <c r="C189" s="40">
        <f>'Sample Weights'!B76</f>
        <v>339</v>
      </c>
      <c r="D189" s="40" t="str">
        <f>'Sample Weights'!C76</f>
        <v>SQMC-25-4</v>
      </c>
      <c r="E189" s="185">
        <f>'Sample Weights'!D76</f>
        <v>0.0203</v>
      </c>
      <c r="F189" s="151">
        <v>0.0994</v>
      </c>
      <c r="G189" s="151">
        <v>1.1866</v>
      </c>
      <c r="H189" s="152" t="s">
        <v>849</v>
      </c>
      <c r="I189" s="152" t="s">
        <v>849</v>
      </c>
      <c r="J189" s="151">
        <v>0.1628</v>
      </c>
      <c r="K189" s="183">
        <v>25.0474</v>
      </c>
      <c r="L189" s="183">
        <v>36.5178</v>
      </c>
      <c r="M189" s="154">
        <f t="shared" si="18"/>
        <v>0.9938200138</v>
      </c>
      <c r="N189" s="250">
        <f t="shared" si="19"/>
        <v>24.89260741</v>
      </c>
      <c r="O189" s="250">
        <f t="shared" si="20"/>
        <v>0.6590094353</v>
      </c>
      <c r="P189" s="156">
        <f>AVERAGE(O189:O190)</f>
        <v>0.6306944455</v>
      </c>
      <c r="Q189" s="157">
        <f>(MAX(O189:O190)-MIN(O189:O190))/P189</f>
        <v>0.08978988152</v>
      </c>
      <c r="R189" s="160" t="str">
        <f>IF(Q189&gt;C$15, "Repeat", "")</f>
        <v/>
      </c>
    </row>
    <row r="190">
      <c r="B190" s="210">
        <v>76.0</v>
      </c>
      <c r="C190" s="40">
        <f>'Sample Weights'!B77</f>
        <v>339</v>
      </c>
      <c r="D190" s="40" t="str">
        <f>'Sample Weights'!C77</f>
        <v>SQMC-25-4</v>
      </c>
      <c r="E190" s="185">
        <f>'Sample Weights'!D77</f>
        <v>0.0212</v>
      </c>
      <c r="F190" s="151">
        <v>0.0996</v>
      </c>
      <c r="G190" s="151">
        <v>1.181</v>
      </c>
      <c r="H190" s="152" t="s">
        <v>850</v>
      </c>
      <c r="I190" s="152" t="s">
        <v>850</v>
      </c>
      <c r="J190" s="151">
        <v>0.1628</v>
      </c>
      <c r="K190" s="183">
        <v>24.3278</v>
      </c>
      <c r="L190" s="183">
        <v>37.0737</v>
      </c>
      <c r="M190" s="154">
        <f t="shared" si="18"/>
        <v>0.9766816027</v>
      </c>
      <c r="N190" s="250">
        <f t="shared" si="19"/>
        <v>23.76051469</v>
      </c>
      <c r="O190" s="250">
        <f t="shared" si="20"/>
        <v>0.6023794558</v>
      </c>
      <c r="P190" s="156"/>
      <c r="Q190" s="157"/>
      <c r="R190" s="158"/>
    </row>
    <row r="191">
      <c r="B191" s="210">
        <v>77.0</v>
      </c>
      <c r="C191" s="40">
        <f>'Sample Weights'!B78</f>
        <v>309</v>
      </c>
      <c r="D191" s="40" t="str">
        <f>'Sample Weights'!C78</f>
        <v>SKWD-24-3</v>
      </c>
      <c r="E191" s="185">
        <f>'Sample Weights'!D78</f>
        <v>0.0237</v>
      </c>
      <c r="F191" s="151">
        <v>0.1001</v>
      </c>
      <c r="G191" s="151">
        <v>1.1812</v>
      </c>
      <c r="H191" s="152" t="s">
        <v>851</v>
      </c>
      <c r="I191" s="152" t="s">
        <v>851</v>
      </c>
      <c r="J191" s="151">
        <v>0.1632</v>
      </c>
      <c r="K191" s="183">
        <v>9.8893</v>
      </c>
      <c r="L191" s="183">
        <v>35.2797</v>
      </c>
      <c r="M191" s="154">
        <f t="shared" si="18"/>
        <v>1.031900246</v>
      </c>
      <c r="N191" s="250">
        <f t="shared" si="19"/>
        <v>10.20477111</v>
      </c>
      <c r="O191" s="250">
        <f t="shared" si="20"/>
        <v>0.2610196397</v>
      </c>
      <c r="P191" s="156">
        <f>AVERAGE(O191:O192)</f>
        <v>0.2687329547</v>
      </c>
      <c r="Q191" s="157">
        <f>(MAX(O191:O192)-MIN(O191:O192))/P191</f>
        <v>0.05740505484</v>
      </c>
      <c r="R191" s="160" t="str">
        <f>IF(Q191&gt;C$15, "Repeat", "")</f>
        <v/>
      </c>
    </row>
    <row r="192">
      <c r="B192" s="210">
        <v>78.0</v>
      </c>
      <c r="C192" s="40">
        <f>'Sample Weights'!B79</f>
        <v>309</v>
      </c>
      <c r="D192" s="40" t="str">
        <f>'Sample Weights'!C79</f>
        <v>SKWD-24-3</v>
      </c>
      <c r="E192" s="185">
        <f>'Sample Weights'!D79</f>
        <v>0.0235</v>
      </c>
      <c r="F192" s="151">
        <v>0.1001</v>
      </c>
      <c r="G192" s="151">
        <v>1.1863</v>
      </c>
      <c r="H192" s="152" t="s">
        <v>852</v>
      </c>
      <c r="I192" s="152" t="s">
        <v>852</v>
      </c>
      <c r="J192" s="151">
        <v>0.1608</v>
      </c>
      <c r="K192" s="183">
        <v>10.3737</v>
      </c>
      <c r="L192" s="183">
        <v>35.0399</v>
      </c>
      <c r="M192" s="154">
        <f t="shared" si="18"/>
        <v>1.041776495</v>
      </c>
      <c r="N192" s="250">
        <f t="shared" si="19"/>
        <v>10.80707683</v>
      </c>
      <c r="O192" s="250">
        <f t="shared" si="20"/>
        <v>0.2764462697</v>
      </c>
      <c r="P192" s="156"/>
      <c r="Q192" s="157"/>
      <c r="R192" s="158"/>
    </row>
    <row r="193">
      <c r="B193" s="210">
        <v>79.0</v>
      </c>
      <c r="C193" s="40">
        <f>'Sample Weights'!B80</f>
        <v>376</v>
      </c>
      <c r="D193" s="40" t="str">
        <f>'Sample Weights'!C80</f>
        <v>WLOW-15-5</v>
      </c>
      <c r="E193" s="185">
        <f>'Sample Weights'!D80</f>
        <v>0.0215</v>
      </c>
      <c r="F193" s="151">
        <v>0.1002</v>
      </c>
      <c r="G193" s="151">
        <v>1.1865</v>
      </c>
      <c r="H193" s="152" t="s">
        <v>853</v>
      </c>
      <c r="I193" s="152" t="s">
        <v>853</v>
      </c>
      <c r="J193" s="151">
        <v>0.1633</v>
      </c>
      <c r="K193" s="183">
        <v>20.7642</v>
      </c>
      <c r="L193" s="183">
        <v>38.6894</v>
      </c>
      <c r="M193" s="154">
        <f t="shared" si="18"/>
        <v>0.94580129</v>
      </c>
      <c r="N193" s="250">
        <f t="shared" si="19"/>
        <v>19.63880715</v>
      </c>
      <c r="O193" s="250">
        <f t="shared" si="20"/>
        <v>0.5030949547</v>
      </c>
      <c r="P193" s="156">
        <f>AVERAGE(O193:O194)</f>
        <v>0.4846600675</v>
      </c>
      <c r="Q193" s="157">
        <f>(MAX(O193:O194)-MIN(O193:O194))/P193</f>
        <v>0.0760734727</v>
      </c>
      <c r="R193" s="160" t="str">
        <f>IF(Q193&gt;C$15, "Repeat", "")</f>
        <v/>
      </c>
    </row>
    <row r="194">
      <c r="B194" s="210">
        <v>80.0</v>
      </c>
      <c r="C194" s="40">
        <f>'Sample Weights'!B81</f>
        <v>376</v>
      </c>
      <c r="D194" s="40" t="str">
        <f>'Sample Weights'!C81</f>
        <v>WLOW-15-5</v>
      </c>
      <c r="E194" s="185">
        <f>'Sample Weights'!D81</f>
        <v>0.0207</v>
      </c>
      <c r="F194" s="151">
        <v>0.1004</v>
      </c>
      <c r="G194" s="151">
        <v>1.1846</v>
      </c>
      <c r="H194" s="152" t="s">
        <v>854</v>
      </c>
      <c r="I194" s="152" t="s">
        <v>854</v>
      </c>
      <c r="J194" s="151">
        <v>0.1625</v>
      </c>
      <c r="K194" s="183">
        <v>17.2873</v>
      </c>
      <c r="L194" s="184">
        <v>36.5976</v>
      </c>
      <c r="M194" s="154">
        <f t="shared" si="18"/>
        <v>1</v>
      </c>
      <c r="N194" s="250">
        <f t="shared" si="19"/>
        <v>17.2873</v>
      </c>
      <c r="O194" s="250">
        <f t="shared" si="20"/>
        <v>0.4662251803</v>
      </c>
      <c r="P194" s="156"/>
      <c r="Q194" s="157"/>
      <c r="R194" s="158"/>
    </row>
    <row r="195">
      <c r="B195" s="210">
        <v>81.0</v>
      </c>
      <c r="C195" s="40">
        <f>'Sample Weights'!B82</f>
        <v>379</v>
      </c>
      <c r="D195" s="40" t="str">
        <f>'Sample Weights'!C82</f>
        <v>YALD-27-3</v>
      </c>
      <c r="E195" s="185">
        <f>'Sample Weights'!D82</f>
        <v>0.0209</v>
      </c>
      <c r="F195" s="151">
        <v>0.1002</v>
      </c>
      <c r="G195" s="151">
        <v>1.1848</v>
      </c>
      <c r="H195" s="152" t="s">
        <v>855</v>
      </c>
      <c r="I195" s="152" t="s">
        <v>855</v>
      </c>
      <c r="J195" s="151">
        <v>0.1628</v>
      </c>
      <c r="K195" s="183">
        <v>49.4995</v>
      </c>
      <c r="L195" s="183">
        <v>37.0442</v>
      </c>
      <c r="M195" s="154">
        <f t="shared" si="18"/>
        <v>0.9862660651</v>
      </c>
      <c r="N195" s="250">
        <f t="shared" si="19"/>
        <v>48.81967709</v>
      </c>
      <c r="O195" s="250">
        <f t="shared" si="20"/>
        <v>1.197159493</v>
      </c>
      <c r="P195" s="156">
        <f>AVERAGE(O195:O196)</f>
        <v>1.200816865</v>
      </c>
      <c r="Q195" s="157">
        <f>(MAX(O195:O196)-MIN(O195:O196))/P195</f>
        <v>0.006091473812</v>
      </c>
      <c r="R195" s="160" t="str">
        <f>IF(Q195&gt;C$15, "Repeat", "")</f>
        <v/>
      </c>
    </row>
    <row r="196">
      <c r="B196" s="210">
        <v>82.0</v>
      </c>
      <c r="C196" s="40">
        <f>'Sample Weights'!B83</f>
        <v>379</v>
      </c>
      <c r="D196" s="40" t="str">
        <f>'Sample Weights'!C83</f>
        <v>YALD-27-3</v>
      </c>
      <c r="E196" s="185">
        <f>'Sample Weights'!D83</f>
        <v>0.0257</v>
      </c>
      <c r="F196" s="151">
        <v>0.1003</v>
      </c>
      <c r="G196" s="151">
        <v>1.1868</v>
      </c>
      <c r="H196" s="152" t="s">
        <v>856</v>
      </c>
      <c r="I196" s="152" t="s">
        <v>856</v>
      </c>
      <c r="J196" s="151">
        <v>0.1628</v>
      </c>
      <c r="K196" s="183">
        <v>61.5714</v>
      </c>
      <c r="L196" s="183">
        <v>37.0329</v>
      </c>
      <c r="M196" s="154">
        <f t="shared" si="18"/>
        <v>0.9890764863</v>
      </c>
      <c r="N196" s="250">
        <f t="shared" si="19"/>
        <v>60.89882397</v>
      </c>
      <c r="O196" s="250">
        <f t="shared" si="20"/>
        <v>1.204474238</v>
      </c>
      <c r="P196" s="156"/>
      <c r="Q196" s="157"/>
      <c r="R196" s="158"/>
    </row>
    <row r="197">
      <c r="B197" s="210">
        <v>83.0</v>
      </c>
      <c r="C197" s="40">
        <f>'Sample Weights'!B84</f>
        <v>307</v>
      </c>
      <c r="D197" s="40" t="str">
        <f>'Sample Weights'!C84</f>
        <v>SKWC-24-4</v>
      </c>
      <c r="E197" s="185">
        <f>'Sample Weights'!D84</f>
        <v>0.0241</v>
      </c>
      <c r="F197" s="151">
        <v>0.1002</v>
      </c>
      <c r="G197" s="151">
        <v>1.1803</v>
      </c>
      <c r="H197" s="152" t="s">
        <v>857</v>
      </c>
      <c r="I197" s="152" t="s">
        <v>857</v>
      </c>
      <c r="J197" s="151">
        <v>0.1635</v>
      </c>
      <c r="K197" s="183">
        <v>27.8831</v>
      </c>
      <c r="L197" s="183">
        <v>37.429</v>
      </c>
      <c r="M197" s="154">
        <f t="shared" si="18"/>
        <v>0.9730960164</v>
      </c>
      <c r="N197" s="250">
        <f t="shared" si="19"/>
        <v>27.13293354</v>
      </c>
      <c r="O197" s="250">
        <f t="shared" si="20"/>
        <v>0.5978002749</v>
      </c>
      <c r="P197" s="156">
        <f>AVERAGE(O197:O198)</f>
        <v>0.6083959361</v>
      </c>
      <c r="Q197" s="157">
        <f>(MAX(O197:O198)-MIN(O197:O198))/P197</f>
        <v>0.03483146612</v>
      </c>
      <c r="R197" s="160" t="str">
        <f>IF(Q197&gt;C$15, "Repeat", "")</f>
        <v/>
      </c>
    </row>
    <row r="198">
      <c r="B198" s="210">
        <v>84.0</v>
      </c>
      <c r="C198" s="40">
        <f>'Sample Weights'!B85</f>
        <v>307</v>
      </c>
      <c r="D198" s="40" t="str">
        <f>'Sample Weights'!C85</f>
        <v>SKWC-24-4</v>
      </c>
      <c r="E198" s="185">
        <f>'Sample Weights'!D85</f>
        <v>0.0236</v>
      </c>
      <c r="F198" s="151">
        <v>0.0999</v>
      </c>
      <c r="G198" s="151">
        <v>1.1773</v>
      </c>
      <c r="H198" s="152" t="s">
        <v>858</v>
      </c>
      <c r="I198" s="152" t="s">
        <v>858</v>
      </c>
      <c r="J198" s="151">
        <v>0.1627</v>
      </c>
      <c r="K198" s="183">
        <v>27.1163</v>
      </c>
      <c r="L198" s="183">
        <v>35.5405</v>
      </c>
      <c r="M198" s="154">
        <f t="shared" si="18"/>
        <v>1.018934612</v>
      </c>
      <c r="N198" s="250">
        <f t="shared" si="19"/>
        <v>27.62973663</v>
      </c>
      <c r="O198" s="250">
        <f t="shared" si="20"/>
        <v>0.6189915973</v>
      </c>
      <c r="P198" s="156"/>
      <c r="Q198" s="157"/>
      <c r="R198" s="158"/>
    </row>
    <row r="199">
      <c r="B199" s="210">
        <v>85.0</v>
      </c>
      <c r="C199" s="40">
        <f>'Sample Weights'!B86</f>
        <v>222</v>
      </c>
      <c r="D199" s="40" t="str">
        <f>'Sample Weights'!C86</f>
        <v>MCHA-19-5</v>
      </c>
      <c r="E199" s="185">
        <f>'Sample Weights'!D86</f>
        <v>0.0231</v>
      </c>
      <c r="F199" s="151">
        <v>0.1</v>
      </c>
      <c r="G199" s="151">
        <v>1.1567</v>
      </c>
      <c r="H199" s="152" t="s">
        <v>859</v>
      </c>
      <c r="I199" s="152" t="s">
        <v>859</v>
      </c>
      <c r="J199" s="151">
        <v>0.1628</v>
      </c>
      <c r="K199" s="183">
        <v>60.6416</v>
      </c>
      <c r="L199" s="183">
        <v>37.9559</v>
      </c>
      <c r="M199" s="154">
        <f t="shared" si="18"/>
        <v>0.9398848316</v>
      </c>
      <c r="N199" s="250">
        <f t="shared" si="19"/>
        <v>56.99612001</v>
      </c>
      <c r="O199" s="250">
        <f t="shared" si="20"/>
        <v>1.228494258</v>
      </c>
      <c r="P199" s="156">
        <f>AVERAGE(O199:O200)</f>
        <v>1.176932321</v>
      </c>
      <c r="Q199" s="157">
        <f>(MAX(O199:O200)-MIN(O199:O200))/P199</f>
        <v>0.08762090375</v>
      </c>
      <c r="R199" s="160" t="str">
        <f>IF(Q199&gt;C$15, "Repeat", "")</f>
        <v/>
      </c>
    </row>
    <row r="200">
      <c r="B200" s="210">
        <v>86.0</v>
      </c>
      <c r="C200" s="40">
        <f>'Sample Weights'!B87</f>
        <v>222</v>
      </c>
      <c r="D200" s="40" t="str">
        <f>'Sample Weights'!C87</f>
        <v>MCHA-19-5</v>
      </c>
      <c r="E200" s="185">
        <f>'Sample Weights'!D87</f>
        <v>0.0219</v>
      </c>
      <c r="F200" s="151">
        <v>0.1003</v>
      </c>
      <c r="G200" s="151">
        <v>1.1794</v>
      </c>
      <c r="H200" s="152" t="s">
        <v>860</v>
      </c>
      <c r="I200" s="152" t="s">
        <v>860</v>
      </c>
      <c r="J200" s="151">
        <v>0.1622</v>
      </c>
      <c r="K200" s="183">
        <v>51.5675</v>
      </c>
      <c r="L200" s="183">
        <v>38.8913</v>
      </c>
      <c r="M200" s="154">
        <f t="shared" si="18"/>
        <v>0.9361761428</v>
      </c>
      <c r="N200" s="250">
        <f t="shared" si="19"/>
        <v>48.27626324</v>
      </c>
      <c r="O200" s="250">
        <f t="shared" si="20"/>
        <v>1.125370384</v>
      </c>
      <c r="P200" s="156"/>
      <c r="Q200" s="157"/>
      <c r="R200" s="158"/>
    </row>
    <row r="201">
      <c r="B201" s="210">
        <v>87.0</v>
      </c>
      <c r="C201" s="40">
        <f>'Sample Weights'!B88</f>
        <v>67</v>
      </c>
      <c r="D201" s="40" t="str">
        <f>'Sample Weights'!C88</f>
        <v>DENC-17-2</v>
      </c>
      <c r="E201" s="185">
        <f>'Sample Weights'!D88</f>
        <v>0.0238</v>
      </c>
      <c r="F201" s="151">
        <v>0.1004</v>
      </c>
      <c r="G201" s="151">
        <v>1.1838</v>
      </c>
      <c r="H201" s="152" t="s">
        <v>861</v>
      </c>
      <c r="I201" s="152" t="s">
        <v>861</v>
      </c>
      <c r="J201" s="151">
        <v>0.1614</v>
      </c>
      <c r="K201" s="183">
        <v>121.5146</v>
      </c>
      <c r="L201" s="183">
        <v>36.5461</v>
      </c>
      <c r="M201" s="154">
        <f t="shared" si="18"/>
        <v>1.000232847</v>
      </c>
      <c r="N201" s="250">
        <f t="shared" si="19"/>
        <v>121.5428943</v>
      </c>
      <c r="O201" s="250">
        <f t="shared" si="20"/>
        <v>2.536666538</v>
      </c>
      <c r="P201" s="156">
        <f>AVERAGE(O201:O202)</f>
        <v>2.378688471</v>
      </c>
      <c r="Q201" s="157">
        <f>(MAX(O201:O202)-MIN(O201:O202))/P201</f>
        <v>0.1328278747</v>
      </c>
      <c r="R201" s="160" t="str">
        <f>IF(Q201&gt;C$15, "Repeat", "")</f>
        <v>Repeat</v>
      </c>
      <c r="S201" s="251" t="s">
        <v>785</v>
      </c>
    </row>
    <row r="202">
      <c r="B202" s="210">
        <v>88.0</v>
      </c>
      <c r="C202" s="40">
        <f>'Sample Weights'!B89</f>
        <v>67</v>
      </c>
      <c r="D202" s="40" t="str">
        <f>'Sample Weights'!C89</f>
        <v>DENC-17-2</v>
      </c>
      <c r="E202" s="185">
        <f>'Sample Weights'!D89</f>
        <v>0.0212</v>
      </c>
      <c r="F202" s="151">
        <v>0.1005</v>
      </c>
      <c r="G202" s="151">
        <v>1.1851</v>
      </c>
      <c r="H202" s="152" t="s">
        <v>862</v>
      </c>
      <c r="I202" s="152" t="s">
        <v>862</v>
      </c>
      <c r="J202" s="151">
        <v>0.1622</v>
      </c>
      <c r="K202" s="183">
        <v>98.6785</v>
      </c>
      <c r="L202" s="183">
        <v>38.4305</v>
      </c>
      <c r="M202" s="154">
        <f t="shared" si="18"/>
        <v>0.9534817011</v>
      </c>
      <c r="N202" s="250">
        <f t="shared" si="19"/>
        <v>94.08814404</v>
      </c>
      <c r="O202" s="250">
        <f t="shared" si="20"/>
        <v>2.220710404</v>
      </c>
      <c r="P202" s="156"/>
      <c r="Q202" s="157"/>
      <c r="R202" s="158"/>
    </row>
    <row r="203">
      <c r="B203" s="210">
        <v>89.0</v>
      </c>
      <c r="C203" s="40">
        <f>'Sample Weights'!B90</f>
        <v>344</v>
      </c>
      <c r="D203" s="40" t="str">
        <f>'Sample Weights'!C90</f>
        <v>STHA-21-5</v>
      </c>
      <c r="E203" s="185">
        <f>'Sample Weights'!D90</f>
        <v>0.0214</v>
      </c>
      <c r="F203" s="151">
        <v>0.1006</v>
      </c>
      <c r="G203" s="151">
        <v>1.1847</v>
      </c>
      <c r="H203" s="152" t="s">
        <v>863</v>
      </c>
      <c r="I203" s="152" t="s">
        <v>863</v>
      </c>
      <c r="J203" s="151">
        <v>0.1628</v>
      </c>
      <c r="K203" s="183">
        <v>130.2153</v>
      </c>
      <c r="L203" s="183">
        <v>35.2023</v>
      </c>
      <c r="M203" s="154">
        <f t="shared" si="18"/>
        <v>1.041959456</v>
      </c>
      <c r="N203" s="250">
        <f t="shared" si="19"/>
        <v>135.6790631</v>
      </c>
      <c r="O203" s="250">
        <f t="shared" si="20"/>
        <v>3.147056755</v>
      </c>
      <c r="P203" s="156">
        <f>AVERAGE(O203:O204)</f>
        <v>3.260211436</v>
      </c>
      <c r="Q203" s="157">
        <f>(MAX(O203:O204)-MIN(O203:O204))/P203</f>
        <v>0.06941554706</v>
      </c>
      <c r="R203" s="160" t="str">
        <f>IF(Q203&gt;C$15, "Repeat", "")</f>
        <v/>
      </c>
    </row>
    <row r="204">
      <c r="B204" s="210">
        <v>90.0</v>
      </c>
      <c r="C204" s="40">
        <f>'Sample Weights'!B91</f>
        <v>344</v>
      </c>
      <c r="D204" s="40" t="str">
        <f>'Sample Weights'!C91</f>
        <v>STHA-21-5</v>
      </c>
      <c r="E204" s="185">
        <f>'Sample Weights'!D91</f>
        <v>0.0216</v>
      </c>
      <c r="F204" s="151">
        <v>0.1002</v>
      </c>
      <c r="G204" s="151">
        <v>1.1849</v>
      </c>
      <c r="H204" s="152" t="s">
        <v>864</v>
      </c>
      <c r="I204" s="152" t="s">
        <v>864</v>
      </c>
      <c r="J204" s="151">
        <v>0.1601</v>
      </c>
      <c r="K204" s="183">
        <v>141.2093</v>
      </c>
      <c r="L204" s="183">
        <v>35.006</v>
      </c>
      <c r="M204" s="154">
        <f t="shared" si="18"/>
        <v>1.042338551</v>
      </c>
      <c r="N204" s="250">
        <f t="shared" si="19"/>
        <v>147.1878971</v>
      </c>
      <c r="O204" s="250">
        <f t="shared" si="20"/>
        <v>3.373366116</v>
      </c>
      <c r="P204" s="156"/>
      <c r="Q204" s="157"/>
      <c r="R204" s="158"/>
    </row>
    <row r="205">
      <c r="B205" s="210">
        <v>91.0</v>
      </c>
      <c r="C205" s="40">
        <f>'Sample Weights'!B92</f>
        <v>158</v>
      </c>
      <c r="D205" s="40" t="str">
        <f>'Sample Weights'!C92</f>
        <v>KLNA-20-4</v>
      </c>
      <c r="E205" s="185">
        <f>'Sample Weights'!D92</f>
        <v>0.0225</v>
      </c>
      <c r="F205" s="151">
        <v>0.1003</v>
      </c>
      <c r="G205" s="151">
        <v>1.186</v>
      </c>
      <c r="H205" s="152" t="s">
        <v>865</v>
      </c>
      <c r="I205" s="152" t="s">
        <v>865</v>
      </c>
      <c r="J205" s="151">
        <v>0.1625</v>
      </c>
      <c r="K205" s="183">
        <v>45.5234</v>
      </c>
      <c r="L205" s="183">
        <v>37.4618</v>
      </c>
      <c r="M205" s="154">
        <f t="shared" si="18"/>
        <v>0.9770031137</v>
      </c>
      <c r="N205" s="250">
        <f t="shared" si="19"/>
        <v>44.47650355</v>
      </c>
      <c r="O205" s="250">
        <f t="shared" si="20"/>
        <v>1.018747645</v>
      </c>
      <c r="P205" s="156">
        <f>AVERAGE(O205:O206)</f>
        <v>0.9580031967</v>
      </c>
      <c r="Q205" s="157">
        <f>(MAX(O205:O206)-MIN(O205:O206))/P205</f>
        <v>0.1268147087</v>
      </c>
      <c r="R205" s="160" t="str">
        <f>IF(Q205&gt;C$15, "Repeat", "")</f>
        <v>Repeat</v>
      </c>
      <c r="S205" s="251" t="s">
        <v>785</v>
      </c>
    </row>
    <row r="206">
      <c r="B206" s="210">
        <v>92.0</v>
      </c>
      <c r="C206" s="40">
        <f>'Sample Weights'!B93</f>
        <v>158</v>
      </c>
      <c r="D206" s="40" t="str">
        <f>'Sample Weights'!C93</f>
        <v>KLNA-20-4</v>
      </c>
      <c r="E206" s="185">
        <f>'Sample Weights'!D93</f>
        <v>0.0247</v>
      </c>
      <c r="F206" s="151">
        <v>0.0999</v>
      </c>
      <c r="G206" s="151">
        <v>1.1815</v>
      </c>
      <c r="H206" s="152" t="s">
        <v>866</v>
      </c>
      <c r="I206" s="152" t="s">
        <v>867</v>
      </c>
      <c r="J206" s="151">
        <v>0.1624</v>
      </c>
      <c r="K206" s="183">
        <v>41.2769</v>
      </c>
      <c r="L206" s="183">
        <v>34.8049</v>
      </c>
      <c r="M206" s="154">
        <f t="shared" si="18"/>
        <v>1.043690279</v>
      </c>
      <c r="N206" s="250">
        <f t="shared" si="19"/>
        <v>43.08029926</v>
      </c>
      <c r="O206" s="250">
        <f t="shared" si="20"/>
        <v>0.8972587486</v>
      </c>
      <c r="P206" s="156"/>
      <c r="Q206" s="157"/>
      <c r="R206" s="158"/>
    </row>
    <row r="207">
      <c r="B207" s="210">
        <v>93.0</v>
      </c>
      <c r="C207" s="40">
        <f>'Sample Weights'!B94</f>
        <v>123</v>
      </c>
      <c r="D207" s="40" t="str">
        <f>'Sample Weights'!C94</f>
        <v>HOMD-21-5</v>
      </c>
      <c r="E207" s="185">
        <f>'Sample Weights'!D94</f>
        <v>0.022</v>
      </c>
      <c r="F207" s="151">
        <v>0.1001</v>
      </c>
      <c r="G207" s="151">
        <v>1.1858</v>
      </c>
      <c r="H207" s="152" t="s">
        <v>868</v>
      </c>
      <c r="I207" s="152" t="s">
        <v>868</v>
      </c>
      <c r="J207" s="151">
        <v>0.1624</v>
      </c>
      <c r="K207" s="183">
        <v>68.6737</v>
      </c>
      <c r="L207" s="183">
        <v>35.9713</v>
      </c>
      <c r="M207" s="154">
        <f t="shared" si="18"/>
        <v>1.015237032</v>
      </c>
      <c r="N207" s="250">
        <f t="shared" si="19"/>
        <v>69.72008338</v>
      </c>
      <c r="O207" s="250">
        <f t="shared" si="20"/>
        <v>1.601177225</v>
      </c>
      <c r="P207" s="156">
        <f>AVERAGE(O207:O208)</f>
        <v>1.610300926</v>
      </c>
      <c r="Q207" s="157">
        <f>(MAX(O207:O208)-MIN(O207:O208))/P207</f>
        <v>0.01133167174</v>
      </c>
      <c r="R207" s="160" t="str">
        <f>IF(Q207&gt;C$15, "Repeat", "")</f>
        <v/>
      </c>
    </row>
    <row r="208">
      <c r="B208" s="210">
        <v>94.0</v>
      </c>
      <c r="C208" s="40">
        <f>'Sample Weights'!B95</f>
        <v>123</v>
      </c>
      <c r="D208" s="40" t="str">
        <f>'Sample Weights'!C95</f>
        <v>HOMD-21-5</v>
      </c>
      <c r="E208" s="185">
        <f>'Sample Weights'!D95</f>
        <v>0.0197</v>
      </c>
      <c r="F208" s="151">
        <v>0.0998</v>
      </c>
      <c r="G208" s="151">
        <v>1.1847</v>
      </c>
      <c r="H208" s="152" t="s">
        <v>869</v>
      </c>
      <c r="I208" s="152" t="s">
        <v>869</v>
      </c>
      <c r="J208" s="151">
        <v>0.1611</v>
      </c>
      <c r="K208" s="183">
        <v>66.0381</v>
      </c>
      <c r="L208" s="183">
        <v>38.1048</v>
      </c>
      <c r="M208" s="154">
        <f t="shared" si="18"/>
        <v>0.9540647839</v>
      </c>
      <c r="N208" s="250">
        <f t="shared" si="19"/>
        <v>63.0046256</v>
      </c>
      <c r="O208" s="250">
        <f t="shared" si="20"/>
        <v>1.619424627</v>
      </c>
      <c r="P208" s="156"/>
      <c r="Q208" s="157"/>
      <c r="R208" s="158"/>
    </row>
    <row r="209" ht="15.75" customHeight="1">
      <c r="B209" s="210">
        <v>71.0</v>
      </c>
      <c r="C209" s="40" t="str">
        <f>'Sample Weights'!B96</f>
        <v>Nisqually-1</v>
      </c>
      <c r="D209" s="40" t="str">
        <f t="shared" ref="D209:E209" si="21">D178</f>
        <v/>
      </c>
      <c r="E209" s="185">
        <f t="shared" si="21"/>
        <v>0.0235</v>
      </c>
      <c r="F209" s="40"/>
      <c r="G209" s="40"/>
      <c r="H209" s="159"/>
      <c r="I209" s="159"/>
      <c r="J209" s="40"/>
      <c r="K209" s="183">
        <v>94.0639</v>
      </c>
      <c r="L209" s="183">
        <v>37.3245</v>
      </c>
      <c r="M209" s="154">
        <f t="shared" ref="M209:M210" si="23">(L$194/(F$194/C$10)/(F$194/C$10+(G$194-F$194)/C$11+J$194/C$12))/(L178/(F178/C$10)/(F178/C$10+(G178-F178)/C$11+J178/C$12))</f>
        <v>0.9932993503</v>
      </c>
      <c r="N209" s="250">
        <f t="shared" si="19"/>
        <v>93.43361076</v>
      </c>
      <c r="O209" s="250">
        <f t="shared" ref="O209:O210" si="24">(N178-H$136)/H$135*(F178/C$10+(G178-F178)/C$11+J178/C$12)/E178</f>
        <v>1.909311404</v>
      </c>
      <c r="P209" s="156">
        <f>AVERAGE(O209:O210)</f>
        <v>1.912758215</v>
      </c>
      <c r="Q209" s="157">
        <f>(MAX(O209:O210)-MIN(O209:O210))/P209</f>
        <v>0.003604020959</v>
      </c>
      <c r="R209" s="160" t="str">
        <f>IF(Q209&gt;C$15, "Repeat", "")</f>
        <v/>
      </c>
    </row>
    <row r="210">
      <c r="B210" s="210">
        <v>72.0</v>
      </c>
      <c r="C210" s="40" t="str">
        <f>'Sample Weights'!B97</f>
        <v>Nisqually-1</v>
      </c>
      <c r="D210" s="40" t="str">
        <f t="shared" ref="D210:E210" si="22">D179</f>
        <v/>
      </c>
      <c r="E210" s="185">
        <f t="shared" si="22"/>
        <v>0.0217</v>
      </c>
      <c r="F210" s="252"/>
      <c r="G210" s="252"/>
      <c r="H210" s="253"/>
      <c r="I210" s="253"/>
      <c r="J210" s="252"/>
      <c r="K210" s="183">
        <v>87.5532</v>
      </c>
      <c r="L210" s="183">
        <v>37.9024</v>
      </c>
      <c r="M210" s="154">
        <f t="shared" si="23"/>
        <v>0.9652860182</v>
      </c>
      <c r="N210" s="250">
        <f t="shared" si="19"/>
        <v>84.51387981</v>
      </c>
      <c r="O210" s="250">
        <f t="shared" si="24"/>
        <v>1.916205025</v>
      </c>
      <c r="P210" s="156"/>
      <c r="Q210" s="157"/>
      <c r="R210" s="158"/>
    </row>
    <row r="211">
      <c r="B211" s="200" t="s">
        <v>870</v>
      </c>
      <c r="C211" s="201">
        <f>'Sample Weights'!B26</f>
        <v>381</v>
      </c>
      <c r="D211" s="201" t="str">
        <f>'Sample Weights'!C26</f>
        <v>YALD-27-5</v>
      </c>
      <c r="E211" s="202">
        <f>'Sample Weights'!D130</f>
        <v>0.0212</v>
      </c>
      <c r="F211" s="203"/>
      <c r="G211" s="203"/>
      <c r="H211" s="204"/>
      <c r="I211" s="204"/>
      <c r="J211" s="203"/>
      <c r="K211" s="254">
        <v>141.0798</v>
      </c>
      <c r="L211" s="254">
        <v>41.5788</v>
      </c>
      <c r="M211" s="207">
        <f>(L$194/(F$194/C$10)/(F$194/C$10+(G$194-F$194)/C$11+J$194/C$12))/(L211/(F106/C$10)/(F106/C$10+(G106-F106)/C$11+J106/C$12))</f>
        <v>0.8779948671</v>
      </c>
      <c r="N211" s="255">
        <f t="shared" si="19"/>
        <v>123.8673403</v>
      </c>
      <c r="O211" s="255">
        <f>(N211-H$136)/H$135*(F106/C$10+(G106-F106)/C$11+J106/C$12)/E211</f>
        <v>2.868689645</v>
      </c>
      <c r="P211" s="209">
        <f>AVERAGE(O211:O212)</f>
        <v>2.08830239</v>
      </c>
      <c r="Q211" s="256">
        <f>(MAX(O211:O212)-MIN(O211:O212))/P211</f>
        <v>0.7473891317</v>
      </c>
      <c r="R211" s="158"/>
    </row>
    <row r="212">
      <c r="B212" s="257" t="s">
        <v>871</v>
      </c>
      <c r="C212" s="258">
        <f>'Sample Weights'!B27</f>
        <v>381</v>
      </c>
      <c r="D212" s="258" t="str">
        <f>'Sample Weights'!C27</f>
        <v>YALD-27-5</v>
      </c>
      <c r="E212" s="259">
        <f>'Sample Weights'!D131</f>
        <v>0.0213</v>
      </c>
      <c r="F212" s="260"/>
      <c r="G212" s="260"/>
      <c r="H212" s="261"/>
      <c r="I212" s="261"/>
      <c r="J212" s="260"/>
      <c r="K212" s="262">
        <v>68.3766</v>
      </c>
      <c r="L212" s="262">
        <v>39.2283</v>
      </c>
      <c r="M212" s="263">
        <f>(L$194/(F$194/C$10)/(F$194/C$10+(G$194-F$194)/C$11+J$194/C$12))/(L107/(F107/C$10)/(F107/C$10+(G107-F107)/C$11+J107/C$12))</f>
        <v>0.9008563125</v>
      </c>
      <c r="N212" s="264">
        <f t="shared" si="19"/>
        <v>61.59749174</v>
      </c>
      <c r="O212" s="264">
        <f>(N212-H$136)/H$135*(F107/C$10+(G107-F107)/C$11+J107/C$12)/E107</f>
        <v>1.307915135</v>
      </c>
      <c r="P212" s="265"/>
      <c r="Q212" s="170"/>
      <c r="R212" s="171"/>
    </row>
    <row r="213">
      <c r="B213" s="132"/>
      <c r="C213" s="52"/>
      <c r="D213" s="53"/>
      <c r="E213" s="52"/>
      <c r="F213" s="53"/>
      <c r="G213" s="53"/>
      <c r="H213" s="53"/>
      <c r="I213" s="53"/>
      <c r="J213" s="53"/>
      <c r="K213" s="52"/>
      <c r="L213" s="52"/>
      <c r="M213" s="52"/>
      <c r="N213" s="52"/>
      <c r="O213" s="52"/>
      <c r="P213" s="54"/>
      <c r="Q213" s="54"/>
    </row>
    <row r="214">
      <c r="B214" s="132"/>
      <c r="C214" s="52"/>
      <c r="D214" s="53"/>
      <c r="E214" s="52"/>
      <c r="F214" s="53"/>
      <c r="G214" s="53"/>
      <c r="H214" s="53"/>
      <c r="I214" s="53"/>
      <c r="J214" s="53"/>
      <c r="K214" s="52"/>
      <c r="L214" s="19" t="s">
        <v>590</v>
      </c>
      <c r="M214" s="52"/>
      <c r="N214" s="52"/>
      <c r="O214" s="52"/>
      <c r="P214" s="54"/>
      <c r="Q214" s="54"/>
    </row>
    <row r="215">
      <c r="B215" s="51" t="s">
        <v>872</v>
      </c>
      <c r="C215" s="52"/>
      <c r="D215" s="53"/>
      <c r="E215" s="52"/>
      <c r="F215" s="53"/>
      <c r="G215" s="53"/>
      <c r="H215" s="53"/>
      <c r="I215" s="53"/>
      <c r="J215" s="53"/>
      <c r="K215" s="52"/>
      <c r="L215" s="173">
        <f>AVERAGE(L187:L210)</f>
        <v>36.67328333</v>
      </c>
      <c r="M215" s="52"/>
      <c r="N215" s="52"/>
      <c r="O215" s="52"/>
      <c r="P215" s="54"/>
      <c r="Q215" s="54"/>
    </row>
    <row r="216" ht="15.75" customHeight="1">
      <c r="B216" s="127" t="s">
        <v>372</v>
      </c>
      <c r="C216" s="58" t="s">
        <v>873</v>
      </c>
      <c r="D216" s="53"/>
      <c r="E216" s="52"/>
      <c r="F216" s="63"/>
      <c r="G216" s="53"/>
      <c r="H216" s="53"/>
      <c r="I216" s="63"/>
      <c r="J216" s="53"/>
      <c r="K216" s="52"/>
      <c r="L216" s="52"/>
      <c r="M216" s="52"/>
      <c r="N216" s="52"/>
      <c r="O216" s="52"/>
      <c r="P216" s="54"/>
      <c r="Q216" s="54"/>
    </row>
    <row r="217" ht="15.75" customHeight="1">
      <c r="B217" s="127" t="s">
        <v>874</v>
      </c>
      <c r="C217" s="52"/>
      <c r="D217" s="53"/>
      <c r="E217" s="52"/>
      <c r="F217" s="63"/>
      <c r="G217" s="53"/>
      <c r="H217" s="53"/>
      <c r="I217" s="63"/>
      <c r="J217" s="53"/>
      <c r="K217" s="52"/>
      <c r="L217" s="52"/>
      <c r="M217" s="52"/>
      <c r="N217" s="52"/>
      <c r="O217" s="52"/>
      <c r="P217" s="54"/>
      <c r="Q217" s="54"/>
    </row>
    <row r="218" ht="15.75" customHeight="1">
      <c r="B218" s="132"/>
      <c r="C218" s="52"/>
      <c r="D218" s="53"/>
      <c r="E218" s="52"/>
      <c r="F218" s="63" t="s">
        <v>846</v>
      </c>
      <c r="G218" s="53"/>
      <c r="H218" s="53"/>
      <c r="I218" s="63" t="s">
        <v>875</v>
      </c>
      <c r="J218" s="53"/>
      <c r="K218" s="52"/>
      <c r="L218" s="52"/>
      <c r="M218" s="52"/>
      <c r="N218" s="52"/>
      <c r="O218" s="52"/>
      <c r="P218" s="54"/>
      <c r="Q218" s="54"/>
    </row>
    <row r="219" ht="15.75" customHeight="1">
      <c r="A219" s="132"/>
      <c r="B219" s="135" t="s">
        <v>394</v>
      </c>
      <c r="C219" s="136" t="s">
        <v>4</v>
      </c>
      <c r="D219" s="137" t="s">
        <v>5</v>
      </c>
      <c r="E219" s="136" t="s">
        <v>398</v>
      </c>
      <c r="F219" s="136" t="s">
        <v>399</v>
      </c>
      <c r="G219" s="136" t="s">
        <v>400</v>
      </c>
      <c r="H219" s="136" t="s">
        <v>401</v>
      </c>
      <c r="I219" s="136" t="s">
        <v>402</v>
      </c>
      <c r="J219" s="136" t="s">
        <v>403</v>
      </c>
      <c r="K219" s="136" t="s">
        <v>404</v>
      </c>
      <c r="L219" s="136" t="s">
        <v>405</v>
      </c>
      <c r="M219" s="136" t="s">
        <v>406</v>
      </c>
      <c r="N219" s="136" t="s">
        <v>407</v>
      </c>
      <c r="O219" s="136" t="s">
        <v>408</v>
      </c>
      <c r="P219" s="138" t="s">
        <v>409</v>
      </c>
      <c r="Q219" s="138" t="s">
        <v>411</v>
      </c>
      <c r="R219" s="139" t="s">
        <v>412</v>
      </c>
      <c r="S219" s="127"/>
    </row>
    <row r="220">
      <c r="A220" s="19"/>
      <c r="B220" s="266">
        <f>'Sample Weights'!A98</f>
        <v>97</v>
      </c>
      <c r="C220" s="267">
        <f>'Sample Weights'!B98</f>
        <v>340</v>
      </c>
      <c r="D220" s="267" t="str">
        <f>'Sample Weights'!C98</f>
        <v>SQMC-25-5</v>
      </c>
      <c r="E220" s="268">
        <f>'Sample Weights'!D98</f>
        <v>0.0239</v>
      </c>
      <c r="F220" s="269"/>
      <c r="G220" s="269"/>
      <c r="H220" s="270"/>
      <c r="I220" s="271"/>
      <c r="J220" s="267"/>
      <c r="K220" s="272"/>
      <c r="L220" s="272"/>
      <c r="M220" s="268"/>
      <c r="N220" s="268"/>
      <c r="O220" s="268"/>
      <c r="P220" s="273"/>
      <c r="Q220" s="148"/>
      <c r="R220" s="149" t="str">
        <f>IF(Q220&gt;C$15, "Repeat", "")</f>
        <v/>
      </c>
    </row>
    <row r="221">
      <c r="B221" s="200">
        <f>'Sample Weights'!A99</f>
        <v>98</v>
      </c>
      <c r="C221" s="201">
        <f>'Sample Weights'!B99</f>
        <v>340</v>
      </c>
      <c r="D221" s="201" t="str">
        <f>'Sample Weights'!C99</f>
        <v>SQMC-25-5</v>
      </c>
      <c r="E221" s="202">
        <f>'Sample Weights'!D99</f>
        <v>0.0211</v>
      </c>
      <c r="F221" s="203">
        <v>0.0999</v>
      </c>
      <c r="G221" s="203">
        <v>1.1742</v>
      </c>
      <c r="H221" s="204" t="s">
        <v>835</v>
      </c>
      <c r="I221" s="204" t="s">
        <v>426</v>
      </c>
      <c r="J221" s="203">
        <v>0.1639</v>
      </c>
      <c r="K221" s="254">
        <v>91.5437</v>
      </c>
      <c r="L221" s="254">
        <v>34.7809</v>
      </c>
      <c r="M221" s="207">
        <f t="shared" ref="M221:M243" si="25">(L$229/(F$229/C$10)/(F$229/C$10+(G$229-F$229)/C$11+J$229/C$12))/(L221/(F221/C$10)/(F221/C$10+(G221-F221)/C$11+J221/C$12))</f>
        <v>1.022789555</v>
      </c>
      <c r="N221" s="255">
        <f t="shared" ref="N221:N243" si="26">K221*M221</f>
        <v>93.62994022</v>
      </c>
      <c r="O221" s="255">
        <f t="shared" ref="O221:O243" si="27">(N221-D$295)/D$294*(F221/C$10+(G221-F221)/C$11+J221/C$12)/E221</f>
        <v>2.241220141</v>
      </c>
      <c r="P221" s="209"/>
      <c r="Q221" s="157"/>
      <c r="R221" s="158"/>
    </row>
    <row r="222">
      <c r="B222" s="210">
        <f>'Sample Weights'!A100</f>
        <v>99</v>
      </c>
      <c r="C222" s="40">
        <f>'Sample Weights'!B100</f>
        <v>70</v>
      </c>
      <c r="D222" s="40" t="str">
        <f>'Sample Weights'!C100</f>
        <v>DENC-17-5</v>
      </c>
      <c r="E222" s="185">
        <f>'Sample Weights'!D100</f>
        <v>0.0214</v>
      </c>
      <c r="F222" s="151">
        <v>0.0995</v>
      </c>
      <c r="G222" s="151">
        <v>1.1738</v>
      </c>
      <c r="H222" s="152" t="s">
        <v>502</v>
      </c>
      <c r="I222" s="159"/>
      <c r="J222" s="151">
        <v>0.1638</v>
      </c>
      <c r="K222" s="183">
        <v>51.2464</v>
      </c>
      <c r="L222" s="183">
        <v>36.9054</v>
      </c>
      <c r="M222" s="154">
        <f t="shared" si="25"/>
        <v>0.9596814944</v>
      </c>
      <c r="N222" s="250">
        <f t="shared" si="26"/>
        <v>49.18022174</v>
      </c>
      <c r="O222" s="250">
        <f t="shared" si="27"/>
        <v>1.17869503</v>
      </c>
      <c r="P222" s="156">
        <f>AVERAGE(O222:O223)</f>
        <v>1.157335229</v>
      </c>
      <c r="Q222" s="157">
        <f>(MAX(O222:O223)-MIN(O222:O223))/P222</f>
        <v>0.03691203747</v>
      </c>
      <c r="R222" s="160" t="str">
        <f>IF(Q222&gt;C$15, "Repeat", "")</f>
        <v/>
      </c>
    </row>
    <row r="223">
      <c r="B223" s="210">
        <f>'Sample Weights'!A101</f>
        <v>100</v>
      </c>
      <c r="C223" s="40">
        <f>'Sample Weights'!B101</f>
        <v>70</v>
      </c>
      <c r="D223" s="40" t="str">
        <f>'Sample Weights'!C101</f>
        <v>DENC-17-5</v>
      </c>
      <c r="E223" s="185">
        <f>'Sample Weights'!D101</f>
        <v>0.0256</v>
      </c>
      <c r="F223" s="151">
        <v>0.0997</v>
      </c>
      <c r="G223" s="151">
        <v>1.1697</v>
      </c>
      <c r="H223" s="152" t="s">
        <v>836</v>
      </c>
      <c r="I223" s="159"/>
      <c r="J223" s="151">
        <v>0.1625</v>
      </c>
      <c r="K223" s="183">
        <v>50.3837</v>
      </c>
      <c r="L223" s="183">
        <v>31.1498</v>
      </c>
      <c r="M223" s="154">
        <f t="shared" si="25"/>
        <v>1.134923177</v>
      </c>
      <c r="N223" s="250">
        <f t="shared" si="26"/>
        <v>57.18162889</v>
      </c>
      <c r="O223" s="250">
        <f t="shared" si="27"/>
        <v>1.135975429</v>
      </c>
      <c r="P223" s="156"/>
      <c r="Q223" s="157"/>
      <c r="R223" s="158"/>
    </row>
    <row r="224">
      <c r="B224" s="210">
        <f>'Sample Weights'!A102</f>
        <v>101</v>
      </c>
      <c r="C224" s="40">
        <f>'Sample Weights'!B102</f>
        <v>198</v>
      </c>
      <c r="D224" s="40" t="str">
        <f>'Sample Weights'!C102</f>
        <v>LILC-26-3</v>
      </c>
      <c r="E224" s="185">
        <f>'Sample Weights'!D102</f>
        <v>0.0217</v>
      </c>
      <c r="F224" s="151">
        <v>0.0999</v>
      </c>
      <c r="G224" s="151">
        <v>1.1753</v>
      </c>
      <c r="H224" s="152" t="s">
        <v>426</v>
      </c>
      <c r="I224" s="159"/>
      <c r="J224" s="151">
        <v>0.1624</v>
      </c>
      <c r="K224" s="183">
        <v>19.4849</v>
      </c>
      <c r="L224" s="183">
        <v>34.2423</v>
      </c>
      <c r="M224" s="154">
        <f t="shared" si="25"/>
        <v>1.038964397</v>
      </c>
      <c r="N224" s="250">
        <f t="shared" si="26"/>
        <v>20.24411738</v>
      </c>
      <c r="O224" s="250">
        <f t="shared" si="27"/>
        <v>0.5012278319</v>
      </c>
      <c r="P224" s="156">
        <f>AVERAGE(O224:O225)</f>
        <v>0.5165586393</v>
      </c>
      <c r="Q224" s="157">
        <f>(MAX(O224:O225)-MIN(O224:O225))/P224</f>
        <v>0.05935747173</v>
      </c>
      <c r="R224" s="160" t="str">
        <f>IF(Q224&gt;C$15, "Repeat", "")</f>
        <v/>
      </c>
    </row>
    <row r="225">
      <c r="B225" s="210">
        <f>'Sample Weights'!A103</f>
        <v>102</v>
      </c>
      <c r="C225" s="40">
        <f>'Sample Weights'!B103</f>
        <v>198</v>
      </c>
      <c r="D225" s="40" t="str">
        <f>'Sample Weights'!C103</f>
        <v>LILC-26-3</v>
      </c>
      <c r="E225" s="185">
        <f>'Sample Weights'!D103</f>
        <v>0.0224</v>
      </c>
      <c r="F225" s="151">
        <v>0.0996</v>
      </c>
      <c r="G225" s="151">
        <v>1.1754</v>
      </c>
      <c r="H225" s="152" t="s">
        <v>512</v>
      </c>
      <c r="I225" s="152" t="s">
        <v>839</v>
      </c>
      <c r="J225" s="151">
        <v>0.1595</v>
      </c>
      <c r="K225" s="183">
        <v>21.2592</v>
      </c>
      <c r="L225" s="183">
        <v>33.6611</v>
      </c>
      <c r="M225" s="154">
        <f t="shared" si="25"/>
        <v>1.052226439</v>
      </c>
      <c r="N225" s="250">
        <f t="shared" si="26"/>
        <v>22.36949231</v>
      </c>
      <c r="O225" s="250">
        <f t="shared" si="27"/>
        <v>0.5318894467</v>
      </c>
      <c r="P225" s="156"/>
      <c r="Q225" s="157"/>
      <c r="R225" s="158"/>
    </row>
    <row r="226">
      <c r="B226" s="210">
        <f>'Sample Weights'!A104</f>
        <v>103</v>
      </c>
      <c r="C226" s="40">
        <f>'Sample Weights'!B104</f>
        <v>223</v>
      </c>
      <c r="D226" s="40" t="str">
        <f>'Sample Weights'!C104</f>
        <v>MCHB-19-1</v>
      </c>
      <c r="E226" s="185">
        <f>'Sample Weights'!D104</f>
        <v>0.0209</v>
      </c>
      <c r="F226" s="151">
        <v>0.1</v>
      </c>
      <c r="G226" s="151">
        <v>1.171</v>
      </c>
      <c r="H226" s="152" t="s">
        <v>515</v>
      </c>
      <c r="I226" s="152" t="s">
        <v>484</v>
      </c>
      <c r="J226" s="151">
        <v>0.1632</v>
      </c>
      <c r="K226" s="183">
        <v>59.2093</v>
      </c>
      <c r="L226" s="183">
        <v>38.4824</v>
      </c>
      <c r="M226" s="154">
        <f t="shared" si="25"/>
        <v>0.9227155083</v>
      </c>
      <c r="N226" s="250">
        <f t="shared" si="26"/>
        <v>54.63333935</v>
      </c>
      <c r="O226" s="250">
        <f t="shared" si="27"/>
        <v>1.333039437</v>
      </c>
      <c r="P226" s="156">
        <f>AVERAGE(O226:O227)</f>
        <v>1.313795871</v>
      </c>
      <c r="Q226" s="157">
        <f>(MAX(O226:O227)-MIN(O226:O227))/P226</f>
        <v>0.0292946063</v>
      </c>
      <c r="R226" s="160" t="str">
        <f>IF(Q226&gt;C$15, "Repeat", "")</f>
        <v/>
      </c>
    </row>
    <row r="227">
      <c r="B227" s="210">
        <f>'Sample Weights'!A105</f>
        <v>104</v>
      </c>
      <c r="C227" s="40">
        <f>'Sample Weights'!B105</f>
        <v>223</v>
      </c>
      <c r="D227" s="40" t="str">
        <f>'Sample Weights'!C105</f>
        <v>MCHB-19-1</v>
      </c>
      <c r="E227" s="185">
        <f>'Sample Weights'!D105</f>
        <v>0.0217</v>
      </c>
      <c r="F227" s="151">
        <v>0.0998</v>
      </c>
      <c r="G227" s="151">
        <v>1.1747</v>
      </c>
      <c r="H227" s="152" t="s">
        <v>839</v>
      </c>
      <c r="I227" s="159"/>
      <c r="J227" s="151">
        <v>0.1624</v>
      </c>
      <c r="K227" s="183">
        <v>60.8184</v>
      </c>
      <c r="L227" s="183">
        <v>39.3095</v>
      </c>
      <c r="M227" s="154">
        <f t="shared" si="25"/>
        <v>0.9037045935</v>
      </c>
      <c r="N227" s="250">
        <f t="shared" si="26"/>
        <v>54.96186745</v>
      </c>
      <c r="O227" s="250">
        <f t="shared" si="27"/>
        <v>1.294552304</v>
      </c>
      <c r="P227" s="156"/>
      <c r="Q227" s="157"/>
      <c r="R227" s="158"/>
    </row>
    <row r="228">
      <c r="B228" s="210">
        <f>'Sample Weights'!A106</f>
        <v>105</v>
      </c>
      <c r="C228" s="40">
        <f>'Sample Weights'!B106</f>
        <v>86</v>
      </c>
      <c r="D228" s="40" t="str">
        <f>'Sample Weights'!C106</f>
        <v>GLCB-26-2</v>
      </c>
      <c r="E228" s="185">
        <f>'Sample Weights'!D106</f>
        <v>0.0238</v>
      </c>
      <c r="F228" s="151">
        <v>0.0997</v>
      </c>
      <c r="G228" s="151">
        <v>1.1765</v>
      </c>
      <c r="H228" s="152" t="s">
        <v>484</v>
      </c>
      <c r="I228" s="159"/>
      <c r="J228" s="151">
        <v>0.162</v>
      </c>
      <c r="K228" s="183">
        <v>52.0777</v>
      </c>
      <c r="L228" s="183">
        <v>33.3749</v>
      </c>
      <c r="M228" s="154">
        <f t="shared" si="25"/>
        <v>1.064590571</v>
      </c>
      <c r="N228" s="250">
        <f t="shared" si="26"/>
        <v>55.4414284</v>
      </c>
      <c r="O228" s="250">
        <f t="shared" si="27"/>
        <v>1.191730973</v>
      </c>
      <c r="P228" s="156">
        <f>AVERAGE(O228:O229)</f>
        <v>1.200016412</v>
      </c>
      <c r="Q228" s="157">
        <f>(MAX(O228:O229)-MIN(O228:O229))/P228</f>
        <v>0.01380887648</v>
      </c>
      <c r="R228" s="160" t="str">
        <f>IF(Q228&gt;C$15, "Repeat", "")</f>
        <v/>
      </c>
    </row>
    <row r="229">
      <c r="B229" s="210">
        <f>'Sample Weights'!A107</f>
        <v>106</v>
      </c>
      <c r="C229" s="40">
        <f>'Sample Weights'!B107</f>
        <v>86</v>
      </c>
      <c r="D229" s="40" t="str">
        <f>'Sample Weights'!C107</f>
        <v>GLCB-26-2</v>
      </c>
      <c r="E229" s="185">
        <f>'Sample Weights'!D107</f>
        <v>0.0222</v>
      </c>
      <c r="F229" s="151">
        <v>0.1</v>
      </c>
      <c r="G229" s="151">
        <v>1.1726</v>
      </c>
      <c r="H229" s="152" t="s">
        <v>527</v>
      </c>
      <c r="I229" s="159"/>
      <c r="J229" s="151">
        <v>0.1613</v>
      </c>
      <c r="K229" s="183">
        <v>52.5246</v>
      </c>
      <c r="L229" s="184">
        <v>35.5178</v>
      </c>
      <c r="M229" s="154">
        <f t="shared" si="25"/>
        <v>1</v>
      </c>
      <c r="N229" s="250">
        <f t="shared" si="26"/>
        <v>52.5246</v>
      </c>
      <c r="O229" s="250">
        <f t="shared" si="27"/>
        <v>1.208301852</v>
      </c>
      <c r="P229" s="156"/>
      <c r="Q229" s="157"/>
      <c r="R229" s="158"/>
    </row>
    <row r="230">
      <c r="B230" s="210">
        <f>'Sample Weights'!A108</f>
        <v>107</v>
      </c>
      <c r="C230" s="40">
        <f>'Sample Weights'!B108</f>
        <v>52</v>
      </c>
      <c r="D230" s="40" t="str">
        <f>'Sample Weights'!C108</f>
        <v>CNYH-28-2</v>
      </c>
      <c r="E230" s="185">
        <f>'Sample Weights'!D108</f>
        <v>0.0205</v>
      </c>
      <c r="F230" s="151">
        <v>0.0997</v>
      </c>
      <c r="G230" s="151">
        <v>1.1778</v>
      </c>
      <c r="H230" s="152" t="s">
        <v>535</v>
      </c>
      <c r="I230" s="159"/>
      <c r="J230" s="151">
        <v>0.1611</v>
      </c>
      <c r="K230" s="183">
        <v>136.3313</v>
      </c>
      <c r="L230" s="183">
        <v>36.7794</v>
      </c>
      <c r="M230" s="154">
        <f t="shared" si="25"/>
        <v>0.9665736828</v>
      </c>
      <c r="N230" s="250">
        <f t="shared" si="26"/>
        <v>131.7742467</v>
      </c>
      <c r="O230" s="250">
        <f t="shared" si="27"/>
        <v>3.234432138</v>
      </c>
      <c r="P230" s="156">
        <f>AVERAGE(O230:O231)</f>
        <v>3.231338743</v>
      </c>
      <c r="Q230" s="157">
        <f>(MAX(O230:O231)-MIN(O230:O231))/P230</f>
        <v>0.001914621614</v>
      </c>
      <c r="R230" s="160" t="str">
        <f>IF(Q230&gt;C$15, "Repeat", "")</f>
        <v/>
      </c>
    </row>
    <row r="231">
      <c r="B231" s="210">
        <f>'Sample Weights'!A109</f>
        <v>108</v>
      </c>
      <c r="C231" s="40">
        <f>'Sample Weights'!B109</f>
        <v>52</v>
      </c>
      <c r="D231" s="40" t="str">
        <f>'Sample Weights'!C109</f>
        <v>CNYH-28-2</v>
      </c>
      <c r="E231" s="185">
        <f>'Sample Weights'!D109</f>
        <v>0.0245</v>
      </c>
      <c r="F231" s="151">
        <v>0.1003</v>
      </c>
      <c r="G231" s="151">
        <v>1.1732</v>
      </c>
      <c r="H231" s="152" t="s">
        <v>841</v>
      </c>
      <c r="I231" s="152" t="s">
        <v>841</v>
      </c>
      <c r="J231" s="151">
        <v>0.1621</v>
      </c>
      <c r="K231" s="183">
        <v>148.551</v>
      </c>
      <c r="L231" s="183">
        <v>33.5263</v>
      </c>
      <c r="M231" s="154">
        <f t="shared" si="25"/>
        <v>1.063530968</v>
      </c>
      <c r="N231" s="250">
        <f t="shared" si="26"/>
        <v>157.9885888</v>
      </c>
      <c r="O231" s="250">
        <f t="shared" si="27"/>
        <v>3.228245347</v>
      </c>
      <c r="P231" s="156"/>
      <c r="Q231" s="157"/>
      <c r="R231" s="158"/>
    </row>
    <row r="232">
      <c r="B232" s="210">
        <f>'Sample Weights'!A110</f>
        <v>109</v>
      </c>
      <c r="C232" s="40">
        <f>'Sample Weights'!B110</f>
        <v>224</v>
      </c>
      <c r="D232" s="40" t="str">
        <f>'Sample Weights'!C110</f>
        <v>MCHB-19-2</v>
      </c>
      <c r="E232" s="185">
        <f>'Sample Weights'!D110</f>
        <v>0.0211</v>
      </c>
      <c r="F232" s="151">
        <v>0.0999</v>
      </c>
      <c r="G232" s="151">
        <v>1.1771</v>
      </c>
      <c r="H232" s="152" t="s">
        <v>876</v>
      </c>
      <c r="I232" s="152" t="s">
        <v>876</v>
      </c>
      <c r="J232" s="151">
        <v>0.1604</v>
      </c>
      <c r="K232" s="183">
        <v>27.3367</v>
      </c>
      <c r="L232" s="183">
        <v>33.8491</v>
      </c>
      <c r="M232" s="154">
        <f t="shared" si="25"/>
        <v>1.051422479</v>
      </c>
      <c r="N232" s="250">
        <f t="shared" si="26"/>
        <v>28.74242089</v>
      </c>
      <c r="O232" s="250">
        <f t="shared" si="27"/>
        <v>0.7156133783</v>
      </c>
      <c r="P232" s="156">
        <f>AVERAGE(O232:O233)</f>
        <v>0.700595084</v>
      </c>
      <c r="Q232" s="157">
        <f>(MAX(O232:O233)-MIN(O232:O233))/P232</f>
        <v>0.04287296533</v>
      </c>
      <c r="R232" s="160" t="str">
        <f>IF(Q232&gt;C$15, "Repeat", "")</f>
        <v/>
      </c>
    </row>
    <row r="233">
      <c r="B233" s="210">
        <f>'Sample Weights'!A111</f>
        <v>110</v>
      </c>
      <c r="C233" s="40">
        <f>'Sample Weights'!B111</f>
        <v>224</v>
      </c>
      <c r="D233" s="40" t="str">
        <f>'Sample Weights'!C111</f>
        <v>MCHB-19-2</v>
      </c>
      <c r="E233" s="185">
        <f>'Sample Weights'!D111</f>
        <v>0.0205</v>
      </c>
      <c r="F233" s="151">
        <v>0.1001</v>
      </c>
      <c r="G233" s="151">
        <v>1.1752</v>
      </c>
      <c r="H233" s="152" t="s">
        <v>516</v>
      </c>
      <c r="I233" s="159"/>
      <c r="J233" s="151">
        <v>0.1628</v>
      </c>
      <c r="K233" s="183">
        <v>27.9089</v>
      </c>
      <c r="L233" s="183">
        <v>37.3458</v>
      </c>
      <c r="M233" s="154">
        <f t="shared" si="25"/>
        <v>0.9546652614</v>
      </c>
      <c r="N233" s="250">
        <f t="shared" si="26"/>
        <v>26.64365731</v>
      </c>
      <c r="O233" s="250">
        <f t="shared" si="27"/>
        <v>0.6855767896</v>
      </c>
      <c r="P233" s="156"/>
      <c r="Q233" s="157"/>
      <c r="R233" s="158"/>
    </row>
    <row r="234">
      <c r="B234" s="210">
        <f>'Sample Weights'!A112</f>
        <v>111</v>
      </c>
      <c r="C234" s="40">
        <f>'Sample Weights'!B112</f>
        <v>299</v>
      </c>
      <c r="D234" s="40" t="str">
        <f>'Sample Weights'!C112</f>
        <v>SKWA-24-3</v>
      </c>
      <c r="E234" s="185">
        <f>'Sample Weights'!D112</f>
        <v>0.0237</v>
      </c>
      <c r="F234" s="151">
        <v>0.0998</v>
      </c>
      <c r="G234" s="151">
        <v>1.1732</v>
      </c>
      <c r="H234" s="152" t="s">
        <v>551</v>
      </c>
      <c r="I234" s="159"/>
      <c r="J234" s="151">
        <v>0.1635</v>
      </c>
      <c r="K234" s="183">
        <v>36.9068</v>
      </c>
      <c r="L234" s="183">
        <v>36.4418</v>
      </c>
      <c r="M234" s="154">
        <f t="shared" si="25"/>
        <v>0.9742354434</v>
      </c>
      <c r="N234" s="250">
        <f t="shared" si="26"/>
        <v>35.95591266</v>
      </c>
      <c r="O234" s="250">
        <f t="shared" si="27"/>
        <v>0.7870677904</v>
      </c>
      <c r="P234" s="156">
        <f>AVERAGE(O234:O235)</f>
        <v>0.7972554214</v>
      </c>
      <c r="Q234" s="157">
        <f>(MAX(O234:O235)-MIN(O234:O235))/P234</f>
        <v>0.02555675582</v>
      </c>
      <c r="R234" s="160" t="str">
        <f>IF(Q234&gt;C$15, "Repeat", "")</f>
        <v/>
      </c>
    </row>
    <row r="235">
      <c r="B235" s="210">
        <f>'Sample Weights'!A113</f>
        <v>112</v>
      </c>
      <c r="C235" s="40">
        <f>'Sample Weights'!B113</f>
        <v>299</v>
      </c>
      <c r="D235" s="40" t="str">
        <f>'Sample Weights'!C113</f>
        <v>SKWA-24-3</v>
      </c>
      <c r="E235" s="185">
        <f>'Sample Weights'!D113</f>
        <v>0.0232</v>
      </c>
      <c r="F235" s="151">
        <v>0.1002</v>
      </c>
      <c r="G235" s="151">
        <v>1.1819</v>
      </c>
      <c r="H235" s="152" t="s">
        <v>842</v>
      </c>
      <c r="I235" s="159"/>
      <c r="J235" s="151">
        <v>0.1608</v>
      </c>
      <c r="K235" s="183">
        <v>35.1905</v>
      </c>
      <c r="L235" s="183">
        <v>35.1162</v>
      </c>
      <c r="M235" s="154">
        <f t="shared" si="25"/>
        <v>1.020533648</v>
      </c>
      <c r="N235" s="250">
        <f t="shared" si="26"/>
        <v>35.91308933</v>
      </c>
      <c r="O235" s="250">
        <f t="shared" si="27"/>
        <v>0.8074430525</v>
      </c>
      <c r="P235" s="156"/>
      <c r="Q235" s="157"/>
      <c r="R235" s="158"/>
    </row>
    <row r="236">
      <c r="B236" s="210">
        <f>'Sample Weights'!A114</f>
        <v>113</v>
      </c>
      <c r="C236" s="40">
        <f>'Sample Weights'!B114</f>
        <v>108</v>
      </c>
      <c r="D236" s="40" t="str">
        <f>'Sample Weights'!C114</f>
        <v>HOMA-21-5</v>
      </c>
      <c r="E236" s="185">
        <f>'Sample Weights'!D114</f>
        <v>0.0234</v>
      </c>
      <c r="F236" s="151">
        <v>0.1002</v>
      </c>
      <c r="G236" s="151">
        <v>1.1759</v>
      </c>
      <c r="H236" s="152" t="s">
        <v>558</v>
      </c>
      <c r="I236" s="159"/>
      <c r="J236" s="151">
        <v>0.1628</v>
      </c>
      <c r="K236" s="183">
        <v>50.5356</v>
      </c>
      <c r="L236" s="183">
        <v>34.6068</v>
      </c>
      <c r="M236" s="154">
        <f t="shared" si="25"/>
        <v>1.031818302</v>
      </c>
      <c r="N236" s="250">
        <f t="shared" si="26"/>
        <v>52.143557</v>
      </c>
      <c r="O236" s="250">
        <f t="shared" si="27"/>
        <v>1.142087443</v>
      </c>
      <c r="P236" s="156">
        <f>AVERAGE(O236:O237)</f>
        <v>1.138362448</v>
      </c>
      <c r="Q236" s="157">
        <f>(MAX(O236:O237)-MIN(O236:O237))/P236</f>
        <v>0.006544480547</v>
      </c>
      <c r="R236" s="160" t="str">
        <f>IF(Q236&gt;C$15, "Repeat", "")</f>
        <v/>
      </c>
    </row>
    <row r="237">
      <c r="B237" s="210">
        <f>'Sample Weights'!A115</f>
        <v>114</v>
      </c>
      <c r="C237" s="40">
        <f>'Sample Weights'!B115</f>
        <v>108</v>
      </c>
      <c r="D237" s="40" t="str">
        <f>'Sample Weights'!C115</f>
        <v>HOMA-21-5</v>
      </c>
      <c r="E237" s="185">
        <f>'Sample Weights'!D115</f>
        <v>0.0219</v>
      </c>
      <c r="F237" s="151">
        <v>0.1001</v>
      </c>
      <c r="G237" s="151">
        <v>1.1764</v>
      </c>
      <c r="H237" s="152" t="s">
        <v>552</v>
      </c>
      <c r="I237" s="152" t="s">
        <v>552</v>
      </c>
      <c r="J237" s="151">
        <v>0.1604</v>
      </c>
      <c r="K237" s="183">
        <v>47.6589</v>
      </c>
      <c r="L237" s="183">
        <v>35.0908</v>
      </c>
      <c r="M237" s="154">
        <f t="shared" si="25"/>
        <v>1.01570962</v>
      </c>
      <c r="N237" s="250">
        <f t="shared" si="26"/>
        <v>48.40760322</v>
      </c>
      <c r="O237" s="250">
        <f t="shared" si="27"/>
        <v>1.134637453</v>
      </c>
      <c r="P237" s="156"/>
      <c r="Q237" s="157"/>
      <c r="R237" s="158"/>
    </row>
    <row r="238">
      <c r="B238" s="210">
        <f>'Sample Weights'!A116</f>
        <v>115</v>
      </c>
      <c r="C238" s="40">
        <f>'Sample Weights'!B116</f>
        <v>342</v>
      </c>
      <c r="D238" s="40" t="str">
        <f>'Sample Weights'!C116</f>
        <v>STHA-21-3</v>
      </c>
      <c r="E238" s="185">
        <f>'Sample Weights'!D116</f>
        <v>0.024</v>
      </c>
      <c r="F238" s="151">
        <v>0.1003</v>
      </c>
      <c r="G238" s="151">
        <v>1.176</v>
      </c>
      <c r="H238" s="152" t="s">
        <v>568</v>
      </c>
      <c r="I238" s="152" t="s">
        <v>568</v>
      </c>
      <c r="J238" s="151">
        <v>0.1616</v>
      </c>
      <c r="K238" s="183">
        <v>64.7695</v>
      </c>
      <c r="L238" s="183">
        <v>36.8773</v>
      </c>
      <c r="M238" s="154">
        <f t="shared" si="25"/>
        <v>0.9687423422</v>
      </c>
      <c r="N238" s="250">
        <f t="shared" si="26"/>
        <v>62.74495713</v>
      </c>
      <c r="O238" s="250">
        <f t="shared" si="27"/>
        <v>1.332181144</v>
      </c>
      <c r="P238" s="156">
        <f>AVERAGE(O238:O239)</f>
        <v>1.333504226</v>
      </c>
      <c r="Q238" s="157">
        <f>(MAX(O238:O239)-MIN(O238:O239))/P238</f>
        <v>0.001984368292</v>
      </c>
      <c r="R238" s="160" t="str">
        <f>IF(Q238&gt;C$15, "Repeat", "")</f>
        <v/>
      </c>
    </row>
    <row r="239">
      <c r="B239" s="210">
        <f>'Sample Weights'!A117</f>
        <v>116</v>
      </c>
      <c r="C239" s="40">
        <f>'Sample Weights'!B117</f>
        <v>342</v>
      </c>
      <c r="D239" s="40" t="str">
        <f>'Sample Weights'!C117</f>
        <v>STHA-21-3</v>
      </c>
      <c r="E239" s="185">
        <f>'Sample Weights'!D117</f>
        <v>0.024</v>
      </c>
      <c r="F239" s="151">
        <v>0.0999</v>
      </c>
      <c r="G239" s="151">
        <v>1.1785</v>
      </c>
      <c r="H239" s="152" t="s">
        <v>877</v>
      </c>
      <c r="I239" s="159"/>
      <c r="J239" s="151">
        <v>0.1564</v>
      </c>
      <c r="K239" s="183">
        <v>61.2926</v>
      </c>
      <c r="L239" s="183">
        <v>34.635</v>
      </c>
      <c r="M239" s="154">
        <f t="shared" si="25"/>
        <v>1.026574561</v>
      </c>
      <c r="N239" s="250">
        <f t="shared" si="26"/>
        <v>62.92142396</v>
      </c>
      <c r="O239" s="250">
        <f t="shared" si="27"/>
        <v>1.334827307</v>
      </c>
      <c r="P239" s="156"/>
      <c r="Q239" s="157"/>
      <c r="R239" s="158"/>
    </row>
    <row r="240">
      <c r="B240" s="210">
        <f>'Sample Weights'!A118</f>
        <v>117</v>
      </c>
      <c r="C240" s="40">
        <f>'Sample Weights'!B118</f>
        <v>139</v>
      </c>
      <c r="D240" s="40" t="str">
        <f>'Sample Weights'!C118</f>
        <v>HRSP-27-3</v>
      </c>
      <c r="E240" s="185">
        <f>'Sample Weights'!D118</f>
        <v>0.0216</v>
      </c>
      <c r="F240" s="151">
        <v>0.1002</v>
      </c>
      <c r="G240" s="151">
        <v>1.1781</v>
      </c>
      <c r="H240" s="152" t="s">
        <v>878</v>
      </c>
      <c r="I240" s="159"/>
      <c r="J240" s="151">
        <v>0.16</v>
      </c>
      <c r="K240" s="183">
        <v>131.0966</v>
      </c>
      <c r="L240" s="183">
        <v>35.4955</v>
      </c>
      <c r="M240" s="154">
        <f t="shared" si="25"/>
        <v>1.006256609</v>
      </c>
      <c r="N240" s="250">
        <f t="shared" si="26"/>
        <v>131.9168201</v>
      </c>
      <c r="O240" s="250">
        <f t="shared" si="27"/>
        <v>3.072074699</v>
      </c>
      <c r="P240" s="156">
        <f>AVERAGE(O240:O241)</f>
        <v>3.100209801</v>
      </c>
      <c r="Q240" s="157">
        <f>(MAX(O240:O241)-MIN(O240:O241))/P240</f>
        <v>0.01815045042</v>
      </c>
      <c r="R240" s="160" t="str">
        <f>IF(Q240&gt;C$15, "Repeat", "")</f>
        <v/>
      </c>
    </row>
    <row r="241">
      <c r="B241" s="210">
        <f>'Sample Weights'!A119</f>
        <v>118</v>
      </c>
      <c r="C241" s="40">
        <f>'Sample Weights'!B119</f>
        <v>139</v>
      </c>
      <c r="D241" s="40" t="str">
        <f>'Sample Weights'!C119</f>
        <v>HRSP-27-3</v>
      </c>
      <c r="E241" s="185">
        <f>'Sample Weights'!D119</f>
        <v>0.0214</v>
      </c>
      <c r="F241" s="151">
        <v>0.1002</v>
      </c>
      <c r="G241" s="151">
        <v>1.1782</v>
      </c>
      <c r="H241" s="152" t="s">
        <v>582</v>
      </c>
      <c r="I241" s="159"/>
      <c r="J241" s="151">
        <v>0.1614</v>
      </c>
      <c r="K241" s="183">
        <v>143.1723</v>
      </c>
      <c r="L241" s="183">
        <v>38.4807</v>
      </c>
      <c r="M241" s="154">
        <f t="shared" si="25"/>
        <v>0.9289314591</v>
      </c>
      <c r="N241" s="250">
        <f t="shared" si="26"/>
        <v>132.9972535</v>
      </c>
      <c r="O241" s="250">
        <f t="shared" si="27"/>
        <v>3.128344904</v>
      </c>
      <c r="P241" s="156"/>
      <c r="Q241" s="157"/>
      <c r="R241" s="158"/>
    </row>
    <row r="242" ht="15.75" customHeight="1">
      <c r="B242" s="210">
        <f>'Sample Weights'!A120</f>
        <v>119</v>
      </c>
      <c r="C242" s="40" t="str">
        <f>'Sample Weights'!B120</f>
        <v>Nisqually-1</v>
      </c>
      <c r="D242" s="40" t="str">
        <f>'Sample Weights'!C120</f>
        <v/>
      </c>
      <c r="E242" s="185">
        <f>'Sample Weights'!D120</f>
        <v>0.0211</v>
      </c>
      <c r="F242" s="151">
        <v>0.1002</v>
      </c>
      <c r="G242" s="151">
        <v>1.1791</v>
      </c>
      <c r="H242" s="152" t="s">
        <v>879</v>
      </c>
      <c r="I242" s="159"/>
      <c r="J242" s="151">
        <v>0.1645</v>
      </c>
      <c r="K242" s="183">
        <v>91.4421</v>
      </c>
      <c r="L242" s="183">
        <v>40.1967</v>
      </c>
      <c r="M242" s="154">
        <f t="shared" si="25"/>
        <v>0.891303807</v>
      </c>
      <c r="N242" s="250">
        <f t="shared" si="26"/>
        <v>81.50269185</v>
      </c>
      <c r="O242" s="250">
        <f t="shared" si="27"/>
        <v>1.964093196</v>
      </c>
      <c r="P242" s="156">
        <f>AVERAGE(O242:O243)</f>
        <v>1.95690625</v>
      </c>
      <c r="Q242" s="157">
        <f>(MAX(O242:O243)-MIN(O242:O243))/P242</f>
        <v>0.007345212462</v>
      </c>
      <c r="R242" s="160" t="str">
        <f>IF(Q242&gt;C$15, "Repeat", "")</f>
        <v/>
      </c>
    </row>
    <row r="243">
      <c r="B243" s="211">
        <f>'Sample Weights'!A121</f>
        <v>120</v>
      </c>
      <c r="C243" s="163" t="str">
        <f>'Sample Weights'!B121</f>
        <v>Nisqually-1</v>
      </c>
      <c r="D243" s="163" t="str">
        <f>'Sample Weights'!C121</f>
        <v/>
      </c>
      <c r="E243" s="212">
        <f>'Sample Weights'!D121</f>
        <v>0.0226</v>
      </c>
      <c r="F243" s="213">
        <v>0.0998</v>
      </c>
      <c r="G243" s="213">
        <v>1.1786</v>
      </c>
      <c r="H243" s="214" t="s">
        <v>880</v>
      </c>
      <c r="I243" s="214" t="s">
        <v>880</v>
      </c>
      <c r="J243" s="213">
        <v>0.1624</v>
      </c>
      <c r="K243" s="187">
        <v>92.298</v>
      </c>
      <c r="L243" s="187">
        <v>37.8471</v>
      </c>
      <c r="M243" s="167">
        <f t="shared" si="25"/>
        <v>0.941461073</v>
      </c>
      <c r="N243" s="274">
        <f t="shared" si="26"/>
        <v>86.89497412</v>
      </c>
      <c r="O243" s="274">
        <f t="shared" si="27"/>
        <v>1.949719304</v>
      </c>
      <c r="P243" s="169"/>
      <c r="Q243" s="170"/>
      <c r="R243" s="171"/>
    </row>
    <row r="244">
      <c r="B244" s="132"/>
      <c r="C244" s="52"/>
      <c r="D244" s="53"/>
      <c r="E244" s="52"/>
      <c r="F244" s="53"/>
      <c r="G244" s="53"/>
      <c r="H244" s="53"/>
      <c r="I244" s="53"/>
      <c r="J244" s="53"/>
      <c r="K244" s="52"/>
      <c r="L244" s="52"/>
      <c r="M244" s="52"/>
      <c r="N244" s="52"/>
      <c r="O244" s="52"/>
      <c r="P244" s="54"/>
      <c r="Q244" s="54"/>
    </row>
    <row r="245">
      <c r="B245" s="132"/>
      <c r="C245" s="52"/>
      <c r="D245" s="53"/>
      <c r="E245" s="52"/>
      <c r="F245" s="53"/>
      <c r="G245" s="53"/>
      <c r="H245" s="53"/>
      <c r="I245" s="53"/>
      <c r="J245" s="53"/>
      <c r="K245" s="52"/>
      <c r="L245" s="19" t="s">
        <v>590</v>
      </c>
      <c r="M245" s="52"/>
      <c r="N245" s="52"/>
      <c r="O245" s="52"/>
      <c r="P245" s="54"/>
      <c r="Q245" s="54"/>
    </row>
    <row r="246">
      <c r="B246" s="51" t="s">
        <v>881</v>
      </c>
      <c r="C246" s="52"/>
      <c r="D246" s="53"/>
      <c r="E246" s="52"/>
      <c r="F246" s="53"/>
      <c r="G246" s="53"/>
      <c r="H246" s="53"/>
      <c r="I246" s="53"/>
      <c r="J246" s="53"/>
      <c r="K246" s="52"/>
      <c r="L246" s="173">
        <f>AVERAGE(L220:L243)</f>
        <v>35.8135913</v>
      </c>
      <c r="M246" s="52"/>
      <c r="N246" s="52"/>
      <c r="O246" s="52"/>
      <c r="P246" s="54"/>
      <c r="Q246" s="54"/>
    </row>
    <row r="247" ht="15.75" customHeight="1">
      <c r="B247" s="127" t="s">
        <v>372</v>
      </c>
      <c r="C247" s="59" t="s">
        <v>882</v>
      </c>
      <c r="D247" s="53"/>
      <c r="E247" s="52"/>
      <c r="F247" s="63"/>
      <c r="G247" s="53"/>
      <c r="H247" s="53"/>
      <c r="I247" s="63"/>
      <c r="J247" s="53"/>
      <c r="K247" s="52"/>
      <c r="L247" s="52"/>
      <c r="M247" s="52"/>
      <c r="N247" s="52"/>
      <c r="O247" s="52"/>
      <c r="P247" s="54"/>
      <c r="Q247" s="54"/>
    </row>
    <row r="248" ht="15.75" customHeight="1">
      <c r="B248" s="127" t="s">
        <v>874</v>
      </c>
      <c r="C248" s="52"/>
      <c r="D248" s="53"/>
      <c r="E248" s="52"/>
      <c r="F248" s="63"/>
      <c r="G248" s="53"/>
      <c r="H248" s="53"/>
      <c r="I248" s="63"/>
      <c r="J248" s="53"/>
      <c r="K248" s="52"/>
      <c r="L248" s="52"/>
      <c r="M248" s="52"/>
      <c r="N248" s="52"/>
      <c r="O248" s="52"/>
      <c r="P248" s="54"/>
      <c r="Q248" s="54"/>
    </row>
    <row r="249" ht="15.75" customHeight="1">
      <c r="B249" s="132"/>
      <c r="C249" s="52"/>
      <c r="D249" s="53"/>
      <c r="E249" s="52"/>
      <c r="F249" s="63" t="s">
        <v>875</v>
      </c>
      <c r="G249" s="53"/>
      <c r="H249" s="53"/>
      <c r="I249" s="63" t="s">
        <v>883</v>
      </c>
      <c r="J249" s="53"/>
      <c r="K249" s="52"/>
      <c r="L249" s="52"/>
      <c r="M249" s="52"/>
      <c r="N249" s="52"/>
      <c r="O249" s="52"/>
      <c r="P249" s="54"/>
      <c r="Q249" s="54"/>
    </row>
    <row r="250" ht="15.75" customHeight="1">
      <c r="A250" s="132"/>
      <c r="B250" s="135" t="s">
        <v>394</v>
      </c>
      <c r="C250" s="136" t="s">
        <v>4</v>
      </c>
      <c r="D250" s="137" t="s">
        <v>5</v>
      </c>
      <c r="E250" s="136" t="s">
        <v>398</v>
      </c>
      <c r="F250" s="136" t="s">
        <v>399</v>
      </c>
      <c r="G250" s="136" t="s">
        <v>400</v>
      </c>
      <c r="H250" s="136" t="s">
        <v>401</v>
      </c>
      <c r="I250" s="136" t="s">
        <v>402</v>
      </c>
      <c r="J250" s="136" t="s">
        <v>403</v>
      </c>
      <c r="K250" s="136" t="s">
        <v>404</v>
      </c>
      <c r="L250" s="136" t="s">
        <v>405</v>
      </c>
      <c r="M250" s="136" t="s">
        <v>406</v>
      </c>
      <c r="N250" s="136" t="s">
        <v>407</v>
      </c>
      <c r="O250" s="136" t="s">
        <v>408</v>
      </c>
      <c r="P250" s="138" t="s">
        <v>409</v>
      </c>
      <c r="Q250" s="138" t="s">
        <v>411</v>
      </c>
      <c r="R250" s="139" t="s">
        <v>412</v>
      </c>
      <c r="S250" s="127"/>
    </row>
    <row r="251">
      <c r="B251" s="246">
        <f>'Sample Weights'!A122</f>
        <v>121</v>
      </c>
      <c r="C251" s="141">
        <f>'Sample Weights'!B122</f>
        <v>283</v>
      </c>
      <c r="D251" s="141" t="str">
        <f>'Sample Weights'!C122</f>
        <v>QAUS-16-1</v>
      </c>
      <c r="E251" s="247">
        <f>'Sample Weights'!D122</f>
        <v>0.0216</v>
      </c>
      <c r="F251" s="142">
        <v>0.0997</v>
      </c>
      <c r="G251" s="142">
        <v>1.1725</v>
      </c>
      <c r="H251" s="143" t="s">
        <v>884</v>
      </c>
      <c r="I251" s="143" t="s">
        <v>884</v>
      </c>
      <c r="J251" s="142">
        <v>0.1794</v>
      </c>
      <c r="K251" s="248">
        <v>101.0886</v>
      </c>
      <c r="L251" s="248">
        <v>35.2246</v>
      </c>
      <c r="M251" s="145">
        <f t="shared" ref="M251:M274" si="28">(L$273/(F$273/C$10)/(F$273/C$10+(G$273-F$273)/C$11+J$273/C$12))/(L251/(F251/C$10)/(F251/C$10+(G251-F251)/C$11+J251/C$12))</f>
        <v>0.997275082</v>
      </c>
      <c r="N251" s="249">
        <f t="shared" ref="N251:N274" si="29">K251*M251</f>
        <v>100.8131419</v>
      </c>
      <c r="O251" s="249">
        <f t="shared" ref="O251:O274" si="30">(N251-D$295)/D$294*(F251/C$10+(G251-F251)/C$11+J251/C$12)/E251</f>
        <v>2.369915582</v>
      </c>
      <c r="P251" s="147">
        <f>AVERAGE(O251:O252)</f>
        <v>2.377012352</v>
      </c>
      <c r="Q251" s="148">
        <f>(MAX(O251:O252)-MIN(O251:O252))/P251</f>
        <v>0.005971168586</v>
      </c>
      <c r="R251" s="149" t="str">
        <f>IF(Q251&gt;C$15, "Repeat", "")</f>
        <v/>
      </c>
    </row>
    <row r="252">
      <c r="B252" s="210">
        <f>'Sample Weights'!A123</f>
        <v>122</v>
      </c>
      <c r="C252" s="40">
        <f>'Sample Weights'!B123</f>
        <v>283</v>
      </c>
      <c r="D252" s="40" t="str">
        <f>'Sample Weights'!C123</f>
        <v>QAUS-16-1</v>
      </c>
      <c r="E252" s="185">
        <f>'Sample Weights'!D123</f>
        <v>0.0229</v>
      </c>
      <c r="F252" s="151">
        <v>0.0996</v>
      </c>
      <c r="G252" s="151">
        <v>1.1724</v>
      </c>
      <c r="H252" s="152" t="s">
        <v>885</v>
      </c>
      <c r="I252" s="152" t="s">
        <v>885</v>
      </c>
      <c r="J252" s="151">
        <v>0.1602</v>
      </c>
      <c r="K252" s="183">
        <v>105.0697</v>
      </c>
      <c r="L252" s="183">
        <v>33.581</v>
      </c>
      <c r="M252" s="154">
        <f t="shared" si="28"/>
        <v>1.034739923</v>
      </c>
      <c r="N252" s="250">
        <f t="shared" si="29"/>
        <v>108.7198133</v>
      </c>
      <c r="O252" s="275">
        <f t="shared" si="30"/>
        <v>2.384109123</v>
      </c>
      <c r="P252" s="156"/>
      <c r="Q252" s="157"/>
      <c r="R252" s="158"/>
    </row>
    <row r="253">
      <c r="B253" s="210">
        <f>'Sample Weights'!A124</f>
        <v>123</v>
      </c>
      <c r="C253" s="40">
        <f>'Sample Weights'!B124</f>
        <v>96</v>
      </c>
      <c r="D253" s="40" t="str">
        <f>'Sample Weights'!C124</f>
        <v>HARB-26-4</v>
      </c>
      <c r="E253" s="185">
        <f>'Sample Weights'!D124</f>
        <v>0.0245</v>
      </c>
      <c r="F253" s="151">
        <v>0.0993</v>
      </c>
      <c r="G253" s="151">
        <v>1.1806</v>
      </c>
      <c r="H253" s="152" t="s">
        <v>854</v>
      </c>
      <c r="I253" s="152" t="s">
        <v>854</v>
      </c>
      <c r="J253" s="151">
        <v>0.163</v>
      </c>
      <c r="K253" s="183">
        <v>95.3926</v>
      </c>
      <c r="L253" s="183">
        <v>32.4232</v>
      </c>
      <c r="M253" s="154">
        <f t="shared" si="28"/>
        <v>1.076790506</v>
      </c>
      <c r="N253" s="250">
        <f t="shared" si="29"/>
        <v>102.717846</v>
      </c>
      <c r="O253" s="275">
        <f t="shared" si="30"/>
        <v>2.123683087</v>
      </c>
      <c r="P253" s="156">
        <f>AVERAGE(O253:O254)</f>
        <v>2.126148805</v>
      </c>
      <c r="Q253" s="157">
        <f>(MAX(O253:O254)-MIN(O253:O254))/P253</f>
        <v>0.002319422206</v>
      </c>
      <c r="R253" s="160" t="str">
        <f>IF(Q253&gt;C$15, "Repeat", "")</f>
        <v/>
      </c>
    </row>
    <row r="254">
      <c r="B254" s="210">
        <f>'Sample Weights'!A125</f>
        <v>124</v>
      </c>
      <c r="C254" s="40">
        <f>'Sample Weights'!B125</f>
        <v>96</v>
      </c>
      <c r="D254" s="40" t="str">
        <f>'Sample Weights'!C125</f>
        <v>HARB-26-4</v>
      </c>
      <c r="E254" s="185">
        <f>'Sample Weights'!D125</f>
        <v>0.0222</v>
      </c>
      <c r="F254" s="151">
        <v>0.0997</v>
      </c>
      <c r="G254" s="151">
        <v>1.1803</v>
      </c>
      <c r="H254" s="152" t="s">
        <v>886</v>
      </c>
      <c r="I254" s="152" t="s">
        <v>886</v>
      </c>
      <c r="J254" s="151">
        <v>0.1612</v>
      </c>
      <c r="K254" s="183">
        <v>93.1579</v>
      </c>
      <c r="L254" s="183">
        <v>34.9818</v>
      </c>
      <c r="M254" s="154">
        <f t="shared" si="28"/>
        <v>1.000926413</v>
      </c>
      <c r="N254" s="250">
        <f t="shared" si="29"/>
        <v>93.24420271</v>
      </c>
      <c r="O254" s="275">
        <f t="shared" si="30"/>
        <v>2.128614523</v>
      </c>
      <c r="P254" s="156"/>
      <c r="Q254" s="157"/>
      <c r="R254" s="158"/>
    </row>
    <row r="255">
      <c r="B255" s="210">
        <f>'Sample Weights'!A126</f>
        <v>125</v>
      </c>
      <c r="C255" s="40">
        <f>'Sample Weights'!B126</f>
        <v>255</v>
      </c>
      <c r="D255" s="40" t="str">
        <f>'Sample Weights'!C126</f>
        <v>PHLA-22-2</v>
      </c>
      <c r="E255" s="185">
        <f>'Sample Weights'!D126</f>
        <v>0.0217</v>
      </c>
      <c r="F255" s="151">
        <v>0.0999</v>
      </c>
      <c r="G255" s="151">
        <v>1.1767</v>
      </c>
      <c r="H255" s="152" t="s">
        <v>887</v>
      </c>
      <c r="I255" s="152" t="s">
        <v>855</v>
      </c>
      <c r="J255" s="151">
        <v>0.1584</v>
      </c>
      <c r="K255" s="183">
        <v>21.8547</v>
      </c>
      <c r="L255" s="183">
        <v>33.8575</v>
      </c>
      <c r="M255" s="154">
        <f t="shared" si="28"/>
        <v>1.031889075</v>
      </c>
      <c r="N255" s="250">
        <f t="shared" si="29"/>
        <v>22.55162618</v>
      </c>
      <c r="O255" s="275">
        <f t="shared" si="30"/>
        <v>0.5534625113</v>
      </c>
      <c r="P255" s="156">
        <f>AVERAGE(O255:O256)</f>
        <v>0.536774399</v>
      </c>
      <c r="Q255" s="157">
        <f>(MAX(O255:O256)-MIN(O255:O256))/P255</f>
        <v>0.06217924068</v>
      </c>
      <c r="R255" s="160" t="str">
        <f>IF(Q255&gt;C$15, "Repeat", "")</f>
        <v/>
      </c>
    </row>
    <row r="256">
      <c r="B256" s="210">
        <f>'Sample Weights'!A127</f>
        <v>126</v>
      </c>
      <c r="C256" s="40">
        <f>'Sample Weights'!B127</f>
        <v>255</v>
      </c>
      <c r="D256" s="40" t="str">
        <f>'Sample Weights'!C127</f>
        <v>PHLA-22-2</v>
      </c>
      <c r="E256" s="185">
        <f>'Sample Weights'!D127</f>
        <v>0.0249</v>
      </c>
      <c r="F256" s="151">
        <v>0.0999</v>
      </c>
      <c r="G256" s="151">
        <v>1.1781</v>
      </c>
      <c r="H256" s="152" t="s">
        <v>888</v>
      </c>
      <c r="I256" s="152" t="s">
        <v>887</v>
      </c>
      <c r="J256" s="151">
        <v>0.1606</v>
      </c>
      <c r="K256" s="183">
        <v>22.7204</v>
      </c>
      <c r="L256" s="183">
        <v>32.6176</v>
      </c>
      <c r="M256" s="154">
        <f t="shared" si="28"/>
        <v>1.073485573</v>
      </c>
      <c r="N256" s="250">
        <f t="shared" si="29"/>
        <v>24.39002161</v>
      </c>
      <c r="O256" s="275">
        <f t="shared" si="30"/>
        <v>0.5200862868</v>
      </c>
      <c r="P256" s="156"/>
      <c r="Q256" s="157"/>
      <c r="R256" s="158"/>
    </row>
    <row r="257">
      <c r="B257" s="210">
        <f>'Sample Weights'!A128</f>
        <v>127</v>
      </c>
      <c r="C257" s="40">
        <f>'Sample Weights'!B128</f>
        <v>228</v>
      </c>
      <c r="D257" s="40" t="str">
        <f>'Sample Weights'!C128</f>
        <v>MCMN-27-3</v>
      </c>
      <c r="E257" s="185">
        <f>'Sample Weights'!D128</f>
        <v>0.0222</v>
      </c>
      <c r="F257" s="151">
        <v>0.0994</v>
      </c>
      <c r="G257" s="151">
        <v>1.1801</v>
      </c>
      <c r="H257" s="152" t="s">
        <v>856</v>
      </c>
      <c r="I257" s="152" t="s">
        <v>888</v>
      </c>
      <c r="J257" s="151">
        <v>0.1613</v>
      </c>
      <c r="K257" s="183">
        <v>114.513</v>
      </c>
      <c r="L257" s="183">
        <v>33.8344</v>
      </c>
      <c r="M257" s="154">
        <f t="shared" si="28"/>
        <v>1.031630293</v>
      </c>
      <c r="N257" s="250">
        <f t="shared" si="29"/>
        <v>118.1350798</v>
      </c>
      <c r="O257" s="275">
        <f t="shared" si="30"/>
        <v>2.686484528</v>
      </c>
      <c r="P257" s="156">
        <f>AVERAGE(O257:O258)</f>
        <v>2.714389327</v>
      </c>
      <c r="Q257" s="157">
        <f>(MAX(O257:O258)-MIN(O257:O258))/P257</f>
        <v>0.02056064613</v>
      </c>
      <c r="R257" s="160" t="str">
        <f>IF(Q257&gt;C$15, "Repeat", "")</f>
        <v/>
      </c>
    </row>
    <row r="258">
      <c r="B258" s="210">
        <f>'Sample Weights'!A129</f>
        <v>128</v>
      </c>
      <c r="C258" s="40">
        <f>'Sample Weights'!B129</f>
        <v>228</v>
      </c>
      <c r="D258" s="40" t="str">
        <f>'Sample Weights'!C129</f>
        <v>MCMN-27-3</v>
      </c>
      <c r="E258" s="185">
        <f>'Sample Weights'!D129</f>
        <v>0.0231</v>
      </c>
      <c r="F258" s="151">
        <v>0.1008</v>
      </c>
      <c r="G258" s="151">
        <v>1.1825</v>
      </c>
      <c r="H258" s="152" t="s">
        <v>857</v>
      </c>
      <c r="I258" s="152" t="s">
        <v>856</v>
      </c>
      <c r="J258" s="151">
        <v>0.1577</v>
      </c>
      <c r="K258" s="183">
        <v>120.3674</v>
      </c>
      <c r="L258" s="183">
        <v>33.9334</v>
      </c>
      <c r="M258" s="154">
        <f t="shared" si="28"/>
        <v>1.043214716</v>
      </c>
      <c r="N258" s="250">
        <f t="shared" si="29"/>
        <v>125.5690431</v>
      </c>
      <c r="O258" s="275">
        <f t="shared" si="30"/>
        <v>2.742294126</v>
      </c>
      <c r="P258" s="156"/>
      <c r="Q258" s="157"/>
      <c r="R258" s="158"/>
    </row>
    <row r="259">
      <c r="B259" s="210">
        <f>'Sample Weights'!A130</f>
        <v>129</v>
      </c>
      <c r="C259" s="40">
        <f>'Sample Weights'!B130</f>
        <v>236</v>
      </c>
      <c r="D259" s="40" t="str">
        <f>'Sample Weights'!C130</f>
        <v>MTSM-27-3</v>
      </c>
      <c r="E259" s="185">
        <f>'Sample Weights'!D130</f>
        <v>0.0212</v>
      </c>
      <c r="F259" s="151">
        <v>0.1003</v>
      </c>
      <c r="G259" s="151">
        <v>1.1839</v>
      </c>
      <c r="H259" s="152" t="s">
        <v>889</v>
      </c>
      <c r="I259" s="152" t="s">
        <v>890</v>
      </c>
      <c r="J259" s="151">
        <v>0.1589</v>
      </c>
      <c r="K259" s="183">
        <v>124.1455</v>
      </c>
      <c r="L259" s="183">
        <v>38.3196</v>
      </c>
      <c r="M259" s="154">
        <f t="shared" si="28"/>
        <v>0.9207508718</v>
      </c>
      <c r="N259" s="250">
        <f t="shared" si="29"/>
        <v>114.3070774</v>
      </c>
      <c r="O259" s="275">
        <f t="shared" si="30"/>
        <v>2.728128654</v>
      </c>
      <c r="P259" s="156">
        <f>AVERAGE(O259:O260)</f>
        <v>2.721258507</v>
      </c>
      <c r="Q259" s="157">
        <f>(MAX(O259:O260)-MIN(O259:O260))/P259</f>
        <v>0.005049242444</v>
      </c>
      <c r="R259" s="160" t="str">
        <f>IF(Q259&gt;C$15, "Repeat", "")</f>
        <v/>
      </c>
    </row>
    <row r="260">
      <c r="B260" s="210">
        <f>'Sample Weights'!A131</f>
        <v>130</v>
      </c>
      <c r="C260" s="40">
        <f>'Sample Weights'!B131</f>
        <v>236</v>
      </c>
      <c r="D260" s="40" t="str">
        <f>'Sample Weights'!C131</f>
        <v>MTSM-27-3</v>
      </c>
      <c r="E260" s="185">
        <f>'Sample Weights'!D131</f>
        <v>0.0213</v>
      </c>
      <c r="F260" s="151">
        <v>0.1</v>
      </c>
      <c r="G260" s="151">
        <v>1.1843</v>
      </c>
      <c r="H260" s="152" t="s">
        <v>858</v>
      </c>
      <c r="I260" s="152" t="s">
        <v>857</v>
      </c>
      <c r="J260" s="151">
        <v>0.1616</v>
      </c>
      <c r="K260" s="183">
        <v>113.8702</v>
      </c>
      <c r="L260" s="183">
        <v>35.1728</v>
      </c>
      <c r="M260" s="154">
        <f t="shared" si="28"/>
        <v>1.001793436</v>
      </c>
      <c r="N260" s="250">
        <f t="shared" si="29"/>
        <v>114.0744189</v>
      </c>
      <c r="O260" s="275">
        <f t="shared" si="30"/>
        <v>2.71438836</v>
      </c>
      <c r="P260" s="156"/>
      <c r="Q260" s="157"/>
      <c r="R260" s="158"/>
    </row>
    <row r="261">
      <c r="B261" s="210">
        <f>'Sample Weights'!A132</f>
        <v>131</v>
      </c>
      <c r="C261" s="40">
        <f>'Sample Weights'!B132</f>
        <v>244</v>
      </c>
      <c r="D261" s="40" t="str">
        <f>'Sample Weights'!C132</f>
        <v>NHTA-27-3</v>
      </c>
      <c r="E261" s="185">
        <f>'Sample Weights'!D132</f>
        <v>0.0212</v>
      </c>
      <c r="F261" s="151">
        <v>0.0975</v>
      </c>
      <c r="G261" s="151">
        <v>1.1802</v>
      </c>
      <c r="H261" s="152" t="s">
        <v>859</v>
      </c>
      <c r="I261" s="152" t="s">
        <v>858</v>
      </c>
      <c r="J261" s="151">
        <v>0.1592</v>
      </c>
      <c r="K261" s="183">
        <v>171.42</v>
      </c>
      <c r="L261" s="183">
        <v>35.787</v>
      </c>
      <c r="M261" s="154">
        <f t="shared" si="28"/>
        <v>0.9556351904</v>
      </c>
      <c r="N261" s="250">
        <f t="shared" si="29"/>
        <v>163.8149843</v>
      </c>
      <c r="O261" s="275">
        <f t="shared" si="30"/>
        <v>3.88148138</v>
      </c>
      <c r="P261" s="156">
        <f>AVERAGE(O261:O262)</f>
        <v>3.744767865</v>
      </c>
      <c r="Q261" s="157">
        <f>(MAX(O261:O262)-MIN(O261:O262))/P261</f>
        <v>0.07301574889</v>
      </c>
      <c r="R261" s="160" t="str">
        <f>IF(Q261&gt;C$15, "Repeat", "")</f>
        <v/>
      </c>
    </row>
    <row r="262">
      <c r="B262" s="210">
        <f>'Sample Weights'!A133</f>
        <v>132</v>
      </c>
      <c r="C262" s="40">
        <f>'Sample Weights'!B133</f>
        <v>244</v>
      </c>
      <c r="D262" s="40" t="str">
        <f>'Sample Weights'!C133</f>
        <v>NHTA-27-3</v>
      </c>
      <c r="E262" s="185">
        <f>'Sample Weights'!D133</f>
        <v>0.0224</v>
      </c>
      <c r="F262" s="151">
        <v>0.0984</v>
      </c>
      <c r="G262" s="151">
        <v>1.1832</v>
      </c>
      <c r="H262" s="152" t="s">
        <v>891</v>
      </c>
      <c r="I262" s="152" t="s">
        <v>892</v>
      </c>
      <c r="J262" s="151">
        <v>0.1587</v>
      </c>
      <c r="K262" s="183">
        <v>164.5266</v>
      </c>
      <c r="L262" s="183">
        <v>35.4513</v>
      </c>
      <c r="M262" s="154">
        <f t="shared" si="28"/>
        <v>0.9756530666</v>
      </c>
      <c r="N262" s="250">
        <f t="shared" si="29"/>
        <v>160.5208818</v>
      </c>
      <c r="O262" s="275">
        <f t="shared" si="30"/>
        <v>3.60805435</v>
      </c>
      <c r="P262" s="156"/>
      <c r="Q262" s="157"/>
      <c r="R262" s="158"/>
    </row>
    <row r="263">
      <c r="B263" s="210">
        <f>'Sample Weights'!A134</f>
        <v>133</v>
      </c>
      <c r="C263" s="40">
        <f>'Sample Weights'!B134</f>
        <v>98</v>
      </c>
      <c r="D263" s="40" t="str">
        <f>'Sample Weights'!C134</f>
        <v>HARC-26-1</v>
      </c>
      <c r="E263" s="185">
        <f>'Sample Weights'!D134</f>
        <v>0.0221</v>
      </c>
      <c r="F263" s="151">
        <v>0.1002</v>
      </c>
      <c r="G263" s="151">
        <v>1.1787</v>
      </c>
      <c r="H263" s="152" t="s">
        <v>893</v>
      </c>
      <c r="I263" s="152" t="s">
        <v>859</v>
      </c>
      <c r="J263" s="151">
        <v>0.1626</v>
      </c>
      <c r="K263" s="183">
        <v>28.8307</v>
      </c>
      <c r="L263" s="183">
        <v>36.4016</v>
      </c>
      <c r="M263" s="154">
        <f t="shared" si="28"/>
        <v>0.9662366552</v>
      </c>
      <c r="N263" s="250">
        <f t="shared" si="29"/>
        <v>27.85727913</v>
      </c>
      <c r="O263" s="275">
        <f t="shared" si="30"/>
        <v>0.6649315853</v>
      </c>
      <c r="P263" s="156">
        <f>AVERAGE(O263:O264)</f>
        <v>0.696117084</v>
      </c>
      <c r="Q263" s="157">
        <f>(MAX(O263:O264)-MIN(O263:O264))/P263</f>
        <v>0.0895984293</v>
      </c>
      <c r="R263" s="160" t="str">
        <f>IF(Q263&gt;C$15, "Repeat", "")</f>
        <v/>
      </c>
    </row>
    <row r="264">
      <c r="B264" s="210">
        <f>'Sample Weights'!A135</f>
        <v>134</v>
      </c>
      <c r="C264" s="40">
        <f>'Sample Weights'!B135</f>
        <v>98</v>
      </c>
      <c r="D264" s="40" t="str">
        <f>'Sample Weights'!C135</f>
        <v>HARC-26-1</v>
      </c>
      <c r="E264" s="185">
        <f>'Sample Weights'!D135</f>
        <v>0.0227</v>
      </c>
      <c r="F264" s="151">
        <v>0.1004</v>
      </c>
      <c r="G264" s="151">
        <v>1.1845</v>
      </c>
      <c r="H264" s="152" t="s">
        <v>894</v>
      </c>
      <c r="I264" s="152" t="s">
        <v>891</v>
      </c>
      <c r="J264" s="151">
        <v>0.1569</v>
      </c>
      <c r="K264" s="183">
        <v>31.0416</v>
      </c>
      <c r="L264" s="183">
        <v>34.8381</v>
      </c>
      <c r="M264" s="154">
        <f t="shared" si="28"/>
        <v>1.013216487</v>
      </c>
      <c r="N264" s="250">
        <f t="shared" si="29"/>
        <v>31.4518609</v>
      </c>
      <c r="O264" s="275">
        <f t="shared" si="30"/>
        <v>0.7273025826</v>
      </c>
      <c r="P264" s="156"/>
      <c r="Q264" s="157"/>
      <c r="R264" s="158"/>
    </row>
    <row r="265">
      <c r="B265" s="210">
        <f>'Sample Weights'!A136</f>
        <v>135</v>
      </c>
      <c r="C265" s="40">
        <f>'Sample Weights'!B136</f>
        <v>200</v>
      </c>
      <c r="D265" s="40" t="str">
        <f>'Sample Weights'!C136</f>
        <v>LILC-26-5</v>
      </c>
      <c r="E265" s="185">
        <f>'Sample Weights'!D136</f>
        <v>0.0243</v>
      </c>
      <c r="F265" s="151">
        <v>0.1003</v>
      </c>
      <c r="G265" s="151">
        <v>1.1854</v>
      </c>
      <c r="H265" s="152" t="s">
        <v>862</v>
      </c>
      <c r="I265" s="152" t="s">
        <v>894</v>
      </c>
      <c r="J265" s="151">
        <v>0.161</v>
      </c>
      <c r="K265" s="183">
        <v>43.2695</v>
      </c>
      <c r="L265" s="183">
        <v>35.83</v>
      </c>
      <c r="M265" s="154">
        <f t="shared" si="28"/>
        <v>0.9869208914</v>
      </c>
      <c r="N265" s="250">
        <f t="shared" si="29"/>
        <v>42.70357351</v>
      </c>
      <c r="O265" s="275">
        <f t="shared" si="30"/>
        <v>0.912717796</v>
      </c>
      <c r="P265" s="156">
        <f>AVERAGE(O265:O266)</f>
        <v>0.9127861823</v>
      </c>
      <c r="Q265" s="157">
        <f>(MAX(O265:O266)-MIN(O265:O266))/P265</f>
        <v>0.0001498408383</v>
      </c>
      <c r="R265" s="160" t="str">
        <f>IF(Q265&gt;C$15, "Repeat", "")</f>
        <v/>
      </c>
    </row>
    <row r="266">
      <c r="B266" s="210">
        <f>'Sample Weights'!A137</f>
        <v>136</v>
      </c>
      <c r="C266" s="40">
        <f>'Sample Weights'!B137</f>
        <v>200</v>
      </c>
      <c r="D266" s="40" t="str">
        <f>'Sample Weights'!C137</f>
        <v>LILC-26-5</v>
      </c>
      <c r="E266" s="185">
        <f>'Sample Weights'!D137</f>
        <v>0.0234</v>
      </c>
      <c r="F266" s="151">
        <v>0.0998</v>
      </c>
      <c r="G266" s="151">
        <v>1.1855</v>
      </c>
      <c r="H266" s="152" t="s">
        <v>895</v>
      </c>
      <c r="I266" s="152" t="s">
        <v>862</v>
      </c>
      <c r="J266" s="151">
        <v>0.1581</v>
      </c>
      <c r="K266" s="183">
        <v>38.7908</v>
      </c>
      <c r="L266" s="183">
        <v>33.1386</v>
      </c>
      <c r="M266" s="154">
        <f t="shared" si="28"/>
        <v>1.060238848</v>
      </c>
      <c r="N266" s="250">
        <f t="shared" si="29"/>
        <v>41.12751309</v>
      </c>
      <c r="O266" s="275">
        <f t="shared" si="30"/>
        <v>0.9128545687</v>
      </c>
      <c r="P266" s="156"/>
      <c r="Q266" s="157"/>
      <c r="R266" s="158"/>
    </row>
    <row r="267">
      <c r="B267" s="210">
        <f>'Sample Weights'!A138</f>
        <v>137</v>
      </c>
      <c r="C267" s="40">
        <f>'Sample Weights'!B138</f>
        <v>109</v>
      </c>
      <c r="D267" s="40" t="str">
        <f>'Sample Weights'!C138</f>
        <v>HOMB-21-1</v>
      </c>
      <c r="E267" s="185">
        <f>'Sample Weights'!D138</f>
        <v>0.0247</v>
      </c>
      <c r="F267" s="151">
        <v>0.0997</v>
      </c>
      <c r="G267" s="151">
        <v>1.1839</v>
      </c>
      <c r="H267" s="152" t="s">
        <v>896</v>
      </c>
      <c r="I267" s="152" t="s">
        <v>895</v>
      </c>
      <c r="J267" s="151">
        <v>0.1517</v>
      </c>
      <c r="K267" s="183">
        <v>27.3545</v>
      </c>
      <c r="L267" s="183">
        <v>31.6215</v>
      </c>
      <c r="M267" s="154">
        <f t="shared" si="28"/>
        <v>1.104999475</v>
      </c>
      <c r="N267" s="250">
        <f t="shared" si="29"/>
        <v>30.22670814</v>
      </c>
      <c r="O267" s="275">
        <f t="shared" si="30"/>
        <v>0.6416578866</v>
      </c>
      <c r="P267" s="156">
        <f>AVERAGE(O267:O268)</f>
        <v>0.6347357242</v>
      </c>
      <c r="Q267" s="157">
        <f>(MAX(O267:O268)-MIN(O267:O268))/P267</f>
        <v>0.02181116369</v>
      </c>
      <c r="R267" s="160" t="str">
        <f>IF(Q267&gt;C$15, "Repeat", "")</f>
        <v/>
      </c>
    </row>
    <row r="268">
      <c r="B268" s="210">
        <f>'Sample Weights'!A139</f>
        <v>138</v>
      </c>
      <c r="C268" s="40">
        <f>'Sample Weights'!B139</f>
        <v>109</v>
      </c>
      <c r="D268" s="40" t="str">
        <f>'Sample Weights'!C139</f>
        <v>HOMB-21-1</v>
      </c>
      <c r="E268" s="185">
        <f>'Sample Weights'!D139</f>
        <v>0.0226</v>
      </c>
      <c r="F268" s="151">
        <v>0.1003</v>
      </c>
      <c r="G268" s="151">
        <v>1.1792</v>
      </c>
      <c r="H268" s="152" t="s">
        <v>864</v>
      </c>
      <c r="I268" s="152" t="s">
        <v>896</v>
      </c>
      <c r="J268" s="151">
        <v>0.1619</v>
      </c>
      <c r="K268" s="183">
        <v>26.5658</v>
      </c>
      <c r="L268" s="183">
        <v>34.851</v>
      </c>
      <c r="M268" s="154">
        <f t="shared" si="28"/>
        <v>1.010269268</v>
      </c>
      <c r="N268" s="250">
        <f t="shared" si="29"/>
        <v>26.83861132</v>
      </c>
      <c r="O268" s="275">
        <f t="shared" si="30"/>
        <v>0.6278135618</v>
      </c>
      <c r="P268" s="156"/>
      <c r="Q268" s="157"/>
      <c r="R268" s="158"/>
    </row>
    <row r="269">
      <c r="B269" s="210">
        <f>'Sample Weights'!A140</f>
        <v>715</v>
      </c>
      <c r="C269" s="40">
        <f>'Sample Weights'!B140</f>
        <v>134</v>
      </c>
      <c r="D269" s="40" t="str">
        <f>'Sample Weights'!C140</f>
        <v>HRSO-27-2</v>
      </c>
      <c r="E269" s="185">
        <f>'Sample Weights'!D140</f>
        <v>0.0211</v>
      </c>
      <c r="F269" s="151">
        <v>0.1002</v>
      </c>
      <c r="G269" s="151">
        <v>1.1808</v>
      </c>
      <c r="H269" s="152" t="s">
        <v>865</v>
      </c>
      <c r="I269" s="152" t="s">
        <v>864</v>
      </c>
      <c r="J269" s="151">
        <v>0.1602</v>
      </c>
      <c r="K269" s="183">
        <v>131.0563</v>
      </c>
      <c r="L269" s="183">
        <v>38.0191</v>
      </c>
      <c r="M269" s="154">
        <f t="shared" si="28"/>
        <v>0.925495765</v>
      </c>
      <c r="N269" s="250">
        <f t="shared" si="29"/>
        <v>121.2920506</v>
      </c>
      <c r="O269" s="275">
        <f t="shared" si="30"/>
        <v>2.901100177</v>
      </c>
      <c r="P269" s="156">
        <f>AVERAGE(O269:O270)</f>
        <v>2.921298534</v>
      </c>
      <c r="Q269" s="157">
        <f>(MAX(O269:O270)-MIN(O269:O270))/P269</f>
        <v>0.01382834149</v>
      </c>
      <c r="R269" s="160" t="str">
        <f>IF(Q269&gt;C$15, "Repeat", "")</f>
        <v/>
      </c>
    </row>
    <row r="270">
      <c r="B270" s="210">
        <f>'Sample Weights'!A141</f>
        <v>716</v>
      </c>
      <c r="C270" s="40">
        <f>'Sample Weights'!B141</f>
        <v>134</v>
      </c>
      <c r="D270" s="40" t="str">
        <f>'Sample Weights'!C141</f>
        <v>HRSO-27-2</v>
      </c>
      <c r="E270" s="185">
        <f>'Sample Weights'!D141</f>
        <v>0.0215</v>
      </c>
      <c r="F270" s="151">
        <v>0.1005</v>
      </c>
      <c r="G270" s="151">
        <v>1.1809</v>
      </c>
      <c r="H270" s="152" t="s">
        <v>897</v>
      </c>
      <c r="I270" s="152" t="s">
        <v>898</v>
      </c>
      <c r="J270" s="151">
        <v>0.1608</v>
      </c>
      <c r="K270" s="183">
        <v>127.5414</v>
      </c>
      <c r="L270" s="183">
        <v>35.9328</v>
      </c>
      <c r="M270" s="154">
        <f t="shared" si="28"/>
        <v>0.9825578917</v>
      </c>
      <c r="N270" s="250">
        <f t="shared" si="29"/>
        <v>125.3168091</v>
      </c>
      <c r="O270" s="275">
        <f t="shared" si="30"/>
        <v>2.94149689</v>
      </c>
      <c r="P270" s="156"/>
      <c r="Q270" s="157"/>
      <c r="R270" s="158"/>
    </row>
    <row r="271">
      <c r="B271" s="210">
        <f>'Sample Weights'!A142</f>
        <v>141</v>
      </c>
      <c r="C271" s="40">
        <f>'Sample Weights'!B142</f>
        <v>69</v>
      </c>
      <c r="D271" s="40" t="str">
        <f>'Sample Weights'!C142</f>
        <v>DENC-17-4</v>
      </c>
      <c r="E271" s="185">
        <f>'Sample Weights'!D142</f>
        <v>0.0227</v>
      </c>
      <c r="F271" s="151">
        <v>0.1004</v>
      </c>
      <c r="G271" s="151">
        <v>1.1865</v>
      </c>
      <c r="H271" s="152" t="s">
        <v>867</v>
      </c>
      <c r="I271" s="152" t="s">
        <v>865</v>
      </c>
      <c r="J271" s="151">
        <v>0.16</v>
      </c>
      <c r="K271" s="183">
        <v>41.8768</v>
      </c>
      <c r="L271" s="183">
        <v>35.1964</v>
      </c>
      <c r="M271" s="154">
        <f t="shared" si="28"/>
        <v>1.006034781</v>
      </c>
      <c r="N271" s="250">
        <f t="shared" si="29"/>
        <v>42.12951732</v>
      </c>
      <c r="O271" s="275">
        <f t="shared" si="30"/>
        <v>0.9647430745</v>
      </c>
      <c r="P271" s="156">
        <f>AVERAGE(O271:O272)</f>
        <v>0.9389853576</v>
      </c>
      <c r="Q271" s="157">
        <f>(MAX(O271:O272)-MIN(O271:O272))/P271</f>
        <v>0.05486287235</v>
      </c>
      <c r="R271" s="160" t="str">
        <f>IF(Q271&gt;C$15, "Repeat", "")</f>
        <v/>
      </c>
    </row>
    <row r="272">
      <c r="B272" s="210">
        <f>'Sample Weights'!A143</f>
        <v>142</v>
      </c>
      <c r="C272" s="40">
        <f>'Sample Weights'!B143</f>
        <v>69</v>
      </c>
      <c r="D272" s="40" t="str">
        <f>'Sample Weights'!C143</f>
        <v>DENC-17-4</v>
      </c>
      <c r="E272" s="185">
        <f>'Sample Weights'!D143</f>
        <v>0.024</v>
      </c>
      <c r="F272" s="151">
        <v>0.1002</v>
      </c>
      <c r="G272" s="151">
        <v>1.1855</v>
      </c>
      <c r="H272" s="152" t="s">
        <v>899</v>
      </c>
      <c r="I272" s="152" t="s">
        <v>897</v>
      </c>
      <c r="J272" s="151">
        <v>0.1596</v>
      </c>
      <c r="K272" s="183">
        <v>40.6266</v>
      </c>
      <c r="L272" s="183">
        <v>33.9805</v>
      </c>
      <c r="M272" s="154">
        <f t="shared" si="28"/>
        <v>1.038933189</v>
      </c>
      <c r="N272" s="250">
        <f t="shared" si="29"/>
        <v>42.20832308</v>
      </c>
      <c r="O272" s="275">
        <f t="shared" si="30"/>
        <v>0.9132276407</v>
      </c>
      <c r="P272" s="156"/>
      <c r="Q272" s="157"/>
      <c r="R272" s="158"/>
    </row>
    <row r="273" ht="15.75" customHeight="1">
      <c r="B273" s="210">
        <f>'Sample Weights'!A144</f>
        <v>143</v>
      </c>
      <c r="C273" s="40" t="str">
        <f>'Sample Weights'!B144</f>
        <v>Nisqually-1</v>
      </c>
      <c r="D273" s="40" t="str">
        <f>'Sample Weights'!C144</f>
        <v/>
      </c>
      <c r="E273" s="185">
        <f>'Sample Weights'!D144</f>
        <v>0.0208</v>
      </c>
      <c r="F273" s="151">
        <v>0.0987</v>
      </c>
      <c r="G273" s="151">
        <v>1.1855</v>
      </c>
      <c r="H273" s="152" t="s">
        <v>868</v>
      </c>
      <c r="I273" s="152" t="s">
        <v>866</v>
      </c>
      <c r="J273" s="151">
        <v>0.1575</v>
      </c>
      <c r="K273" s="183">
        <v>76.8963</v>
      </c>
      <c r="L273" s="184">
        <v>34.7346</v>
      </c>
      <c r="M273" s="154">
        <f t="shared" si="28"/>
        <v>1</v>
      </c>
      <c r="N273" s="250">
        <f t="shared" si="29"/>
        <v>76.8963</v>
      </c>
      <c r="O273" s="275">
        <f t="shared" si="30"/>
        <v>1.88447991</v>
      </c>
      <c r="P273" s="156">
        <f>AVERAGE(O273:O274)</f>
        <v>1.897381294</v>
      </c>
      <c r="Q273" s="157">
        <f>(MAX(O273:O274)-MIN(O273:O274))/P273</f>
        <v>0.01359914766</v>
      </c>
      <c r="R273" s="160" t="str">
        <f>IF(Q273&gt;C$15, "Repeat", "")</f>
        <v/>
      </c>
    </row>
    <row r="274">
      <c r="B274" s="211">
        <f>'Sample Weights'!A145</f>
        <v>144</v>
      </c>
      <c r="C274" s="163" t="str">
        <f>'Sample Weights'!B145</f>
        <v>Nisqually-1</v>
      </c>
      <c r="D274" s="163" t="str">
        <f>'Sample Weights'!C145</f>
        <v/>
      </c>
      <c r="E274" s="212">
        <f>'Sample Weights'!D145</f>
        <v>0.022</v>
      </c>
      <c r="F274" s="213">
        <v>0.0995</v>
      </c>
      <c r="G274" s="213">
        <v>1.1849</v>
      </c>
      <c r="H274" s="214" t="s">
        <v>900</v>
      </c>
      <c r="I274" s="214" t="s">
        <v>867</v>
      </c>
      <c r="J274" s="213">
        <v>0.1612</v>
      </c>
      <c r="K274" s="187">
        <v>82.7313</v>
      </c>
      <c r="L274" s="187">
        <v>35.1902</v>
      </c>
      <c r="M274" s="167">
        <f t="shared" si="28"/>
        <v>0.996518286</v>
      </c>
      <c r="N274" s="274">
        <f t="shared" si="29"/>
        <v>82.44325328</v>
      </c>
      <c r="O274" s="276">
        <f t="shared" si="30"/>
        <v>1.910282679</v>
      </c>
      <c r="P274" s="169"/>
      <c r="Q274" s="170"/>
      <c r="R274" s="171"/>
    </row>
    <row r="275">
      <c r="B275" s="132"/>
      <c r="C275" s="52"/>
      <c r="D275" s="53"/>
      <c r="E275" s="52"/>
      <c r="F275" s="53"/>
      <c r="G275" s="53"/>
      <c r="H275" s="53"/>
      <c r="I275" s="53"/>
      <c r="J275" s="53"/>
      <c r="K275" s="52"/>
      <c r="L275" s="52"/>
      <c r="M275" s="52"/>
      <c r="N275" s="52"/>
      <c r="O275" s="52"/>
      <c r="P275" s="54"/>
      <c r="Q275" s="54"/>
    </row>
    <row r="276">
      <c r="B276" s="132"/>
      <c r="C276" s="52"/>
      <c r="D276" s="53"/>
      <c r="E276" s="52"/>
      <c r="F276" s="53"/>
      <c r="G276" s="53"/>
      <c r="H276" s="53"/>
      <c r="I276" s="53"/>
      <c r="J276" s="53"/>
      <c r="K276" s="52"/>
      <c r="L276" s="19" t="s">
        <v>590</v>
      </c>
      <c r="M276" s="52"/>
      <c r="N276" s="52"/>
      <c r="O276" s="52"/>
      <c r="P276" s="54"/>
      <c r="Q276" s="54"/>
    </row>
    <row r="277">
      <c r="B277" s="217" t="s">
        <v>901</v>
      </c>
      <c r="C277" s="52"/>
      <c r="D277" s="53"/>
      <c r="E277" s="52"/>
      <c r="F277" s="53"/>
      <c r="G277" s="53"/>
      <c r="H277" s="53"/>
      <c r="I277" s="53"/>
      <c r="J277" s="53"/>
      <c r="K277" s="52"/>
      <c r="L277" s="173">
        <f>AVERAGE(L251:L274)</f>
        <v>34.788275</v>
      </c>
      <c r="M277" s="52"/>
      <c r="N277" s="52"/>
      <c r="O277" s="52"/>
      <c r="P277" s="54"/>
      <c r="Q277" s="54"/>
    </row>
    <row r="278" ht="15.75" customHeight="1">
      <c r="B278" s="51"/>
      <c r="C278" s="52"/>
      <c r="D278" s="53"/>
      <c r="E278" s="52"/>
      <c r="F278" s="53"/>
      <c r="G278" s="53"/>
      <c r="H278" s="53"/>
      <c r="I278" s="53"/>
      <c r="J278" s="53"/>
      <c r="K278" s="52"/>
      <c r="M278" s="52"/>
      <c r="N278" s="52"/>
      <c r="O278" s="52"/>
      <c r="P278" s="54"/>
      <c r="Q278" s="54"/>
    </row>
    <row r="279" ht="15.75" customHeight="1">
      <c r="B279" s="135" t="s">
        <v>814</v>
      </c>
      <c r="C279" s="136" t="s">
        <v>902</v>
      </c>
      <c r="D279" s="137" t="s">
        <v>903</v>
      </c>
      <c r="E279" s="137" t="s">
        <v>904</v>
      </c>
      <c r="F279" s="136" t="s">
        <v>404</v>
      </c>
      <c r="G279" s="277" t="s">
        <v>405</v>
      </c>
      <c r="H279" s="277" t="s">
        <v>406</v>
      </c>
      <c r="I279" s="278" t="s">
        <v>407</v>
      </c>
      <c r="J279" s="4"/>
    </row>
    <row r="280">
      <c r="B280" s="244" t="s">
        <v>905</v>
      </c>
      <c r="C280" s="279">
        <v>1.0008</v>
      </c>
      <c r="D280" s="279">
        <v>1.1013</v>
      </c>
      <c r="E280" s="279">
        <f t="shared" ref="E280:E288" si="31">((C280/C$9)*E28)/((C280/C$9)+((D280-C280)/C$10))</f>
        <v>0.2271829475</v>
      </c>
      <c r="F280" s="280">
        <v>528.2698</v>
      </c>
      <c r="G280" s="281">
        <v>46.6277</v>
      </c>
      <c r="H280" s="282">
        <f t="shared" ref="H280:H288" si="32">(G$281/(D$281/C$10)/(D$281/C$10+C$281/C$9))/(G280/(D280/C$10)/(D280/C$10+C280/C$9))</f>
        <v>1.036035039</v>
      </c>
      <c r="I280" s="283">
        <f t="shared" ref="I280:I288" si="33">F280*H280</f>
        <v>547.3060227</v>
      </c>
      <c r="J280" s="4"/>
    </row>
    <row r="281">
      <c r="B281" s="210" t="s">
        <v>906</v>
      </c>
      <c r="C281" s="153">
        <v>1.0</v>
      </c>
      <c r="D281" s="153">
        <v>1.0972</v>
      </c>
      <c r="E281" s="153">
        <f t="shared" si="31"/>
        <v>0.1137797852</v>
      </c>
      <c r="F281" s="237">
        <v>268.7259</v>
      </c>
      <c r="G281" s="284">
        <v>48.0159</v>
      </c>
      <c r="H281" s="285">
        <f t="shared" si="32"/>
        <v>1</v>
      </c>
      <c r="I281" s="286">
        <f t="shared" si="33"/>
        <v>268.7259</v>
      </c>
      <c r="J281" s="4"/>
    </row>
    <row r="282">
      <c r="B282" s="210" t="s">
        <v>907</v>
      </c>
      <c r="C282" s="153">
        <v>1.001</v>
      </c>
      <c r="D282" s="153">
        <v>1.1006</v>
      </c>
      <c r="E282" s="153">
        <f t="shared" si="31"/>
        <v>0.05673002531</v>
      </c>
      <c r="F282" s="237">
        <v>131.0531</v>
      </c>
      <c r="G282" s="238">
        <v>46.857</v>
      </c>
      <c r="H282" s="285">
        <f t="shared" si="32"/>
        <v>1.030064724</v>
      </c>
      <c r="I282" s="286">
        <f t="shared" si="33"/>
        <v>134.9931752</v>
      </c>
      <c r="J282" s="4"/>
    </row>
    <row r="283">
      <c r="B283" s="210" t="s">
        <v>908</v>
      </c>
      <c r="C283" s="153">
        <v>1.0022</v>
      </c>
      <c r="D283" s="153">
        <v>1.1023</v>
      </c>
      <c r="E283" s="153">
        <f t="shared" si="31"/>
        <v>0.02834119417</v>
      </c>
      <c r="F283" s="237">
        <v>65.7699</v>
      </c>
      <c r="G283" s="238">
        <v>48.4674</v>
      </c>
      <c r="H283" s="285">
        <f t="shared" si="32"/>
        <v>0.9987537896</v>
      </c>
      <c r="I283" s="286">
        <f t="shared" si="33"/>
        <v>65.68793687</v>
      </c>
      <c r="J283" s="4"/>
    </row>
    <row r="284" ht="15.75" customHeight="1">
      <c r="B284" s="210" t="s">
        <v>909</v>
      </c>
      <c r="C284" s="153">
        <v>0.9996</v>
      </c>
      <c r="D284" s="153">
        <v>1.0997</v>
      </c>
      <c r="E284" s="153">
        <f t="shared" si="31"/>
        <v>0.01415354554</v>
      </c>
      <c r="F284" s="237">
        <v>31.8603</v>
      </c>
      <c r="G284" s="238">
        <v>46.9124</v>
      </c>
      <c r="H284" s="285">
        <f t="shared" si="32"/>
        <v>1.026881914</v>
      </c>
      <c r="I284" s="286">
        <f t="shared" si="33"/>
        <v>32.71676584</v>
      </c>
      <c r="J284" s="4"/>
    </row>
    <row r="285">
      <c r="B285" s="287" t="s">
        <v>910</v>
      </c>
      <c r="C285" s="121">
        <v>0.9998</v>
      </c>
      <c r="D285" s="121">
        <v>1.0995</v>
      </c>
      <c r="E285" s="153">
        <f t="shared" si="31"/>
        <v>0.00707894585</v>
      </c>
      <c r="F285" s="237">
        <v>15.6243</v>
      </c>
      <c r="G285" s="238">
        <v>51.0372</v>
      </c>
      <c r="H285" s="285">
        <f t="shared" si="32"/>
        <v>0.9437181876</v>
      </c>
      <c r="I285" s="286">
        <f t="shared" si="33"/>
        <v>14.74493608</v>
      </c>
      <c r="J285" s="4"/>
    </row>
    <row r="286">
      <c r="B286" s="287" t="s">
        <v>911</v>
      </c>
      <c r="C286" s="121">
        <v>0.9977</v>
      </c>
      <c r="D286" s="121">
        <v>1.0975</v>
      </c>
      <c r="E286" s="153">
        <f t="shared" si="31"/>
        <v>0.003540456469</v>
      </c>
      <c r="F286" s="237">
        <v>7.4683</v>
      </c>
      <c r="G286" s="238">
        <v>48.0755</v>
      </c>
      <c r="H286" s="285">
        <f t="shared" si="32"/>
        <v>0.9980806369</v>
      </c>
      <c r="I286" s="286">
        <f t="shared" si="33"/>
        <v>7.453965621</v>
      </c>
      <c r="J286" s="4"/>
    </row>
    <row r="287">
      <c r="B287" s="287" t="s">
        <v>912</v>
      </c>
      <c r="C287" s="121">
        <v>1.0025</v>
      </c>
      <c r="D287" s="121">
        <v>1.1023</v>
      </c>
      <c r="E287" s="153">
        <f t="shared" si="31"/>
        <v>0.001772174465</v>
      </c>
      <c r="F287" s="237">
        <v>3.5148</v>
      </c>
      <c r="G287" s="238">
        <v>48.5047</v>
      </c>
      <c r="H287" s="285">
        <f t="shared" si="32"/>
        <v>0.9981280149</v>
      </c>
      <c r="I287" s="286">
        <f t="shared" si="33"/>
        <v>3.508220347</v>
      </c>
      <c r="J287" s="4"/>
    </row>
    <row r="288">
      <c r="B288" s="288" t="s">
        <v>913</v>
      </c>
      <c r="C288" s="124">
        <v>1.003</v>
      </c>
      <c r="D288" s="124">
        <v>1.0994</v>
      </c>
      <c r="E288" s="166">
        <f t="shared" si="31"/>
        <v>0.0008882995742</v>
      </c>
      <c r="F288" s="289">
        <v>1.7621</v>
      </c>
      <c r="G288" s="213">
        <v>46.4152</v>
      </c>
      <c r="H288" s="290">
        <f t="shared" si="32"/>
        <v>1.039130949</v>
      </c>
      <c r="I288" s="291">
        <f t="shared" si="33"/>
        <v>1.831052646</v>
      </c>
      <c r="J288" s="4"/>
    </row>
    <row r="289">
      <c r="B289" s="132"/>
      <c r="C289" s="52"/>
      <c r="D289" s="53"/>
      <c r="E289" s="52"/>
      <c r="F289" s="53"/>
      <c r="G289" s="53"/>
      <c r="H289" s="53"/>
      <c r="I289" s="53"/>
      <c r="J289" s="53"/>
      <c r="K289" s="52"/>
      <c r="L289" s="52"/>
      <c r="M289" s="52"/>
      <c r="N289" s="52"/>
      <c r="O289" s="52"/>
      <c r="P289" s="54"/>
      <c r="Q289" s="54"/>
    </row>
    <row r="290">
      <c r="B290" s="132"/>
      <c r="C290" s="52"/>
      <c r="D290" s="53"/>
      <c r="E290" s="52"/>
      <c r="F290" s="53"/>
      <c r="G290" s="2" t="s">
        <v>590</v>
      </c>
      <c r="H290" s="29"/>
      <c r="I290" s="53"/>
      <c r="J290" s="53"/>
      <c r="K290" s="52"/>
      <c r="L290" s="52"/>
      <c r="M290" s="52"/>
      <c r="N290" s="52"/>
      <c r="O290" s="52"/>
      <c r="P290" s="54"/>
      <c r="Q290" s="54"/>
    </row>
    <row r="291">
      <c r="B291" s="172"/>
      <c r="C291" s="52"/>
      <c r="D291" s="53"/>
      <c r="E291" s="52"/>
      <c r="F291" s="53"/>
      <c r="G291" s="292">
        <f>AVERAGE(G280:G288)</f>
        <v>47.87922222</v>
      </c>
      <c r="H291" s="29"/>
      <c r="I291" s="53"/>
      <c r="J291" s="53"/>
      <c r="K291" s="52"/>
      <c r="L291" s="52"/>
      <c r="M291" s="52"/>
      <c r="N291" s="52"/>
      <c r="O291" s="52"/>
      <c r="P291" s="54"/>
      <c r="Q291" s="54"/>
    </row>
    <row r="292">
      <c r="B292" s="172"/>
      <c r="C292" s="52"/>
      <c r="D292" s="53"/>
      <c r="E292" s="52"/>
      <c r="F292" s="53"/>
      <c r="G292" s="53"/>
      <c r="H292" s="29"/>
      <c r="I292" s="53"/>
      <c r="J292" s="53"/>
      <c r="K292" s="52"/>
      <c r="L292" s="52"/>
      <c r="M292" s="52"/>
      <c r="N292" s="52"/>
      <c r="O292" s="52"/>
      <c r="P292" s="54"/>
      <c r="Q292" s="54"/>
    </row>
    <row r="293">
      <c r="B293" s="172"/>
      <c r="C293" s="87" t="s">
        <v>810</v>
      </c>
      <c r="D293" s="89"/>
      <c r="E293" s="52"/>
      <c r="F293" s="53"/>
      <c r="G293" s="53"/>
      <c r="H293" s="29"/>
      <c r="I293" s="53"/>
      <c r="J293" s="53"/>
      <c r="K293" s="52"/>
      <c r="L293" s="52"/>
      <c r="M293" s="52"/>
      <c r="N293" s="52"/>
      <c r="O293" s="52"/>
      <c r="P293" s="54"/>
      <c r="Q293" s="54"/>
    </row>
    <row r="294">
      <c r="B294" s="172"/>
      <c r="C294" s="293" t="s">
        <v>811</v>
      </c>
      <c r="D294" s="294">
        <f>SLOPE(I280:I288,E280:E288)</f>
        <v>2408.185198</v>
      </c>
      <c r="E294" s="52"/>
      <c r="F294" s="53"/>
      <c r="G294" s="53"/>
      <c r="H294" s="29"/>
      <c r="I294" s="53"/>
      <c r="J294" s="53"/>
      <c r="K294" s="52"/>
      <c r="L294" s="52"/>
      <c r="M294" s="52"/>
      <c r="N294" s="52"/>
      <c r="O294" s="52"/>
      <c r="P294" s="54"/>
      <c r="Q294" s="54"/>
    </row>
    <row r="295">
      <c r="B295" s="172"/>
      <c r="C295" s="229" t="s">
        <v>812</v>
      </c>
      <c r="D295" s="295">
        <f>INTERCEPT(I280:I288,E280:E288)</f>
        <v>-1.673938063</v>
      </c>
      <c r="E295" s="52"/>
      <c r="F295" s="53"/>
      <c r="G295" s="53"/>
      <c r="H295" s="29"/>
      <c r="I295" s="53"/>
      <c r="J295" s="53"/>
      <c r="K295" s="52"/>
      <c r="L295" s="52"/>
      <c r="M295" s="52"/>
      <c r="N295" s="52"/>
      <c r="O295" s="52"/>
      <c r="P295" s="54"/>
      <c r="Q295" s="54"/>
    </row>
    <row r="296">
      <c r="B296" s="172"/>
      <c r="C296" s="234" t="s">
        <v>813</v>
      </c>
      <c r="D296" s="296">
        <f>RSQ(I280:I288,E280:E288)</f>
        <v>0.9999217849</v>
      </c>
      <c r="E296" s="52"/>
      <c r="F296" s="29"/>
      <c r="G296" s="53"/>
      <c r="H296" s="29"/>
      <c r="I296" s="53"/>
      <c r="J296" s="53"/>
      <c r="K296" s="52"/>
      <c r="L296" s="52"/>
      <c r="M296" s="52"/>
      <c r="N296" s="52"/>
      <c r="O296" s="52"/>
      <c r="P296" s="54"/>
      <c r="Q296" s="54"/>
    </row>
    <row r="297">
      <c r="B297" s="172"/>
      <c r="C297" s="52"/>
      <c r="D297" s="53"/>
      <c r="E297" s="52"/>
      <c r="F297" s="53"/>
      <c r="G297" s="53"/>
      <c r="H297" s="29"/>
      <c r="I297" s="53"/>
      <c r="J297" s="53"/>
      <c r="K297" s="52"/>
      <c r="L297" s="52"/>
      <c r="M297" s="52"/>
      <c r="N297" s="52"/>
      <c r="O297" s="52"/>
      <c r="P297" s="54"/>
      <c r="Q297" s="54"/>
    </row>
    <row r="298">
      <c r="B298" s="172"/>
      <c r="C298" s="52"/>
      <c r="D298" s="53"/>
      <c r="E298" s="52"/>
      <c r="F298" s="53"/>
      <c r="G298" s="53"/>
      <c r="H298" s="29"/>
      <c r="I298" s="53"/>
      <c r="J298" s="53"/>
      <c r="K298" s="52"/>
      <c r="L298" s="52"/>
      <c r="M298" s="52"/>
      <c r="N298" s="52"/>
      <c r="O298" s="52"/>
      <c r="P298" s="54"/>
      <c r="Q298" s="54"/>
    </row>
    <row r="299">
      <c r="B299" s="172" t="s">
        <v>914</v>
      </c>
      <c r="C299" s="52"/>
      <c r="D299" s="53"/>
      <c r="E299" s="52"/>
      <c r="F299" s="53"/>
      <c r="G299" s="53"/>
      <c r="H299" s="29"/>
      <c r="I299" s="53"/>
      <c r="J299" s="53"/>
      <c r="K299" s="52"/>
      <c r="L299" s="52"/>
      <c r="M299" s="52"/>
      <c r="N299" s="52"/>
      <c r="O299" s="52"/>
      <c r="P299" s="54"/>
      <c r="Q299" s="54"/>
    </row>
    <row r="300">
      <c r="B300" s="127" t="s">
        <v>372</v>
      </c>
      <c r="C300" s="59"/>
      <c r="D300" s="53"/>
      <c r="E300" s="52"/>
      <c r="F300" s="63"/>
      <c r="G300" s="53"/>
      <c r="H300" s="53"/>
      <c r="I300" s="63"/>
      <c r="J300" s="53"/>
      <c r="K300" s="52"/>
      <c r="L300" s="52"/>
      <c r="M300" s="52"/>
      <c r="N300" s="52"/>
      <c r="O300" s="52"/>
      <c r="P300" s="54"/>
      <c r="Q300" s="54"/>
    </row>
    <row r="301">
      <c r="B301" s="127" t="s">
        <v>874</v>
      </c>
      <c r="C301" s="52"/>
      <c r="D301" s="53"/>
      <c r="E301" s="52"/>
      <c r="F301" s="63"/>
      <c r="G301" s="53"/>
      <c r="H301" s="53"/>
      <c r="I301" s="63"/>
      <c r="J301" s="53"/>
      <c r="K301" s="52"/>
      <c r="L301" s="52"/>
      <c r="M301" s="52"/>
      <c r="N301" s="52"/>
      <c r="O301" s="52"/>
      <c r="P301" s="54"/>
      <c r="Q301" s="54"/>
    </row>
    <row r="302">
      <c r="B302" s="132"/>
      <c r="C302" s="52"/>
      <c r="D302" s="53"/>
      <c r="E302" s="52"/>
      <c r="F302" s="63" t="s">
        <v>883</v>
      </c>
      <c r="G302" s="53"/>
      <c r="H302" s="53"/>
      <c r="I302" s="63" t="s">
        <v>915</v>
      </c>
      <c r="J302" s="53"/>
      <c r="K302" s="52"/>
      <c r="L302" s="52"/>
      <c r="M302" s="52"/>
      <c r="N302" s="52"/>
      <c r="O302" s="52"/>
      <c r="P302" s="54"/>
      <c r="Q302" s="54"/>
    </row>
    <row r="303">
      <c r="B303" s="135" t="s">
        <v>394</v>
      </c>
      <c r="C303" s="136" t="s">
        <v>4</v>
      </c>
      <c r="D303" s="137" t="s">
        <v>5</v>
      </c>
      <c r="E303" s="136" t="s">
        <v>398</v>
      </c>
      <c r="F303" s="136" t="s">
        <v>399</v>
      </c>
      <c r="G303" s="136" t="s">
        <v>400</v>
      </c>
      <c r="H303" s="136" t="s">
        <v>401</v>
      </c>
      <c r="I303" s="136" t="s">
        <v>402</v>
      </c>
      <c r="J303" s="136" t="s">
        <v>403</v>
      </c>
      <c r="K303" s="136" t="s">
        <v>404</v>
      </c>
      <c r="L303" s="136" t="s">
        <v>405</v>
      </c>
      <c r="M303" s="136" t="s">
        <v>406</v>
      </c>
      <c r="N303" s="136" t="s">
        <v>407</v>
      </c>
      <c r="O303" s="136" t="s">
        <v>408</v>
      </c>
      <c r="P303" s="138" t="s">
        <v>409</v>
      </c>
      <c r="Q303" s="138" t="s">
        <v>411</v>
      </c>
      <c r="R303" s="139" t="s">
        <v>412</v>
      </c>
    </row>
    <row r="304">
      <c r="B304" s="246">
        <f>'Sample Weights'!A146</f>
        <v>145</v>
      </c>
      <c r="C304" s="141">
        <f>'Sample Weights'!B146</f>
        <v>61</v>
      </c>
      <c r="D304" s="141" t="str">
        <f>'Sample Weights'!C146</f>
        <v>DENC-17-3</v>
      </c>
      <c r="E304" s="247">
        <f>'Sample Weights'!D146</f>
        <v>0.0235</v>
      </c>
      <c r="F304" s="142">
        <v>0.0997</v>
      </c>
      <c r="G304" s="142">
        <v>1.1827</v>
      </c>
      <c r="H304" s="143" t="s">
        <v>916</v>
      </c>
      <c r="I304" s="143" t="s">
        <v>916</v>
      </c>
      <c r="J304" s="142">
        <v>0.1633</v>
      </c>
      <c r="K304" s="248">
        <v>13.2561</v>
      </c>
      <c r="L304" s="248">
        <v>36.8915</v>
      </c>
      <c r="M304" s="145">
        <f t="shared" ref="M304:M327" si="34">(L$313/(F$313/C$10)/(F$313/C$10+(G$313-F$313)/C$11+J$313/C$12))/(L304/(F304/C$10)/(F304/C$10+(G304-F304)/C$11+J304/C$12))</f>
        <v>0.9884399925</v>
      </c>
      <c r="N304" s="249">
        <f t="shared" ref="N304:N327" si="35">K304*M304</f>
        <v>13.10285938</v>
      </c>
      <c r="O304" s="249">
        <f t="shared" ref="O304:O327" si="36">(N304-D$295)/D$294*(F304/C$10+(G304-F304)/C$11+J304/C$12)/E304</f>
        <v>0.3139655153</v>
      </c>
      <c r="P304" s="147">
        <f>AVERAGE(O304:O305)</f>
        <v>0.3150960478</v>
      </c>
      <c r="Q304" s="148">
        <f>(MAX(O304:O305)-MIN(O304:O305))/P304</f>
        <v>0.007175796378</v>
      </c>
      <c r="R304" s="149" t="str">
        <f>IF(Q304&gt;C$15, "Repeat", "")</f>
        <v/>
      </c>
    </row>
    <row r="305">
      <c r="B305" s="210">
        <f>'Sample Weights'!A147</f>
        <v>146</v>
      </c>
      <c r="C305" s="40">
        <f>'Sample Weights'!B147</f>
        <v>61</v>
      </c>
      <c r="D305" s="40" t="str">
        <f>'Sample Weights'!C147</f>
        <v>DENC-17-3</v>
      </c>
      <c r="E305" s="185">
        <f>'Sample Weights'!D147</f>
        <v>0.0231</v>
      </c>
      <c r="F305" s="151">
        <v>0.0994</v>
      </c>
      <c r="G305" s="151">
        <v>1.1826</v>
      </c>
      <c r="H305" s="152" t="s">
        <v>917</v>
      </c>
      <c r="I305" s="159"/>
      <c r="J305" s="151">
        <v>0.1631</v>
      </c>
      <c r="K305" s="183">
        <v>12.9083</v>
      </c>
      <c r="L305" s="183">
        <v>36.2064</v>
      </c>
      <c r="M305" s="154">
        <f t="shared" si="34"/>
        <v>1.003914698</v>
      </c>
      <c r="N305" s="250">
        <f t="shared" si="35"/>
        <v>12.9588321</v>
      </c>
      <c r="O305" s="275">
        <f t="shared" si="36"/>
        <v>0.3162265804</v>
      </c>
      <c r="P305" s="156"/>
      <c r="Q305" s="157"/>
      <c r="R305" s="158"/>
    </row>
    <row r="306">
      <c r="B306" s="210">
        <f>'Sample Weights'!A148</f>
        <v>147</v>
      </c>
      <c r="C306" s="40">
        <f>'Sample Weights'!B148</f>
        <v>353</v>
      </c>
      <c r="D306" s="40" t="str">
        <f>'Sample Weights'!C148</f>
        <v>TNZA-4-1</v>
      </c>
      <c r="E306" s="185">
        <f>'Sample Weights'!D148</f>
        <v>0.0217</v>
      </c>
      <c r="F306" s="151">
        <v>0.0994</v>
      </c>
      <c r="G306" s="151">
        <v>1.181</v>
      </c>
      <c r="H306" s="152" t="s">
        <v>918</v>
      </c>
      <c r="I306" s="159"/>
      <c r="J306" s="151">
        <v>0.1627</v>
      </c>
      <c r="K306" s="183">
        <v>61.9212</v>
      </c>
      <c r="L306" s="183">
        <v>34.8297</v>
      </c>
      <c r="M306" s="154">
        <f t="shared" si="34"/>
        <v>1.042097472</v>
      </c>
      <c r="N306" s="250">
        <f t="shared" si="35"/>
        <v>64.52792601</v>
      </c>
      <c r="O306" s="275">
        <f t="shared" si="36"/>
        <v>1.520793345</v>
      </c>
      <c r="P306" s="156">
        <f>AVERAGE(O306:O307)</f>
        <v>1.585368064</v>
      </c>
      <c r="Q306" s="157">
        <f>(MAX(O306:O307)-MIN(O306:O307))/P306</f>
        <v>0.08146337788</v>
      </c>
      <c r="R306" s="160" t="str">
        <f>IF(Q306&gt;C$15, "Repeat", "")</f>
        <v/>
      </c>
    </row>
    <row r="307">
      <c r="B307" s="210">
        <f>'Sample Weights'!A149</f>
        <v>148</v>
      </c>
      <c r="C307" s="40">
        <f>'Sample Weights'!B149</f>
        <v>353</v>
      </c>
      <c r="D307" s="40" t="str">
        <f>'Sample Weights'!C149</f>
        <v>TNZA-4-1</v>
      </c>
      <c r="E307" s="185">
        <f>'Sample Weights'!D149</f>
        <v>0.0205</v>
      </c>
      <c r="F307" s="151">
        <v>0.0999</v>
      </c>
      <c r="G307" s="151">
        <v>1.1824</v>
      </c>
      <c r="H307" s="152" t="s">
        <v>919</v>
      </c>
      <c r="I307" s="159"/>
      <c r="J307" s="151">
        <v>0.1635</v>
      </c>
      <c r="K307" s="183">
        <v>65.6766</v>
      </c>
      <c r="L307" s="183">
        <v>36.3135</v>
      </c>
      <c r="M307" s="154">
        <f t="shared" si="34"/>
        <v>1.006069716</v>
      </c>
      <c r="N307" s="250">
        <f t="shared" si="35"/>
        <v>66.07523833</v>
      </c>
      <c r="O307" s="275">
        <f t="shared" si="36"/>
        <v>1.649942783</v>
      </c>
      <c r="P307" s="156"/>
      <c r="Q307" s="157"/>
      <c r="R307" s="158"/>
    </row>
    <row r="308">
      <c r="B308" s="210">
        <f>'Sample Weights'!A150</f>
        <v>149</v>
      </c>
      <c r="C308" s="40">
        <f>'Sample Weights'!B150</f>
        <v>177</v>
      </c>
      <c r="D308" s="40" t="str">
        <f>'Sample Weights'!C150</f>
        <v>KLNG-20-6</v>
      </c>
      <c r="E308" s="185">
        <f>'Sample Weights'!D150</f>
        <v>0.0215</v>
      </c>
      <c r="F308" s="151">
        <v>0.0994</v>
      </c>
      <c r="G308" s="151">
        <v>1.1835</v>
      </c>
      <c r="H308" s="152" t="s">
        <v>920</v>
      </c>
      <c r="I308" s="159"/>
      <c r="J308" s="151">
        <v>0.1598</v>
      </c>
      <c r="K308" s="183">
        <v>116.0291</v>
      </c>
      <c r="L308" s="183">
        <v>36.169</v>
      </c>
      <c r="M308" s="154">
        <f t="shared" si="34"/>
        <v>1.003960947</v>
      </c>
      <c r="N308" s="250">
        <f t="shared" si="35"/>
        <v>116.4886851</v>
      </c>
      <c r="O308" s="275">
        <f t="shared" si="36"/>
        <v>2.740921689</v>
      </c>
      <c r="P308" s="156">
        <f>AVERAGE(O308:O309)</f>
        <v>2.8488017</v>
      </c>
      <c r="Q308" s="157">
        <f>(MAX(O308:O309)-MIN(O308:O309))/P308</f>
        <v>0.07573711484</v>
      </c>
      <c r="R308" s="160" t="str">
        <f>IF(Q308&gt;C$15, "Repeat", "")</f>
        <v/>
      </c>
    </row>
    <row r="309">
      <c r="B309" s="210">
        <f>'Sample Weights'!A151</f>
        <v>150</v>
      </c>
      <c r="C309" s="40">
        <f>'Sample Weights'!B151</f>
        <v>177</v>
      </c>
      <c r="D309" s="40" t="str">
        <f>'Sample Weights'!C151</f>
        <v>KLNG-20-6</v>
      </c>
      <c r="E309" s="185">
        <f>'Sample Weights'!D151</f>
        <v>0.0252</v>
      </c>
      <c r="F309" s="151">
        <v>0.0997</v>
      </c>
      <c r="G309" s="151">
        <v>1.1841</v>
      </c>
      <c r="H309" s="152" t="s">
        <v>921</v>
      </c>
      <c r="I309" s="152" t="s">
        <v>922</v>
      </c>
      <c r="J309" s="151">
        <v>0.1616</v>
      </c>
      <c r="K309" s="183">
        <v>137.2558</v>
      </c>
      <c r="L309" s="183">
        <v>33.9357</v>
      </c>
      <c r="M309" s="154">
        <f t="shared" si="34"/>
        <v>1.074761703</v>
      </c>
      <c r="N309" s="250">
        <f t="shared" si="35"/>
        <v>147.5172773</v>
      </c>
      <c r="O309" s="275">
        <f t="shared" si="36"/>
        <v>2.95668171</v>
      </c>
      <c r="P309" s="156"/>
      <c r="Q309" s="157"/>
      <c r="R309" s="158"/>
    </row>
    <row r="310">
      <c r="B310" s="210">
        <f>'Sample Weights'!A152</f>
        <v>151</v>
      </c>
      <c r="C310" s="40">
        <f>'Sample Weights'!B152</f>
        <v>346</v>
      </c>
      <c r="D310" s="40" t="str">
        <f>'Sample Weights'!C152</f>
        <v>STHB-21-2</v>
      </c>
      <c r="E310" s="185">
        <f>'Sample Weights'!D152</f>
        <v>0.0235</v>
      </c>
      <c r="F310" s="151">
        <v>0.0999</v>
      </c>
      <c r="G310" s="151">
        <v>1.1841</v>
      </c>
      <c r="H310" s="152" t="s">
        <v>922</v>
      </c>
      <c r="I310" s="152" t="s">
        <v>923</v>
      </c>
      <c r="J310" s="151">
        <v>0.1617</v>
      </c>
      <c r="K310" s="183">
        <v>68.1828</v>
      </c>
      <c r="L310" s="183">
        <v>38.0077</v>
      </c>
      <c r="M310" s="154">
        <f t="shared" si="34"/>
        <v>0.9616016195</v>
      </c>
      <c r="N310" s="250">
        <f t="shared" si="35"/>
        <v>65.5646909</v>
      </c>
      <c r="O310" s="275">
        <f t="shared" si="36"/>
        <v>1.429026563</v>
      </c>
      <c r="P310" s="156">
        <f>AVERAGE(O310:O311)</f>
        <v>1.393991287</v>
      </c>
      <c r="Q310" s="157">
        <f>(MAX(O310:O311)-MIN(O310:O311))/P310</f>
        <v>0.05026613356</v>
      </c>
      <c r="R310" s="160" t="str">
        <f>IF(Q310&gt;C$15, "Repeat", "")</f>
        <v/>
      </c>
    </row>
    <row r="311">
      <c r="B311" s="210">
        <f>'Sample Weights'!A153</f>
        <v>152</v>
      </c>
      <c r="C311" s="40">
        <f>'Sample Weights'!B153</f>
        <v>346</v>
      </c>
      <c r="D311" s="40" t="str">
        <f>'Sample Weights'!C153</f>
        <v>STHB-21-2</v>
      </c>
      <c r="E311" s="185">
        <f>'Sample Weights'!D153</f>
        <v>0.0229</v>
      </c>
      <c r="F311" s="151">
        <v>0.0998</v>
      </c>
      <c r="G311" s="151">
        <v>1.1777</v>
      </c>
      <c r="H311" s="152" t="s">
        <v>923</v>
      </c>
      <c r="I311" s="159"/>
      <c r="J311" s="151">
        <v>0.164</v>
      </c>
      <c r="K311" s="183">
        <v>59.1989</v>
      </c>
      <c r="L311" s="183">
        <v>35.3754</v>
      </c>
      <c r="M311" s="154">
        <f t="shared" si="34"/>
        <v>1.028237142</v>
      </c>
      <c r="N311" s="250">
        <f t="shared" si="35"/>
        <v>60.87050774</v>
      </c>
      <c r="O311" s="275">
        <f t="shared" si="36"/>
        <v>1.358956011</v>
      </c>
      <c r="P311" s="156"/>
      <c r="Q311" s="157"/>
      <c r="R311" s="158"/>
    </row>
    <row r="312">
      <c r="B312" s="210">
        <f>'Sample Weights'!A154</f>
        <v>153</v>
      </c>
      <c r="C312" s="40">
        <f>'Sample Weights'!B154</f>
        <v>364</v>
      </c>
      <c r="D312" s="40" t="str">
        <f>'Sample Weights'!C154</f>
        <v>VNDL-27-5</v>
      </c>
      <c r="E312" s="185">
        <f>'Sample Weights'!D154</f>
        <v>0.0215</v>
      </c>
      <c r="F312" s="151">
        <v>0.0997</v>
      </c>
      <c r="G312" s="151">
        <v>1.1849</v>
      </c>
      <c r="H312" s="152" t="s">
        <v>924</v>
      </c>
      <c r="I312" s="159"/>
      <c r="J312" s="151">
        <v>0.1625</v>
      </c>
      <c r="K312" s="183">
        <v>64.6144</v>
      </c>
      <c r="L312" s="183">
        <v>38.2751</v>
      </c>
      <c r="M312" s="154">
        <f t="shared" si="34"/>
        <v>0.9539350672</v>
      </c>
      <c r="N312" s="250">
        <f t="shared" si="35"/>
        <v>61.637942</v>
      </c>
      <c r="O312" s="275">
        <f t="shared" si="36"/>
        <v>1.472226963</v>
      </c>
      <c r="P312" s="156">
        <f>AVERAGE(O312:O313)</f>
        <v>1.475498792</v>
      </c>
      <c r="Q312" s="157">
        <f>(MAX(O312:O313)-MIN(O312:O313))/P312</f>
        <v>0.00443487897</v>
      </c>
      <c r="R312" s="160" t="str">
        <f>IF(Q312&gt;C$15, "Repeat", "")</f>
        <v/>
      </c>
    </row>
    <row r="313">
      <c r="B313" s="210">
        <f>'Sample Weights'!A155</f>
        <v>154</v>
      </c>
      <c r="C313" s="40">
        <f>'Sample Weights'!B155</f>
        <v>364</v>
      </c>
      <c r="D313" s="40" t="str">
        <f>'Sample Weights'!C155</f>
        <v>VNDL-27-5</v>
      </c>
      <c r="E313" s="185">
        <f>'Sample Weights'!D155</f>
        <v>0.0228</v>
      </c>
      <c r="F313" s="151">
        <v>0.0999</v>
      </c>
      <c r="G313" s="151">
        <v>1.1845</v>
      </c>
      <c r="H313" s="152" t="s">
        <v>925</v>
      </c>
      <c r="I313" s="159"/>
      <c r="J313" s="151">
        <v>0.162</v>
      </c>
      <c r="K313" s="183">
        <v>65.8016</v>
      </c>
      <c r="L313" s="184">
        <v>36.5651</v>
      </c>
      <c r="M313" s="154">
        <f t="shared" si="34"/>
        <v>1</v>
      </c>
      <c r="N313" s="250">
        <f t="shared" si="35"/>
        <v>65.8016</v>
      </c>
      <c r="O313" s="275">
        <f t="shared" si="36"/>
        <v>1.478770621</v>
      </c>
      <c r="P313" s="156"/>
      <c r="Q313" s="157"/>
      <c r="R313" s="158"/>
    </row>
    <row r="314">
      <c r="B314" s="210">
        <f>'Sample Weights'!A156</f>
        <v>155</v>
      </c>
      <c r="C314" s="40">
        <f>'Sample Weights'!B156</f>
        <v>245</v>
      </c>
      <c r="D314" s="40" t="str">
        <f>'Sample Weights'!C156</f>
        <v>NHTA-27-5</v>
      </c>
      <c r="E314" s="185">
        <f>'Sample Weights'!D156</f>
        <v>0.0203</v>
      </c>
      <c r="F314" s="151">
        <v>0.1</v>
      </c>
      <c r="G314" s="151">
        <v>1.1836</v>
      </c>
      <c r="H314" s="152" t="s">
        <v>926</v>
      </c>
      <c r="I314" s="159"/>
      <c r="J314" s="151">
        <v>0.1627</v>
      </c>
      <c r="K314" s="183">
        <v>65.3614</v>
      </c>
      <c r="L314" s="183">
        <v>35.3967</v>
      </c>
      <c r="M314" s="154">
        <f t="shared" si="34"/>
        <v>1.033701206</v>
      </c>
      <c r="N314" s="250">
        <f t="shared" si="35"/>
        <v>67.56415802</v>
      </c>
      <c r="O314" s="275">
        <f t="shared" si="36"/>
        <v>1.703706987</v>
      </c>
      <c r="P314" s="156">
        <f>AVERAGE(O314:O315)</f>
        <v>1.586310769</v>
      </c>
      <c r="Q314" s="157">
        <f>(MAX(O314:O315)-MIN(O314:O315))/P314</f>
        <v>0.1480116264</v>
      </c>
      <c r="R314" s="160" t="str">
        <f>IF(Q314&gt;C$15, "Repeat", "")</f>
        <v>Repeat</v>
      </c>
      <c r="S314" s="297" t="s">
        <v>927</v>
      </c>
    </row>
    <row r="315">
      <c r="B315" s="210">
        <f>'Sample Weights'!A157</f>
        <v>156</v>
      </c>
      <c r="C315" s="40">
        <f>'Sample Weights'!B157</f>
        <v>245</v>
      </c>
      <c r="D315" s="40" t="str">
        <f>'Sample Weights'!C157</f>
        <v>NHTA-27-5</v>
      </c>
      <c r="E315" s="185">
        <f>'Sample Weights'!D157</f>
        <v>0.0221</v>
      </c>
      <c r="F315" s="151">
        <v>0.0999</v>
      </c>
      <c r="G315" s="151">
        <v>1.1854</v>
      </c>
      <c r="H315" s="152" t="s">
        <v>928</v>
      </c>
      <c r="I315" s="152" t="s">
        <v>929</v>
      </c>
      <c r="J315" s="151">
        <v>0.16</v>
      </c>
      <c r="K315" s="183">
        <v>62.8717</v>
      </c>
      <c r="L315" s="183">
        <v>36.2972</v>
      </c>
      <c r="M315" s="154">
        <f t="shared" si="34"/>
        <v>1.007053562</v>
      </c>
      <c r="N315" s="250">
        <f t="shared" si="35"/>
        <v>63.31516946</v>
      </c>
      <c r="O315" s="275">
        <f t="shared" si="36"/>
        <v>1.46891455</v>
      </c>
      <c r="P315" s="156"/>
      <c r="Q315" s="157"/>
      <c r="R315" s="158"/>
    </row>
    <row r="316">
      <c r="B316" s="210">
        <f>'Sample Weights'!A158</f>
        <v>157</v>
      </c>
      <c r="C316" s="40">
        <f>'Sample Weights'!B158</f>
        <v>373</v>
      </c>
      <c r="D316" s="40" t="str">
        <f>'Sample Weights'!C158</f>
        <v>WHTE-28-4</v>
      </c>
      <c r="E316" s="185">
        <f>'Sample Weights'!D158</f>
        <v>0.0222</v>
      </c>
      <c r="F316" s="151">
        <v>0.1001</v>
      </c>
      <c r="G316" s="151">
        <v>1.1846</v>
      </c>
      <c r="H316" s="152" t="s">
        <v>930</v>
      </c>
      <c r="I316" s="159"/>
      <c r="J316" s="151">
        <v>0.1623</v>
      </c>
      <c r="K316" s="183">
        <v>107.8379</v>
      </c>
      <c r="L316" s="183">
        <v>37.7078</v>
      </c>
      <c r="M316" s="154">
        <f t="shared" si="34"/>
        <v>0.9718722541</v>
      </c>
      <c r="N316" s="250">
        <f t="shared" si="35"/>
        <v>104.804663</v>
      </c>
      <c r="O316" s="275">
        <f t="shared" si="36"/>
        <v>2.397196806</v>
      </c>
      <c r="P316" s="156">
        <f>AVERAGE(O316:O317)</f>
        <v>2.292886052</v>
      </c>
      <c r="Q316" s="157">
        <f>(MAX(O316:O317)-MIN(O316:O317))/P316</f>
        <v>0.09098642648</v>
      </c>
      <c r="R316" s="160" t="str">
        <f>IF(Q316&gt;C$15, "Repeat", "")</f>
        <v/>
      </c>
    </row>
    <row r="317">
      <c r="B317" s="210">
        <f>'Sample Weights'!A159</f>
        <v>158</v>
      </c>
      <c r="C317" s="40">
        <f>'Sample Weights'!B159</f>
        <v>373</v>
      </c>
      <c r="D317" s="40" t="str">
        <f>'Sample Weights'!C159</f>
        <v>WHTE-28-4</v>
      </c>
      <c r="E317" s="185">
        <f>'Sample Weights'!D159</f>
        <v>0.0213</v>
      </c>
      <c r="F317" s="151">
        <v>0.1001</v>
      </c>
      <c r="G317" s="151">
        <v>1.1848</v>
      </c>
      <c r="H317" s="152" t="s">
        <v>931</v>
      </c>
      <c r="I317" s="159"/>
      <c r="J317" s="151">
        <v>0.1621</v>
      </c>
      <c r="K317" s="183">
        <v>95.1621</v>
      </c>
      <c r="L317" s="183">
        <v>38.0775</v>
      </c>
      <c r="M317" s="154">
        <f t="shared" si="34"/>
        <v>0.9624863982</v>
      </c>
      <c r="N317" s="250">
        <f t="shared" si="35"/>
        <v>91.59222688</v>
      </c>
      <c r="O317" s="275">
        <f t="shared" si="36"/>
        <v>2.188575298</v>
      </c>
      <c r="P317" s="156"/>
      <c r="Q317" s="157"/>
      <c r="R317" s="158"/>
    </row>
    <row r="318">
      <c r="B318" s="210">
        <f>'Sample Weights'!A160</f>
        <v>713</v>
      </c>
      <c r="C318" s="40">
        <f>'Sample Weights'!B160</f>
        <v>49</v>
      </c>
      <c r="D318" s="40" t="str">
        <f>'Sample Weights'!C160</f>
        <v>CMBF-28-4</v>
      </c>
      <c r="E318" s="185">
        <f>'Sample Weights'!D160</f>
        <v>0.0215</v>
      </c>
      <c r="F318" s="151">
        <v>0.1001</v>
      </c>
      <c r="G318" s="151">
        <v>1.1822</v>
      </c>
      <c r="H318" s="152" t="s">
        <v>932</v>
      </c>
      <c r="I318" s="159"/>
      <c r="J318" s="151">
        <v>0.1596</v>
      </c>
      <c r="K318" s="183">
        <v>114.4314</v>
      </c>
      <c r="L318" s="183">
        <v>37.2275</v>
      </c>
      <c r="M318" s="154">
        <f t="shared" si="34"/>
        <v>0.9812419592</v>
      </c>
      <c r="N318" s="250">
        <f t="shared" si="35"/>
        <v>112.2848911</v>
      </c>
      <c r="O318" s="275">
        <f t="shared" si="36"/>
        <v>2.640605063</v>
      </c>
      <c r="P318" s="156">
        <f>AVERAGE(O318:O319)</f>
        <v>2.681187577</v>
      </c>
      <c r="Q318" s="157">
        <f>(MAX(O318:O319)-MIN(O318:O319))/P318</f>
        <v>0.03027204376</v>
      </c>
      <c r="R318" s="160" t="str">
        <f>IF(Q318&gt;C$15, "Repeat", "")</f>
        <v/>
      </c>
    </row>
    <row r="319">
      <c r="B319" s="210">
        <f>'Sample Weights'!A161</f>
        <v>714</v>
      </c>
      <c r="C319" s="40">
        <f>'Sample Weights'!B161</f>
        <v>49</v>
      </c>
      <c r="D319" s="40" t="str">
        <f>'Sample Weights'!C161</f>
        <v>CMBF-28-4</v>
      </c>
      <c r="E319" s="185">
        <f>'Sample Weights'!D161</f>
        <v>0.0208</v>
      </c>
      <c r="F319" s="151">
        <v>0.1</v>
      </c>
      <c r="G319" s="151">
        <v>1.1795</v>
      </c>
      <c r="H319" s="152" t="s">
        <v>933</v>
      </c>
      <c r="I319" s="159"/>
      <c r="J319" s="151">
        <v>0.1624</v>
      </c>
      <c r="K319" s="183">
        <v>115.8298</v>
      </c>
      <c r="L319" s="183">
        <v>37.7026</v>
      </c>
      <c r="M319" s="154">
        <f t="shared" si="34"/>
        <v>0.9672689085</v>
      </c>
      <c r="N319" s="250">
        <f t="shared" si="35"/>
        <v>112.0385642</v>
      </c>
      <c r="O319" s="275">
        <f t="shared" si="36"/>
        <v>2.721770091</v>
      </c>
      <c r="P319" s="156"/>
      <c r="Q319" s="157"/>
      <c r="R319" s="158"/>
    </row>
    <row r="320">
      <c r="B320" s="210">
        <f>'Sample Weights'!A162</f>
        <v>161</v>
      </c>
      <c r="C320" s="40">
        <f>'Sample Weights'!B162</f>
        <v>207</v>
      </c>
      <c r="D320" s="40" t="str">
        <f>'Sample Weights'!C162</f>
        <v>LONG-29-2</v>
      </c>
      <c r="E320" s="185">
        <f>'Sample Weights'!D162</f>
        <v>0.0212</v>
      </c>
      <c r="F320" s="151">
        <v>0.1</v>
      </c>
      <c r="G320" s="151">
        <v>1.187</v>
      </c>
      <c r="H320" s="152" t="s">
        <v>934</v>
      </c>
      <c r="I320" s="159"/>
      <c r="J320" s="151">
        <v>0.1606</v>
      </c>
      <c r="K320" s="183">
        <v>89.2168</v>
      </c>
      <c r="L320" s="183">
        <v>38.2114</v>
      </c>
      <c r="M320" s="154">
        <f t="shared" si="34"/>
        <v>0.959040314</v>
      </c>
      <c r="N320" s="250">
        <f t="shared" si="35"/>
        <v>85.56250789</v>
      </c>
      <c r="O320" s="275">
        <f t="shared" si="36"/>
        <v>2.058637803</v>
      </c>
      <c r="P320" s="156">
        <f>AVERAGE(O320:O321)</f>
        <v>2.050799786</v>
      </c>
      <c r="Q320" s="157">
        <f>(MAX(O320:O321)-MIN(O320:O321))/P320</f>
        <v>0.007643862862</v>
      </c>
      <c r="R320" s="160" t="str">
        <f>IF(Q320&gt;C$15, "Repeat", "")</f>
        <v/>
      </c>
    </row>
    <row r="321">
      <c r="B321" s="210">
        <f>'Sample Weights'!A163</f>
        <v>162</v>
      </c>
      <c r="C321" s="40">
        <f>'Sample Weights'!B163</f>
        <v>207</v>
      </c>
      <c r="D321" s="40" t="str">
        <f>'Sample Weights'!C163</f>
        <v>LONG-29-2</v>
      </c>
      <c r="E321" s="185">
        <f>'Sample Weights'!D163</f>
        <v>0.0227</v>
      </c>
      <c r="F321" s="151">
        <v>0.0999</v>
      </c>
      <c r="G321" s="151">
        <v>1.1851</v>
      </c>
      <c r="H321" s="152" t="s">
        <v>935</v>
      </c>
      <c r="I321" s="152" t="s">
        <v>935</v>
      </c>
      <c r="J321" s="151">
        <v>0.1622</v>
      </c>
      <c r="K321" s="183">
        <v>88.1669</v>
      </c>
      <c r="L321" s="183">
        <v>35.4139</v>
      </c>
      <c r="M321" s="154">
        <f t="shared" si="34"/>
        <v>1.033088743</v>
      </c>
      <c r="N321" s="250">
        <f t="shared" si="35"/>
        <v>91.08423193</v>
      </c>
      <c r="O321" s="275">
        <f t="shared" si="36"/>
        <v>2.04296177</v>
      </c>
      <c r="P321" s="156"/>
      <c r="Q321" s="157"/>
      <c r="R321" s="158"/>
    </row>
    <row r="322">
      <c r="B322" s="210">
        <f>'Sample Weights'!A164</f>
        <v>163</v>
      </c>
      <c r="C322" s="40">
        <f>'Sample Weights'!B164</f>
        <v>210</v>
      </c>
      <c r="D322" s="40" t="str">
        <f>'Sample Weights'!C164</f>
        <v>MCFA-20-1</v>
      </c>
      <c r="E322" s="185">
        <f>'Sample Weights'!D164</f>
        <v>0.0219</v>
      </c>
      <c r="F322" s="151">
        <v>0.1001</v>
      </c>
      <c r="G322" s="151">
        <v>1.1872</v>
      </c>
      <c r="H322" s="152" t="s">
        <v>936</v>
      </c>
      <c r="I322" s="152" t="s">
        <v>936</v>
      </c>
      <c r="J322" s="151">
        <v>0.162</v>
      </c>
      <c r="K322" s="183">
        <v>26.4255</v>
      </c>
      <c r="L322" s="183">
        <v>39.5294</v>
      </c>
      <c r="M322" s="154">
        <f t="shared" si="34"/>
        <v>0.9287991729</v>
      </c>
      <c r="N322" s="250">
        <f t="shared" si="35"/>
        <v>24.54398254</v>
      </c>
      <c r="O322" s="275">
        <f t="shared" si="36"/>
        <v>0.5994460755</v>
      </c>
      <c r="P322" s="156">
        <f>AVERAGE(O322:O323)</f>
        <v>0.5973415615</v>
      </c>
      <c r="Q322" s="157">
        <f>(MAX(O322:O323)-MIN(O322:O323))/P322</f>
        <v>0.007046266961</v>
      </c>
      <c r="R322" s="160" t="str">
        <f>IF(Q322&gt;C$15, "Repeat", "")</f>
        <v/>
      </c>
    </row>
    <row r="323">
      <c r="B323" s="210">
        <f>'Sample Weights'!A165</f>
        <v>164</v>
      </c>
      <c r="C323" s="40">
        <f>'Sample Weights'!B165</f>
        <v>210</v>
      </c>
      <c r="D323" s="40" t="str">
        <f>'Sample Weights'!C165</f>
        <v>MCFA-20-1</v>
      </c>
      <c r="E323" s="185">
        <f>'Sample Weights'!D165</f>
        <v>0.0238</v>
      </c>
      <c r="F323" s="151">
        <v>0.0999</v>
      </c>
      <c r="G323" s="151">
        <v>1.1845</v>
      </c>
      <c r="H323" s="152" t="s">
        <v>937</v>
      </c>
      <c r="I323" s="159"/>
      <c r="J323" s="151">
        <v>0.161</v>
      </c>
      <c r="K323" s="183">
        <v>26.3757</v>
      </c>
      <c r="L323" s="183">
        <v>36.1133</v>
      </c>
      <c r="M323" s="154">
        <f t="shared" si="34"/>
        <v>1.011995609</v>
      </c>
      <c r="N323" s="250">
        <f t="shared" si="35"/>
        <v>26.69209259</v>
      </c>
      <c r="O323" s="275">
        <f t="shared" si="36"/>
        <v>0.5952370474</v>
      </c>
      <c r="P323" s="156"/>
      <c r="Q323" s="157"/>
      <c r="R323" s="158"/>
    </row>
    <row r="324">
      <c r="B324" s="210">
        <f>'Sample Weights'!A166</f>
        <v>165</v>
      </c>
      <c r="C324" s="40">
        <f>'Sample Weights'!B166</f>
        <v>257</v>
      </c>
      <c r="D324" s="40" t="str">
        <f>'Sample Weights'!C166</f>
        <v>PHLA-22-4</v>
      </c>
      <c r="E324" s="185">
        <f>'Sample Weights'!D166</f>
        <v>0.0232</v>
      </c>
      <c r="F324" s="151">
        <v>0.1002</v>
      </c>
      <c r="G324" s="151">
        <v>1.1832</v>
      </c>
      <c r="H324" s="152" t="s">
        <v>847</v>
      </c>
      <c r="I324" s="159"/>
      <c r="J324" s="151">
        <v>0.1595</v>
      </c>
      <c r="K324" s="183">
        <v>45.2053</v>
      </c>
      <c r="L324" s="183">
        <v>36.3486</v>
      </c>
      <c r="M324" s="154">
        <f t="shared" si="34"/>
        <v>1.006703383</v>
      </c>
      <c r="N324" s="250">
        <f t="shared" si="35"/>
        <v>45.50832846</v>
      </c>
      <c r="O324" s="275">
        <f t="shared" si="36"/>
        <v>1.013912172</v>
      </c>
      <c r="P324" s="156">
        <f>AVERAGE(O324:O325)</f>
        <v>1.024205509</v>
      </c>
      <c r="Q324" s="157">
        <f>(MAX(O324:O325)-MIN(O324:O325))/P324</f>
        <v>0.02010013957</v>
      </c>
      <c r="R324" s="160" t="str">
        <f>IF(Q324&gt;C$15, "Repeat", "")</f>
        <v/>
      </c>
    </row>
    <row r="325">
      <c r="B325" s="210">
        <f>'Sample Weights'!A167</f>
        <v>166</v>
      </c>
      <c r="C325" s="40">
        <f>'Sample Weights'!B167</f>
        <v>257</v>
      </c>
      <c r="D325" s="40" t="str">
        <f>'Sample Weights'!C167</f>
        <v>PHLA-22-4</v>
      </c>
      <c r="E325" s="185">
        <f>'Sample Weights'!D167</f>
        <v>0.0222</v>
      </c>
      <c r="F325" s="151">
        <v>0.0999</v>
      </c>
      <c r="G325" s="151">
        <v>1.1854</v>
      </c>
      <c r="H325" s="152" t="s">
        <v>938</v>
      </c>
      <c r="I325" s="159"/>
      <c r="J325" s="151">
        <v>0.1621</v>
      </c>
      <c r="K325" s="183">
        <v>43.227</v>
      </c>
      <c r="L325" s="183">
        <v>35.7436</v>
      </c>
      <c r="M325" s="154">
        <f t="shared" si="34"/>
        <v>1.023743618</v>
      </c>
      <c r="N325" s="250">
        <f t="shared" si="35"/>
        <v>44.25336537</v>
      </c>
      <c r="O325" s="275">
        <f t="shared" si="36"/>
        <v>1.034498845</v>
      </c>
      <c r="P325" s="156"/>
      <c r="Q325" s="157"/>
      <c r="R325" s="158"/>
    </row>
    <row r="326">
      <c r="B326" s="210">
        <f>'Sample Weights'!A168</f>
        <v>167</v>
      </c>
      <c r="C326" s="40" t="str">
        <f>'Sample Weights'!B168</f>
        <v>Nisqually-1</v>
      </c>
      <c r="D326" s="40" t="str">
        <f>'Sample Weights'!C168</f>
        <v/>
      </c>
      <c r="E326" s="185">
        <f>'Sample Weights'!D168</f>
        <v>0.0219</v>
      </c>
      <c r="F326" s="151">
        <v>0.1002</v>
      </c>
      <c r="G326" s="151">
        <v>1.188</v>
      </c>
      <c r="H326" s="152" t="s">
        <v>848</v>
      </c>
      <c r="I326" s="159"/>
      <c r="J326" s="151">
        <v>0.161</v>
      </c>
      <c r="K326" s="183">
        <v>89.4748</v>
      </c>
      <c r="L326" s="183">
        <v>37.328</v>
      </c>
      <c r="M326" s="154">
        <f t="shared" si="34"/>
        <v>0.9846683359</v>
      </c>
      <c r="N326" s="250">
        <f t="shared" si="35"/>
        <v>88.10300242</v>
      </c>
      <c r="O326" s="275">
        <f t="shared" si="36"/>
        <v>2.052890031</v>
      </c>
      <c r="P326" s="156">
        <f>AVERAGE(O326:O327)</f>
        <v>2.000396818</v>
      </c>
      <c r="Q326" s="157">
        <f>(MAX(O326:O327)-MIN(O326:O327))/P326</f>
        <v>0.05248279994</v>
      </c>
      <c r="R326" s="160" t="str">
        <f>IF(Q326&gt;C$15, "Repeat", "")</f>
        <v/>
      </c>
    </row>
    <row r="327">
      <c r="B327" s="211">
        <f>'Sample Weights'!A169</f>
        <v>168</v>
      </c>
      <c r="C327" s="163" t="str">
        <f>'Sample Weights'!B169</f>
        <v>Nisqually-1</v>
      </c>
      <c r="D327" s="163" t="str">
        <f>'Sample Weights'!C169</f>
        <v/>
      </c>
      <c r="E327" s="212">
        <f>'Sample Weights'!D169</f>
        <v>0.0209</v>
      </c>
      <c r="F327" s="213">
        <v>0.1003</v>
      </c>
      <c r="G327" s="213">
        <v>1.1817</v>
      </c>
      <c r="H327" s="214" t="s">
        <v>939</v>
      </c>
      <c r="I327" s="214" t="s">
        <v>848</v>
      </c>
      <c r="J327" s="213">
        <v>0.1631</v>
      </c>
      <c r="K327" s="187">
        <v>82.1791</v>
      </c>
      <c r="L327" s="187">
        <v>37.6856</v>
      </c>
      <c r="M327" s="167">
        <f t="shared" si="34"/>
        <v>0.9726223023</v>
      </c>
      <c r="N327" s="274">
        <f t="shared" si="35"/>
        <v>79.92922544</v>
      </c>
      <c r="O327" s="276">
        <f t="shared" si="36"/>
        <v>1.947903605</v>
      </c>
      <c r="P327" s="169"/>
      <c r="Q327" s="170"/>
      <c r="R327" s="171"/>
    </row>
    <row r="328">
      <c r="B328" s="132"/>
      <c r="C328" s="52"/>
      <c r="D328" s="53"/>
      <c r="E328" s="52"/>
      <c r="F328" s="53"/>
      <c r="G328" s="53"/>
      <c r="H328" s="53"/>
      <c r="I328" s="53"/>
      <c r="J328" s="53"/>
      <c r="K328" s="52"/>
      <c r="L328" s="52"/>
      <c r="M328" s="52"/>
      <c r="N328" s="52"/>
      <c r="O328" s="52"/>
      <c r="P328" s="54"/>
      <c r="Q328" s="54"/>
    </row>
    <row r="329">
      <c r="B329" s="132"/>
      <c r="C329" s="52"/>
      <c r="D329" s="53"/>
      <c r="E329" s="52"/>
      <c r="F329" s="53"/>
      <c r="G329" s="53"/>
      <c r="H329" s="53"/>
      <c r="I329" s="53"/>
      <c r="J329" s="53"/>
      <c r="K329" s="52"/>
      <c r="L329" s="19" t="s">
        <v>590</v>
      </c>
      <c r="M329" s="52"/>
      <c r="N329" s="52"/>
      <c r="O329" s="52"/>
      <c r="P329" s="54"/>
      <c r="Q329" s="54"/>
    </row>
    <row r="330">
      <c r="B330" s="172" t="s">
        <v>940</v>
      </c>
      <c r="C330" s="52"/>
      <c r="D330" s="53"/>
      <c r="E330" s="52"/>
      <c r="F330" s="53"/>
      <c r="G330" s="53"/>
      <c r="H330" s="53"/>
      <c r="I330" s="53"/>
      <c r="J330" s="53"/>
      <c r="K330" s="52"/>
      <c r="L330" s="173">
        <f>AVERAGE(L304:L327)</f>
        <v>36.72300833</v>
      </c>
      <c r="M330" s="52"/>
      <c r="N330" s="52"/>
      <c r="O330" s="52"/>
      <c r="P330" s="54"/>
      <c r="Q330" s="54"/>
    </row>
    <row r="331">
      <c r="B331" s="127" t="s">
        <v>372</v>
      </c>
      <c r="C331" s="59" t="s">
        <v>941</v>
      </c>
      <c r="D331" s="53"/>
      <c r="E331" s="52"/>
      <c r="F331" s="63"/>
      <c r="G331" s="53"/>
      <c r="H331" s="53"/>
      <c r="I331" s="63"/>
      <c r="J331" s="53"/>
      <c r="K331" s="52"/>
      <c r="L331" s="52"/>
      <c r="M331" s="52"/>
      <c r="N331" s="52"/>
      <c r="O331" s="52"/>
      <c r="P331" s="54"/>
      <c r="Q331" s="54"/>
    </row>
    <row r="332">
      <c r="B332" s="127" t="s">
        <v>874</v>
      </c>
      <c r="C332" s="52"/>
      <c r="D332" s="53"/>
      <c r="E332" s="52"/>
      <c r="F332" s="63"/>
      <c r="G332" s="53"/>
      <c r="H332" s="53"/>
      <c r="I332" s="63"/>
      <c r="J332" s="53"/>
      <c r="K332" s="52"/>
      <c r="L332" s="52"/>
      <c r="M332" s="52"/>
      <c r="N332" s="52"/>
      <c r="O332" s="52"/>
      <c r="P332" s="54"/>
      <c r="Q332" s="54"/>
    </row>
    <row r="333">
      <c r="B333" s="132"/>
      <c r="C333" s="52"/>
      <c r="D333" s="53"/>
      <c r="E333" s="52"/>
      <c r="F333" s="63" t="s">
        <v>915</v>
      </c>
      <c r="G333" s="53"/>
      <c r="H333" s="53"/>
      <c r="I333" s="63" t="s">
        <v>942</v>
      </c>
      <c r="J333" s="53"/>
      <c r="K333" s="52"/>
      <c r="L333" s="52"/>
      <c r="M333" s="52"/>
      <c r="N333" s="52"/>
      <c r="O333" s="52"/>
      <c r="P333" s="54"/>
      <c r="Q333" s="54"/>
    </row>
    <row r="334">
      <c r="B334" s="135" t="s">
        <v>394</v>
      </c>
      <c r="C334" s="136" t="s">
        <v>4</v>
      </c>
      <c r="D334" s="137" t="s">
        <v>5</v>
      </c>
      <c r="E334" s="136" t="s">
        <v>398</v>
      </c>
      <c r="F334" s="136" t="s">
        <v>399</v>
      </c>
      <c r="G334" s="136" t="s">
        <v>400</v>
      </c>
      <c r="H334" s="136" t="s">
        <v>401</v>
      </c>
      <c r="I334" s="136" t="s">
        <v>402</v>
      </c>
      <c r="J334" s="136" t="s">
        <v>403</v>
      </c>
      <c r="K334" s="136" t="s">
        <v>404</v>
      </c>
      <c r="L334" s="136" t="s">
        <v>405</v>
      </c>
      <c r="M334" s="136" t="s">
        <v>406</v>
      </c>
      <c r="N334" s="136" t="s">
        <v>407</v>
      </c>
      <c r="O334" s="136" t="s">
        <v>408</v>
      </c>
      <c r="P334" s="138" t="s">
        <v>409</v>
      </c>
      <c r="Q334" s="138" t="s">
        <v>411</v>
      </c>
      <c r="R334" s="139" t="s">
        <v>412</v>
      </c>
    </row>
    <row r="335">
      <c r="B335" s="246">
        <f>'Sample Weights'!A170</f>
        <v>169</v>
      </c>
      <c r="C335" s="141">
        <f>'Sample Weights'!B170</f>
        <v>8</v>
      </c>
      <c r="D335" s="141" t="str">
        <f>'Sample Weights'!C170</f>
        <v>BELA-18-1</v>
      </c>
      <c r="E335" s="141">
        <f>'Sample Weights'!D170</f>
        <v>0.0225</v>
      </c>
      <c r="F335" s="143" t="s">
        <v>943</v>
      </c>
      <c r="G335" s="142">
        <v>1.1817</v>
      </c>
      <c r="H335" s="143" t="s">
        <v>944</v>
      </c>
      <c r="I335" s="143" t="s">
        <v>945</v>
      </c>
      <c r="J335" s="142">
        <v>0.1629</v>
      </c>
      <c r="K335" s="248">
        <v>47.6293</v>
      </c>
      <c r="L335" s="248">
        <v>36.6381</v>
      </c>
      <c r="M335" s="145">
        <f t="shared" ref="M335:M358" si="37">(L$349/(F$349/C$10)/(F$349/C$10+(G$349-F$349)/C$11+J$349/C$12))/(L335/(F335/C$10)/(F335/C$10+(G335-F335)/C$11+J335/C$12))</f>
        <v>0.9935617819</v>
      </c>
      <c r="N335" s="249">
        <f t="shared" ref="N335:N358" si="38">K335*M335</f>
        <v>47.32265218</v>
      </c>
      <c r="O335" s="249">
        <f t="shared" ref="O335:O358" si="39">(N335-D$295)/D$294*(F335/C$10+(G335-F335)/C$11+J335/C$12)/E335</f>
        <v>1.086223161</v>
      </c>
      <c r="P335" s="147">
        <f>AVERAGE(O335:O336)</f>
        <v>1.09993968</v>
      </c>
      <c r="Q335" s="148">
        <f>(MAX(O335:O336)-MIN(O335:O336))/P335</f>
        <v>0.0249404934</v>
      </c>
      <c r="R335" s="149" t="str">
        <f>IF(Q335&gt;C$15, "Repeat", "")</f>
        <v/>
      </c>
    </row>
    <row r="336">
      <c r="B336" s="210">
        <f>'Sample Weights'!A171</f>
        <v>170</v>
      </c>
      <c r="C336" s="40">
        <f>'Sample Weights'!B171</f>
        <v>8</v>
      </c>
      <c r="D336" s="40" t="str">
        <f>'Sample Weights'!C171</f>
        <v>BELA-18-1</v>
      </c>
      <c r="E336" s="40">
        <f>'Sample Weights'!D171</f>
        <v>0.0206</v>
      </c>
      <c r="F336" s="152" t="s">
        <v>946</v>
      </c>
      <c r="G336" s="151">
        <v>1.1897</v>
      </c>
      <c r="H336" s="152" t="s">
        <v>945</v>
      </c>
      <c r="I336" s="159"/>
      <c r="J336" s="151">
        <v>0.16</v>
      </c>
      <c r="K336" s="183">
        <v>43.9515</v>
      </c>
      <c r="L336" s="183">
        <v>36.7442</v>
      </c>
      <c r="M336" s="154">
        <f t="shared" si="37"/>
        <v>1.003406175</v>
      </c>
      <c r="N336" s="250">
        <f t="shared" si="38"/>
        <v>44.10120652</v>
      </c>
      <c r="O336" s="275">
        <f t="shared" si="39"/>
        <v>1.113656199</v>
      </c>
      <c r="P336" s="156"/>
      <c r="Q336" s="157"/>
      <c r="R336" s="158"/>
    </row>
    <row r="337">
      <c r="B337" s="210">
        <f>'Sample Weights'!A172</f>
        <v>171</v>
      </c>
      <c r="C337" s="40">
        <f>'Sample Weights'!B172</f>
        <v>295</v>
      </c>
      <c r="D337" s="40" t="str">
        <f>'Sample Weights'!C172</f>
        <v>SKNN-10-2</v>
      </c>
      <c r="E337" s="40">
        <f>'Sample Weights'!D172</f>
        <v>0.0221</v>
      </c>
      <c r="F337" s="152" t="s">
        <v>947</v>
      </c>
      <c r="G337" s="151">
        <v>1.1892</v>
      </c>
      <c r="H337" s="152" t="s">
        <v>948</v>
      </c>
      <c r="I337" s="159"/>
      <c r="J337" s="151">
        <v>0.1621</v>
      </c>
      <c r="K337" s="183">
        <v>126.9173</v>
      </c>
      <c r="L337" s="183">
        <v>36.4828</v>
      </c>
      <c r="M337" s="154">
        <f t="shared" si="37"/>
        <v>1.015350216</v>
      </c>
      <c r="N337" s="250">
        <f t="shared" si="38"/>
        <v>128.865508</v>
      </c>
      <c r="O337" s="275">
        <f t="shared" si="39"/>
        <v>2.962406175</v>
      </c>
      <c r="P337" s="156">
        <f>AVERAGE(O337:O338)</f>
        <v>3.089682986</v>
      </c>
      <c r="Q337" s="157">
        <f>(MAX(O337:O338)-MIN(O337:O338))/P337</f>
        <v>0.08238826531</v>
      </c>
      <c r="R337" s="160" t="str">
        <f>IF(Q337&gt;C$15, "Repeat", "")</f>
        <v/>
      </c>
    </row>
    <row r="338">
      <c r="B338" s="210">
        <f>'Sample Weights'!A173</f>
        <v>172</v>
      </c>
      <c r="C338" s="40">
        <f>'Sample Weights'!B173</f>
        <v>295</v>
      </c>
      <c r="D338" s="40" t="str">
        <f>'Sample Weights'!C173</f>
        <v>SKNN-10-2</v>
      </c>
      <c r="E338" s="40">
        <f>'Sample Weights'!D173</f>
        <v>0.0224</v>
      </c>
      <c r="F338" s="152" t="s">
        <v>949</v>
      </c>
      <c r="G338" s="151">
        <v>1.1878</v>
      </c>
      <c r="H338" s="152" t="s">
        <v>950</v>
      </c>
      <c r="I338" s="159"/>
      <c r="J338" s="151">
        <v>0.1618</v>
      </c>
      <c r="K338" s="183">
        <v>140.6247</v>
      </c>
      <c r="L338" s="183">
        <v>36.1865</v>
      </c>
      <c r="M338" s="154">
        <f t="shared" si="37"/>
        <v>1.011150859</v>
      </c>
      <c r="N338" s="250">
        <f t="shared" si="38"/>
        <v>142.1927862</v>
      </c>
      <c r="O338" s="275">
        <f t="shared" si="39"/>
        <v>3.216959797</v>
      </c>
      <c r="P338" s="156"/>
      <c r="Q338" s="157"/>
      <c r="R338" s="158"/>
    </row>
    <row r="339">
      <c r="B339" s="210">
        <f>'Sample Weights'!A174</f>
        <v>173</v>
      </c>
      <c r="C339" s="40">
        <f>'Sample Weights'!B174</f>
        <v>316</v>
      </c>
      <c r="D339" s="40" t="str">
        <f>'Sample Weights'!C174</f>
        <v>SKWE-24-5</v>
      </c>
      <c r="E339" s="40">
        <f>'Sample Weights'!D174</f>
        <v>0.0239</v>
      </c>
      <c r="F339" s="152" t="s">
        <v>951</v>
      </c>
      <c r="G339" s="151">
        <v>1.1906</v>
      </c>
      <c r="H339" s="152" t="s">
        <v>952</v>
      </c>
      <c r="I339" s="159"/>
      <c r="J339" s="151">
        <v>0.1616</v>
      </c>
      <c r="K339" s="183">
        <v>48.1853</v>
      </c>
      <c r="L339" s="183">
        <v>36.0167</v>
      </c>
      <c r="M339" s="154">
        <f t="shared" si="37"/>
        <v>1.03448611</v>
      </c>
      <c r="N339" s="250">
        <f t="shared" si="38"/>
        <v>49.84702355</v>
      </c>
      <c r="O339" s="275">
        <f t="shared" si="39"/>
        <v>1.082057686</v>
      </c>
      <c r="P339" s="156">
        <f>AVERAGE(O339:O340)</f>
        <v>1.085040493</v>
      </c>
      <c r="Q339" s="157">
        <f>(MAX(O339:O340)-MIN(O339:O340))/P339</f>
        <v>0.005498056811</v>
      </c>
      <c r="R339" s="160" t="str">
        <f>IF(Q339&gt;C$15, "Repeat", "")</f>
        <v/>
      </c>
    </row>
    <row r="340">
      <c r="B340" s="210">
        <f>'Sample Weights'!A175</f>
        <v>174</v>
      </c>
      <c r="C340" s="40">
        <f>'Sample Weights'!B175</f>
        <v>316</v>
      </c>
      <c r="D340" s="40" t="str">
        <f>'Sample Weights'!C175</f>
        <v>SKWE-24-5</v>
      </c>
      <c r="E340" s="40">
        <f>'Sample Weights'!D175</f>
        <v>0.0228</v>
      </c>
      <c r="F340" s="152" t="s">
        <v>953</v>
      </c>
      <c r="G340" s="151">
        <v>1.189</v>
      </c>
      <c r="H340" s="152" t="s">
        <v>954</v>
      </c>
      <c r="I340" s="152" t="s">
        <v>955</v>
      </c>
      <c r="J340" s="151">
        <v>0.163</v>
      </c>
      <c r="K340" s="183">
        <v>47.1778</v>
      </c>
      <c r="L340" s="183">
        <v>36.5549</v>
      </c>
      <c r="M340" s="154">
        <f t="shared" si="37"/>
        <v>1.012639556</v>
      </c>
      <c r="N340" s="250">
        <f t="shared" si="38"/>
        <v>47.77410643</v>
      </c>
      <c r="O340" s="275">
        <f t="shared" si="39"/>
        <v>1.0880233</v>
      </c>
      <c r="P340" s="156"/>
      <c r="Q340" s="157"/>
      <c r="R340" s="158"/>
    </row>
    <row r="341">
      <c r="B341" s="210">
        <f>'Sample Weights'!A176</f>
        <v>175</v>
      </c>
      <c r="C341" s="40">
        <f>'Sample Weights'!B176</f>
        <v>113</v>
      </c>
      <c r="D341" s="40" t="str">
        <f>'Sample Weights'!C176</f>
        <v>HOMB-21-5</v>
      </c>
      <c r="E341" s="40">
        <f>'Sample Weights'!D176</f>
        <v>0.0217</v>
      </c>
      <c r="F341" s="152" t="s">
        <v>953</v>
      </c>
      <c r="G341" s="151">
        <v>1.1896</v>
      </c>
      <c r="H341" s="152" t="s">
        <v>956</v>
      </c>
      <c r="I341" s="152" t="s">
        <v>954</v>
      </c>
      <c r="J341" s="151">
        <v>0.162</v>
      </c>
      <c r="K341" s="183">
        <v>81.0281</v>
      </c>
      <c r="L341" s="183">
        <v>36.5921</v>
      </c>
      <c r="M341" s="154">
        <f t="shared" si="37"/>
        <v>1.011562772</v>
      </c>
      <c r="N341" s="250">
        <f t="shared" si="38"/>
        <v>81.96500942</v>
      </c>
      <c r="O341" s="275">
        <f t="shared" si="39"/>
        <v>1.933536748</v>
      </c>
      <c r="P341" s="156">
        <f>AVERAGE(O341:O342)</f>
        <v>1.907217128</v>
      </c>
      <c r="Q341" s="157">
        <f>(MAX(O341:O342)-MIN(O341:O342))/P341</f>
        <v>0.02760002529</v>
      </c>
      <c r="R341" s="160" t="str">
        <f>IF(Q341&gt;C$15, "Repeat", "")</f>
        <v/>
      </c>
    </row>
    <row r="342">
      <c r="B342" s="210">
        <f>'Sample Weights'!A177</f>
        <v>176</v>
      </c>
      <c r="C342" s="40">
        <f>'Sample Weights'!B177</f>
        <v>113</v>
      </c>
      <c r="D342" s="40" t="str">
        <f>'Sample Weights'!C177</f>
        <v>HOMB-21-5</v>
      </c>
      <c r="E342" s="40">
        <f>'Sample Weights'!D177</f>
        <v>0.0237</v>
      </c>
      <c r="F342" s="152" t="s">
        <v>957</v>
      </c>
      <c r="G342" s="151">
        <v>1.1883</v>
      </c>
      <c r="H342" s="152" t="s">
        <v>958</v>
      </c>
      <c r="I342" s="159"/>
      <c r="J342" s="151">
        <v>0.1621</v>
      </c>
      <c r="K342" s="183">
        <v>92.5117</v>
      </c>
      <c r="L342" s="183">
        <v>39.3986</v>
      </c>
      <c r="M342" s="154">
        <f t="shared" si="37"/>
        <v>0.9433204472</v>
      </c>
      <c r="N342" s="250">
        <f t="shared" si="38"/>
        <v>87.26817822</v>
      </c>
      <c r="O342" s="275">
        <f t="shared" si="39"/>
        <v>1.880897507</v>
      </c>
      <c r="P342" s="156"/>
      <c r="Q342" s="157"/>
      <c r="R342" s="158"/>
    </row>
    <row r="343">
      <c r="B343" s="210">
        <f>'Sample Weights'!A178</f>
        <v>177</v>
      </c>
      <c r="C343" s="40">
        <f>'Sample Weights'!B178</f>
        <v>18</v>
      </c>
      <c r="D343" s="40" t="str">
        <f>'Sample Weights'!C178</f>
        <v>BLCG-28-1</v>
      </c>
      <c r="E343" s="40">
        <f>'Sample Weights'!D178</f>
        <v>0.0225</v>
      </c>
      <c r="F343" s="152" t="s">
        <v>959</v>
      </c>
      <c r="G343" s="151">
        <v>1.1895</v>
      </c>
      <c r="H343" s="152" t="s">
        <v>960</v>
      </c>
      <c r="I343" s="159"/>
      <c r="J343" s="151">
        <v>0.1606</v>
      </c>
      <c r="K343" s="183">
        <v>64.7008</v>
      </c>
      <c r="L343" s="183">
        <v>36.9878</v>
      </c>
      <c r="M343" s="154">
        <f t="shared" si="37"/>
        <v>0.9979502244</v>
      </c>
      <c r="N343" s="250">
        <f t="shared" si="38"/>
        <v>64.56817788</v>
      </c>
      <c r="O343" s="275">
        <f t="shared" si="39"/>
        <v>1.475735361</v>
      </c>
      <c r="P343" s="156">
        <f>AVERAGE(O343:O344)</f>
        <v>1.546268286</v>
      </c>
      <c r="Q343" s="157">
        <f>(MAX(O343:O344)-MIN(O343:O344))/P343</f>
        <v>0.09122986672</v>
      </c>
      <c r="R343" s="160" t="str">
        <f>IF(Q343&gt;C$15, "Repeat", "")</f>
        <v/>
      </c>
    </row>
    <row r="344">
      <c r="B344" s="210">
        <f>'Sample Weights'!A179</f>
        <v>178</v>
      </c>
      <c r="C344" s="40">
        <f>'Sample Weights'!B179</f>
        <v>18</v>
      </c>
      <c r="D344" s="40" t="str">
        <f>'Sample Weights'!C179</f>
        <v>BLCG-28-1</v>
      </c>
      <c r="E344" s="40">
        <f>'Sample Weights'!D179</f>
        <v>0.0219</v>
      </c>
      <c r="F344" s="152" t="s">
        <v>953</v>
      </c>
      <c r="G344" s="151">
        <v>1.186</v>
      </c>
      <c r="H344" s="152" t="s">
        <v>829</v>
      </c>
      <c r="I344" s="159"/>
      <c r="J344" s="151">
        <v>0.1587</v>
      </c>
      <c r="K344" s="183">
        <v>70.3239</v>
      </c>
      <c r="L344" s="183">
        <v>37.4374</v>
      </c>
      <c r="M344" s="154">
        <f t="shared" si="37"/>
        <v>0.9843414854</v>
      </c>
      <c r="N344" s="250">
        <f t="shared" si="38"/>
        <v>69.22273219</v>
      </c>
      <c r="O344" s="275">
        <f t="shared" si="39"/>
        <v>1.616801211</v>
      </c>
      <c r="P344" s="156"/>
      <c r="Q344" s="157"/>
      <c r="R344" s="158"/>
    </row>
    <row r="345">
      <c r="B345" s="210">
        <f>'Sample Weights'!A180</f>
        <v>179</v>
      </c>
      <c r="C345" s="40">
        <f>'Sample Weights'!B180</f>
        <v>117</v>
      </c>
      <c r="D345" s="40" t="str">
        <f>'Sample Weights'!C180</f>
        <v>HOMC-21-4</v>
      </c>
      <c r="E345" s="40">
        <f>'Sample Weights'!D180</f>
        <v>0.0227</v>
      </c>
      <c r="F345" s="152" t="s">
        <v>953</v>
      </c>
      <c r="G345" s="151">
        <v>1.1882</v>
      </c>
      <c r="H345" s="152" t="s">
        <v>446</v>
      </c>
      <c r="I345" s="159"/>
      <c r="J345" s="151">
        <v>0.162</v>
      </c>
      <c r="K345" s="183">
        <v>27.9785</v>
      </c>
      <c r="L345" s="183">
        <v>39.2413</v>
      </c>
      <c r="M345" s="154">
        <f t="shared" si="37"/>
        <v>0.9422595014</v>
      </c>
      <c r="N345" s="250">
        <f t="shared" si="38"/>
        <v>26.36300746</v>
      </c>
      <c r="O345" s="275">
        <f t="shared" si="39"/>
        <v>0.6189309293</v>
      </c>
      <c r="P345" s="156">
        <f>AVERAGE(O345:O346)</f>
        <v>0.6367834464</v>
      </c>
      <c r="Q345" s="157">
        <f>(MAX(O345:O346)-MIN(O345:O346))/P345</f>
        <v>0.05607092077</v>
      </c>
      <c r="R345" s="160" t="str">
        <f>IF(Q345&gt;C$15, "Repeat", "")</f>
        <v/>
      </c>
    </row>
    <row r="346">
      <c r="B346" s="210">
        <f>'Sample Weights'!A181</f>
        <v>180</v>
      </c>
      <c r="C346" s="40">
        <f>'Sample Weights'!B181</f>
        <v>117</v>
      </c>
      <c r="D346" s="40" t="str">
        <f>'Sample Weights'!C181</f>
        <v>HOMC-21-4</v>
      </c>
      <c r="E346" s="40">
        <f>'Sample Weights'!D181</f>
        <v>0.0213</v>
      </c>
      <c r="F346" s="152" t="s">
        <v>961</v>
      </c>
      <c r="G346" s="151">
        <v>1.1882</v>
      </c>
      <c r="H346" s="152" t="s">
        <v>830</v>
      </c>
      <c r="I346" s="152" t="s">
        <v>829</v>
      </c>
      <c r="J346" s="151">
        <v>0.1609</v>
      </c>
      <c r="K346" s="183">
        <v>27.4151</v>
      </c>
      <c r="L346" s="183">
        <v>38.6784</v>
      </c>
      <c r="M346" s="154">
        <f t="shared" si="37"/>
        <v>0.9544816822</v>
      </c>
      <c r="N346" s="250">
        <f t="shared" si="38"/>
        <v>26.16721077</v>
      </c>
      <c r="O346" s="275">
        <f t="shared" si="39"/>
        <v>0.6546359635</v>
      </c>
      <c r="P346" s="156"/>
      <c r="Q346" s="157"/>
      <c r="R346" s="158"/>
    </row>
    <row r="347">
      <c r="B347" s="210">
        <f>'Sample Weights'!A182</f>
        <v>181</v>
      </c>
      <c r="C347" s="40">
        <f>'Sample Weights'!B182</f>
        <v>56</v>
      </c>
      <c r="D347" s="40" t="str">
        <f>'Sample Weights'!C182</f>
        <v>CSYJ-28-1</v>
      </c>
      <c r="E347" s="40">
        <f>'Sample Weights'!D182</f>
        <v>0.0228</v>
      </c>
      <c r="F347" s="152" t="s">
        <v>947</v>
      </c>
      <c r="G347" s="151">
        <v>1.1877</v>
      </c>
      <c r="H347" s="152" t="s">
        <v>457</v>
      </c>
      <c r="I347" s="152" t="s">
        <v>831</v>
      </c>
      <c r="J347" s="151">
        <v>0.1602</v>
      </c>
      <c r="K347" s="183">
        <v>83.8313</v>
      </c>
      <c r="L347" s="183">
        <v>36.2649</v>
      </c>
      <c r="M347" s="154">
        <f t="shared" si="37"/>
        <v>1.019292857</v>
      </c>
      <c r="N347" s="250">
        <f t="shared" si="38"/>
        <v>85.44864531</v>
      </c>
      <c r="O347" s="275">
        <f t="shared" si="39"/>
        <v>1.912372313</v>
      </c>
      <c r="P347" s="156">
        <f>AVERAGE(O347:O348)</f>
        <v>1.903503118</v>
      </c>
      <c r="Q347" s="157">
        <f>(MAX(O347:O348)-MIN(O347:O348))/P347</f>
        <v>0.009318813232</v>
      </c>
      <c r="R347" s="160" t="str">
        <f>IF(Q347&gt;C$15, "Repeat", "")</f>
        <v/>
      </c>
    </row>
    <row r="348">
      <c r="B348" s="210">
        <f>'Sample Weights'!A183</f>
        <v>182</v>
      </c>
      <c r="C348" s="40">
        <f>'Sample Weights'!B183</f>
        <v>56</v>
      </c>
      <c r="D348" s="40" t="str">
        <f>'Sample Weights'!C183</f>
        <v>CSYJ-28-1</v>
      </c>
      <c r="E348" s="40">
        <f>'Sample Weights'!D183</f>
        <v>0.0237</v>
      </c>
      <c r="F348" s="152" t="s">
        <v>962</v>
      </c>
      <c r="G348" s="151">
        <v>1.1861</v>
      </c>
      <c r="H348" s="152" t="s">
        <v>468</v>
      </c>
      <c r="I348" s="159"/>
      <c r="J348" s="151">
        <v>0.1627</v>
      </c>
      <c r="K348" s="183">
        <v>82.6889</v>
      </c>
      <c r="L348" s="183">
        <v>34.5078</v>
      </c>
      <c r="M348" s="154">
        <f t="shared" si="37"/>
        <v>1.064802717</v>
      </c>
      <c r="N348" s="250">
        <f t="shared" si="38"/>
        <v>88.04736535</v>
      </c>
      <c r="O348" s="275">
        <f t="shared" si="39"/>
        <v>1.894633923</v>
      </c>
      <c r="P348" s="156"/>
      <c r="Q348" s="157"/>
      <c r="R348" s="158"/>
    </row>
    <row r="349">
      <c r="A349" s="19"/>
      <c r="B349" s="210">
        <f>'Sample Weights'!A184</f>
        <v>711</v>
      </c>
      <c r="C349" s="40">
        <f>'Sample Weights'!B184</f>
        <v>10</v>
      </c>
      <c r="D349" s="40" t="str">
        <f>'Sample Weights'!C184</f>
        <v>BELA-18-3</v>
      </c>
      <c r="E349" s="40">
        <f>'Sample Weights'!D184</f>
        <v>0.0201</v>
      </c>
      <c r="F349" s="152" t="s">
        <v>953</v>
      </c>
      <c r="G349" s="151">
        <v>1.1881</v>
      </c>
      <c r="H349" s="152" t="s">
        <v>832</v>
      </c>
      <c r="I349" s="159"/>
      <c r="J349" s="151">
        <v>0.1618</v>
      </c>
      <c r="K349" s="183">
        <v>62.4513</v>
      </c>
      <c r="L349" s="184">
        <v>36.9689</v>
      </c>
      <c r="M349" s="154">
        <f t="shared" si="37"/>
        <v>1</v>
      </c>
      <c r="N349" s="250">
        <f t="shared" si="38"/>
        <v>62.4513</v>
      </c>
      <c r="O349" s="275">
        <f t="shared" si="39"/>
        <v>1.598427324</v>
      </c>
      <c r="P349" s="156">
        <f>AVERAGE(O349:O350)</f>
        <v>1.57156629</v>
      </c>
      <c r="Q349" s="157">
        <f>(MAX(O349:O350)-MIN(O349:O350))/P349</f>
        <v>0.0341837743</v>
      </c>
      <c r="R349" s="160" t="str">
        <f>IF(Q349&gt;C$15, "Repeat", "")</f>
        <v/>
      </c>
    </row>
    <row r="350">
      <c r="A350" s="19"/>
      <c r="B350" s="210">
        <f>'Sample Weights'!A185</f>
        <v>712</v>
      </c>
      <c r="C350" s="40">
        <f>'Sample Weights'!B185</f>
        <v>10</v>
      </c>
      <c r="D350" s="40" t="str">
        <f>'Sample Weights'!C185</f>
        <v>BELA-18-3</v>
      </c>
      <c r="E350" s="40">
        <f>'Sample Weights'!D185</f>
        <v>0.0211</v>
      </c>
      <c r="F350" s="152" t="s">
        <v>961</v>
      </c>
      <c r="G350" s="151">
        <v>1.1881</v>
      </c>
      <c r="H350" s="152" t="s">
        <v>474</v>
      </c>
      <c r="I350" s="159"/>
      <c r="J350" s="151">
        <v>0.1556</v>
      </c>
      <c r="K350" s="183">
        <v>64.8933</v>
      </c>
      <c r="L350" s="183">
        <v>37.5733</v>
      </c>
      <c r="M350" s="154">
        <f t="shared" si="37"/>
        <v>0.979836594</v>
      </c>
      <c r="N350" s="250">
        <f t="shared" si="38"/>
        <v>63.58483005</v>
      </c>
      <c r="O350" s="275">
        <f t="shared" si="39"/>
        <v>1.544705257</v>
      </c>
      <c r="P350" s="156"/>
      <c r="Q350" s="157"/>
      <c r="R350" s="158"/>
    </row>
    <row r="351">
      <c r="B351" s="210">
        <f>'Sample Weights'!A186</f>
        <v>185</v>
      </c>
      <c r="C351" s="40">
        <f>'Sample Weights'!B186</f>
        <v>85</v>
      </c>
      <c r="D351" s="40" t="str">
        <f>'Sample Weights'!C186</f>
        <v>GLCB-26-1</v>
      </c>
      <c r="E351" s="40">
        <f>'Sample Weights'!D186</f>
        <v>0.0228</v>
      </c>
      <c r="F351" s="152" t="s">
        <v>947</v>
      </c>
      <c r="G351" s="151">
        <v>1.1863</v>
      </c>
      <c r="H351" s="152" t="s">
        <v>833</v>
      </c>
      <c r="I351" s="159"/>
      <c r="J351" s="151">
        <v>0.1607</v>
      </c>
      <c r="K351" s="183">
        <v>39.2945</v>
      </c>
      <c r="L351" s="183">
        <v>36.1437</v>
      </c>
      <c r="M351" s="154">
        <f t="shared" si="37"/>
        <v>1.02187053</v>
      </c>
      <c r="N351" s="250">
        <f t="shared" si="38"/>
        <v>40.15389152</v>
      </c>
      <c r="O351" s="275">
        <f t="shared" si="39"/>
        <v>0.9173816541</v>
      </c>
      <c r="P351" s="156">
        <f>AVERAGE(O351:O352)</f>
        <v>0.9035275258</v>
      </c>
      <c r="Q351" s="157">
        <f>(MAX(O351:O352)-MIN(O351:O352))/P351</f>
        <v>0.03066675417</v>
      </c>
      <c r="R351" s="160" t="str">
        <f>IF(Q351&gt;C$15, "Repeat", "")</f>
        <v/>
      </c>
    </row>
    <row r="352">
      <c r="B352" s="210">
        <f>'Sample Weights'!A187</f>
        <v>186</v>
      </c>
      <c r="C352" s="40">
        <f>'Sample Weights'!B187</f>
        <v>85</v>
      </c>
      <c r="D352" s="40" t="str">
        <f>'Sample Weights'!C187</f>
        <v>GLCB-26-1</v>
      </c>
      <c r="E352" s="40">
        <f>'Sample Weights'!D187</f>
        <v>0.0222</v>
      </c>
      <c r="F352" s="152" t="s">
        <v>963</v>
      </c>
      <c r="G352" s="151">
        <v>1.1877</v>
      </c>
      <c r="H352" s="152" t="s">
        <v>483</v>
      </c>
      <c r="I352" s="152" t="s">
        <v>833</v>
      </c>
      <c r="J352" s="151">
        <v>0.1536</v>
      </c>
      <c r="K352" s="183">
        <v>36.422</v>
      </c>
      <c r="L352" s="183">
        <v>35.4535</v>
      </c>
      <c r="M352" s="154">
        <f t="shared" si="37"/>
        <v>1.04120681</v>
      </c>
      <c r="N352" s="250">
        <f t="shared" si="38"/>
        <v>37.92283442</v>
      </c>
      <c r="O352" s="275">
        <f t="shared" si="39"/>
        <v>0.8896733976</v>
      </c>
      <c r="P352" s="156"/>
      <c r="Q352" s="157"/>
      <c r="R352" s="158"/>
    </row>
    <row r="353">
      <c r="B353" s="210">
        <f>'Sample Weights'!A188</f>
        <v>187</v>
      </c>
      <c r="C353" s="40">
        <f>'Sample Weights'!B188</f>
        <v>318</v>
      </c>
      <c r="D353" s="40" t="str">
        <f>'Sample Weights'!C188</f>
        <v>SKWF-24-3</v>
      </c>
      <c r="E353" s="40">
        <f>'Sample Weights'!D188</f>
        <v>0.0221</v>
      </c>
      <c r="F353" s="152" t="s">
        <v>959</v>
      </c>
      <c r="G353" s="151">
        <v>1.1859</v>
      </c>
      <c r="H353" s="152" t="s">
        <v>834</v>
      </c>
      <c r="I353" s="152" t="s">
        <v>834</v>
      </c>
      <c r="J353" s="151">
        <v>0.162</v>
      </c>
      <c r="K353" s="183">
        <v>68.674</v>
      </c>
      <c r="L353" s="183">
        <v>37.4505</v>
      </c>
      <c r="M353" s="154">
        <f t="shared" si="37"/>
        <v>0.9835985326</v>
      </c>
      <c r="N353" s="250">
        <f t="shared" si="38"/>
        <v>67.54764563</v>
      </c>
      <c r="O353" s="275">
        <f t="shared" si="39"/>
        <v>1.566802207</v>
      </c>
      <c r="P353" s="156">
        <f>AVERAGE(O353:O354)</f>
        <v>1.539438422</v>
      </c>
      <c r="Q353" s="157">
        <f>(MAX(O353:O354)-MIN(O353:O354))/P353</f>
        <v>0.03555034673</v>
      </c>
      <c r="R353" s="160" t="str">
        <f>IF(Q353&gt;C$15, "Repeat", "")</f>
        <v/>
      </c>
    </row>
    <row r="354">
      <c r="B354" s="210">
        <f>'Sample Weights'!A189</f>
        <v>188</v>
      </c>
      <c r="C354" s="40">
        <f>'Sample Weights'!B189</f>
        <v>318</v>
      </c>
      <c r="D354" s="40" t="str">
        <f>'Sample Weights'!C189</f>
        <v>SKWF-24-3</v>
      </c>
      <c r="E354" s="40">
        <f>'Sample Weights'!D189</f>
        <v>0.0228</v>
      </c>
      <c r="F354" s="152" t="s">
        <v>964</v>
      </c>
      <c r="G354" s="151">
        <v>1.1884</v>
      </c>
      <c r="H354" s="152" t="s">
        <v>835</v>
      </c>
      <c r="I354" s="159"/>
      <c r="J354" s="151">
        <v>0.1563</v>
      </c>
      <c r="K354" s="183">
        <v>67.5437</v>
      </c>
      <c r="L354" s="183">
        <v>37.1504</v>
      </c>
      <c r="M354" s="154">
        <f t="shared" si="37"/>
        <v>0.9965461048</v>
      </c>
      <c r="N354" s="250">
        <f t="shared" si="38"/>
        <v>67.31041114</v>
      </c>
      <c r="O354" s="275">
        <f t="shared" si="39"/>
        <v>1.512074637</v>
      </c>
      <c r="P354" s="156"/>
      <c r="Q354" s="157"/>
      <c r="R354" s="158"/>
    </row>
    <row r="355">
      <c r="B355" s="210">
        <f>'Sample Weights'!A190</f>
        <v>189</v>
      </c>
      <c r="C355" s="40">
        <f>'Sample Weights'!B190</f>
        <v>214</v>
      </c>
      <c r="D355" s="40" t="str">
        <f>'Sample Weights'!C190</f>
        <v>MCFA-20-6</v>
      </c>
      <c r="E355" s="40">
        <f>'Sample Weights'!D190</f>
        <v>0.023</v>
      </c>
      <c r="F355" s="152" t="s">
        <v>953</v>
      </c>
      <c r="G355" s="151">
        <v>1.1862</v>
      </c>
      <c r="H355" s="152" t="s">
        <v>495</v>
      </c>
      <c r="I355" s="159"/>
      <c r="J355" s="151">
        <v>0.1609</v>
      </c>
      <c r="K355" s="183">
        <v>47.0359</v>
      </c>
      <c r="L355" s="183">
        <v>35.2739</v>
      </c>
      <c r="M355" s="154">
        <f t="shared" si="37"/>
        <v>1.046045892</v>
      </c>
      <c r="N355" s="250">
        <f t="shared" si="38"/>
        <v>49.20170997</v>
      </c>
      <c r="O355" s="275">
        <f t="shared" si="39"/>
        <v>1.106139164</v>
      </c>
      <c r="P355" s="156">
        <f>AVERAGE(O355:O356)</f>
        <v>1.065269587</v>
      </c>
      <c r="Q355" s="157">
        <f>(MAX(O355:O356)-MIN(O355:O356))/P355</f>
        <v>0.07673095601</v>
      </c>
      <c r="R355" s="160" t="str">
        <f>IF(Q355&gt;C$15, "Repeat", "")</f>
        <v/>
      </c>
    </row>
    <row r="356">
      <c r="B356" s="210">
        <f>'Sample Weights'!A191</f>
        <v>190</v>
      </c>
      <c r="C356" s="40">
        <f>'Sample Weights'!B191</f>
        <v>214</v>
      </c>
      <c r="D356" s="40" t="str">
        <f>'Sample Weights'!C191</f>
        <v>MCFA-20-6</v>
      </c>
      <c r="E356" s="40">
        <f>'Sample Weights'!D191</f>
        <v>0.0235</v>
      </c>
      <c r="F356" s="152" t="s">
        <v>953</v>
      </c>
      <c r="G356" s="151">
        <v>1.1847</v>
      </c>
      <c r="H356" s="152" t="s">
        <v>502</v>
      </c>
      <c r="I356" s="159"/>
      <c r="J356" s="151">
        <v>0.1589</v>
      </c>
      <c r="K356" s="183">
        <v>44.9954</v>
      </c>
      <c r="L356" s="183">
        <v>35.5723</v>
      </c>
      <c r="M356" s="154">
        <f t="shared" si="37"/>
        <v>1.035020377</v>
      </c>
      <c r="N356" s="250">
        <f t="shared" si="38"/>
        <v>46.57115589</v>
      </c>
      <c r="O356" s="275">
        <f t="shared" si="39"/>
        <v>1.02440001</v>
      </c>
      <c r="P356" s="156"/>
      <c r="Q356" s="157"/>
      <c r="R356" s="158"/>
    </row>
    <row r="357">
      <c r="B357" s="210">
        <f>'Sample Weights'!A192</f>
        <v>191</v>
      </c>
      <c r="C357" s="40" t="str">
        <f>'Sample Weights'!B192</f>
        <v>Nisqually-1</v>
      </c>
      <c r="D357" s="40" t="str">
        <f>'Sample Weights'!C192</f>
        <v/>
      </c>
      <c r="E357" s="40">
        <f>'Sample Weights'!D192</f>
        <v>0.0235</v>
      </c>
      <c r="F357" s="152" t="s">
        <v>961</v>
      </c>
      <c r="G357" s="151">
        <v>1.1857</v>
      </c>
      <c r="H357" s="152" t="s">
        <v>836</v>
      </c>
      <c r="I357" s="159"/>
      <c r="J357" s="151">
        <v>0.1628</v>
      </c>
      <c r="K357" s="183">
        <v>96.3472</v>
      </c>
      <c r="L357" s="183">
        <v>38.833</v>
      </c>
      <c r="M357" s="154">
        <f t="shared" si="37"/>
        <v>0.9497737996</v>
      </c>
      <c r="N357" s="250">
        <f t="shared" si="38"/>
        <v>91.50804623</v>
      </c>
      <c r="O357" s="275">
        <f t="shared" si="39"/>
        <v>1.983998928</v>
      </c>
      <c r="P357" s="156">
        <f>AVERAGE(O357:O358)</f>
        <v>1.985426552</v>
      </c>
      <c r="Q357" s="157">
        <f>(MAX(O357:O358)-MIN(O357:O358))/P357</f>
        <v>0.001438102362</v>
      </c>
      <c r="R357" s="160" t="str">
        <f>IF(Q357&gt;C$15, "Repeat", "")</f>
        <v/>
      </c>
    </row>
    <row r="358">
      <c r="B358" s="211">
        <f>'Sample Weights'!A193</f>
        <v>192</v>
      </c>
      <c r="C358" s="163" t="str">
        <f>'Sample Weights'!B193</f>
        <v>Nisqually-1</v>
      </c>
      <c r="D358" s="163" t="str">
        <f>'Sample Weights'!C193</f>
        <v/>
      </c>
      <c r="E358" s="163">
        <f>'Sample Weights'!D193</f>
        <v>0.0207</v>
      </c>
      <c r="F358" s="214" t="s">
        <v>947</v>
      </c>
      <c r="G358" s="213">
        <v>1.1857</v>
      </c>
      <c r="H358" s="214" t="s">
        <v>837</v>
      </c>
      <c r="I358" s="214" t="s">
        <v>836</v>
      </c>
      <c r="J358" s="213">
        <v>0.1616</v>
      </c>
      <c r="K358" s="187">
        <v>84.9497</v>
      </c>
      <c r="L358" s="187">
        <v>38.9404</v>
      </c>
      <c r="M358" s="167">
        <f t="shared" si="37"/>
        <v>0.9484760798</v>
      </c>
      <c r="N358" s="274">
        <f t="shared" si="38"/>
        <v>80.57275844</v>
      </c>
      <c r="O358" s="276">
        <f t="shared" si="39"/>
        <v>1.986854175</v>
      </c>
      <c r="P358" s="169"/>
      <c r="Q358" s="170"/>
      <c r="R358" s="171"/>
    </row>
    <row r="359">
      <c r="B359" s="132"/>
      <c r="C359" s="52"/>
      <c r="D359" s="53"/>
      <c r="E359" s="52"/>
      <c r="F359" s="53"/>
      <c r="G359" s="53"/>
      <c r="H359" s="53"/>
      <c r="I359" s="53"/>
      <c r="J359" s="53"/>
      <c r="K359" s="52"/>
      <c r="L359" s="52"/>
      <c r="M359" s="52"/>
      <c r="N359" s="52"/>
      <c r="O359" s="52"/>
      <c r="P359" s="54"/>
      <c r="Q359" s="54"/>
    </row>
    <row r="360">
      <c r="B360" s="132"/>
      <c r="C360" s="52"/>
      <c r="D360" s="53"/>
      <c r="E360" s="52"/>
      <c r="F360" s="53"/>
      <c r="G360" s="53"/>
      <c r="H360" s="53"/>
      <c r="I360" s="53"/>
      <c r="J360" s="53"/>
      <c r="K360" s="52"/>
      <c r="L360" s="19" t="s">
        <v>590</v>
      </c>
      <c r="M360" s="52"/>
      <c r="N360" s="52"/>
      <c r="O360" s="52"/>
      <c r="P360" s="54"/>
      <c r="Q360" s="54"/>
    </row>
    <row r="361">
      <c r="B361" s="172" t="s">
        <v>965</v>
      </c>
      <c r="C361" s="52"/>
      <c r="D361" s="53"/>
      <c r="E361" s="52"/>
      <c r="F361" s="53"/>
      <c r="G361" s="53"/>
      <c r="H361" s="53"/>
      <c r="I361" s="53"/>
      <c r="J361" s="53"/>
      <c r="K361" s="52"/>
      <c r="L361" s="173">
        <f>AVERAGE(L335:L358)</f>
        <v>36.96214167</v>
      </c>
      <c r="M361" s="52"/>
      <c r="N361" s="52"/>
      <c r="O361" s="52"/>
      <c r="P361" s="54"/>
      <c r="Q361" s="54"/>
    </row>
    <row r="362">
      <c r="B362" s="127" t="s">
        <v>372</v>
      </c>
      <c r="C362" s="59" t="s">
        <v>826</v>
      </c>
      <c r="D362" s="53"/>
      <c r="E362" s="52"/>
      <c r="F362" s="63"/>
      <c r="G362" s="53"/>
      <c r="H362" s="53"/>
      <c r="I362" s="63"/>
      <c r="J362" s="53"/>
      <c r="K362" s="52"/>
      <c r="L362" s="52"/>
      <c r="M362" s="52"/>
      <c r="N362" s="52"/>
      <c r="O362" s="52"/>
      <c r="P362" s="54"/>
      <c r="Q362" s="54"/>
    </row>
    <row r="363">
      <c r="B363" s="127" t="s">
        <v>966</v>
      </c>
      <c r="C363" s="52"/>
      <c r="D363" s="53"/>
      <c r="E363" s="52"/>
      <c r="F363" s="63"/>
      <c r="G363" s="53"/>
      <c r="H363" s="53"/>
      <c r="I363" s="63"/>
      <c r="J363" s="53"/>
      <c r="K363" s="52"/>
      <c r="L363" s="52"/>
      <c r="M363" s="52"/>
      <c r="N363" s="52"/>
      <c r="O363" s="52"/>
      <c r="P363" s="54"/>
      <c r="Q363" s="54"/>
    </row>
    <row r="364">
      <c r="B364" s="132"/>
      <c r="C364" s="52"/>
      <c r="D364" s="53"/>
      <c r="E364" s="52"/>
      <c r="F364" s="63" t="s">
        <v>942</v>
      </c>
      <c r="G364" s="53"/>
      <c r="H364" s="53"/>
      <c r="I364" s="63" t="s">
        <v>967</v>
      </c>
      <c r="J364" s="53"/>
      <c r="K364" s="52"/>
      <c r="L364" s="52"/>
      <c r="M364" s="52"/>
      <c r="N364" s="52"/>
      <c r="O364" s="52"/>
      <c r="P364" s="54"/>
      <c r="Q364" s="54"/>
    </row>
    <row r="365">
      <c r="B365" s="236" t="s">
        <v>394</v>
      </c>
      <c r="C365" s="236" t="s">
        <v>4</v>
      </c>
      <c r="D365" s="298" t="s">
        <v>5</v>
      </c>
      <c r="E365" s="236" t="s">
        <v>398</v>
      </c>
      <c r="F365" s="236" t="s">
        <v>399</v>
      </c>
      <c r="G365" s="236" t="s">
        <v>400</v>
      </c>
      <c r="H365" s="236" t="s">
        <v>401</v>
      </c>
      <c r="I365" s="236" t="s">
        <v>402</v>
      </c>
      <c r="J365" s="236" t="s">
        <v>403</v>
      </c>
      <c r="K365" s="236" t="s">
        <v>404</v>
      </c>
      <c r="L365" s="236" t="s">
        <v>405</v>
      </c>
      <c r="M365" s="236" t="s">
        <v>406</v>
      </c>
      <c r="N365" s="236" t="s">
        <v>407</v>
      </c>
      <c r="O365" s="236" t="s">
        <v>408</v>
      </c>
      <c r="P365" s="299" t="s">
        <v>409</v>
      </c>
      <c r="Q365" s="299" t="s">
        <v>411</v>
      </c>
      <c r="R365" s="300" t="s">
        <v>412</v>
      </c>
    </row>
    <row r="366">
      <c r="B366" s="151">
        <f>'Sample Weights'!A194</f>
        <v>193</v>
      </c>
      <c r="C366" s="40">
        <f>'Sample Weights'!B194</f>
        <v>33</v>
      </c>
      <c r="D366" s="40" t="str">
        <f>'Sample Weights'!C194</f>
        <v>CHKD-19-4</v>
      </c>
      <c r="E366" s="40">
        <f>'Sample Weights'!D194</f>
        <v>0.0229</v>
      </c>
      <c r="F366" s="152" t="s">
        <v>968</v>
      </c>
      <c r="G366" s="151">
        <v>1.1777</v>
      </c>
      <c r="H366" s="152" t="s">
        <v>848</v>
      </c>
      <c r="I366" s="152" t="s">
        <v>939</v>
      </c>
      <c r="J366" s="151">
        <v>0.1639</v>
      </c>
      <c r="K366" s="301">
        <v>21.5736</v>
      </c>
      <c r="L366" s="301">
        <v>35.8608</v>
      </c>
      <c r="M366" s="154">
        <f t="shared" ref="M366:M389" si="40">(L$375/(F$375/C$10)/(F$375/C$10+(G$375-F$375)/C$11+J$375/C$12))/(L366/(F366/C$10)/(F366/C$10+(G366-F366)/C$11+J366/C$12))</f>
        <v>1.008146832</v>
      </c>
      <c r="N366" s="250">
        <f t="shared" ref="N366:N389" si="41">K366*M366</f>
        <v>21.74935648</v>
      </c>
      <c r="O366" s="250">
        <f t="shared" ref="O366:O389" si="42">(N366-D$472)/D$471*(F366/C$10+(G366-F366)/C$11+J366/C$12)/E366</f>
        <v>0.4873911808</v>
      </c>
      <c r="P366" s="156">
        <f>AVERAGE(O366:O367)</f>
        <v>0.4910854637</v>
      </c>
      <c r="Q366" s="157">
        <f>(MAX(O366:O367)-MIN(O366:O367))/P366</f>
        <v>0.0150453764</v>
      </c>
      <c r="R366" s="302" t="str">
        <f>IF(Q366&gt;C$15, "Repeat", "")</f>
        <v/>
      </c>
    </row>
    <row r="367">
      <c r="B367" s="151">
        <f>'Sample Weights'!A195</f>
        <v>194</v>
      </c>
      <c r="C367" s="40">
        <f>'Sample Weights'!B195</f>
        <v>33</v>
      </c>
      <c r="D367" s="40" t="str">
        <f>'Sample Weights'!C195</f>
        <v>CHKD-19-4</v>
      </c>
      <c r="E367" s="40">
        <f>'Sample Weights'!D195</f>
        <v>0.0211</v>
      </c>
      <c r="F367" s="152" t="s">
        <v>969</v>
      </c>
      <c r="G367" s="151">
        <v>1.1735</v>
      </c>
      <c r="H367" s="152" t="s">
        <v>939</v>
      </c>
      <c r="I367" s="159"/>
      <c r="J367" s="151">
        <v>0.1632</v>
      </c>
      <c r="K367" s="183">
        <v>19.8722</v>
      </c>
      <c r="L367" s="183">
        <v>35.328</v>
      </c>
      <c r="M367" s="154">
        <f t="shared" si="40"/>
        <v>1.021726</v>
      </c>
      <c r="N367" s="250">
        <f t="shared" si="41"/>
        <v>20.30394342</v>
      </c>
      <c r="O367" s="250">
        <f t="shared" si="42"/>
        <v>0.4947797465</v>
      </c>
      <c r="P367" s="156"/>
      <c r="Q367" s="157"/>
      <c r="R367" s="302"/>
    </row>
    <row r="368">
      <c r="B368" s="151">
        <f>'Sample Weights'!A196</f>
        <v>195</v>
      </c>
      <c r="C368" s="40">
        <f>'Sample Weights'!B196</f>
        <v>170</v>
      </c>
      <c r="D368" s="40" t="str">
        <f>'Sample Weights'!C196</f>
        <v>KLNE-20-4</v>
      </c>
      <c r="E368" s="40">
        <f>'Sample Weights'!D196</f>
        <v>0.0218</v>
      </c>
      <c r="F368" s="152" t="s">
        <v>968</v>
      </c>
      <c r="G368" s="151">
        <v>1.1807</v>
      </c>
      <c r="H368" s="152" t="s">
        <v>849</v>
      </c>
      <c r="I368" s="159"/>
      <c r="J368" s="151">
        <v>0.1623</v>
      </c>
      <c r="K368" s="183">
        <v>26.7181</v>
      </c>
      <c r="L368" s="183">
        <v>34.3465</v>
      </c>
      <c r="M368" s="154">
        <f t="shared" si="40"/>
        <v>1.054174914</v>
      </c>
      <c r="N368" s="250">
        <f t="shared" si="41"/>
        <v>28.16555077</v>
      </c>
      <c r="O368" s="250">
        <f t="shared" si="42"/>
        <v>0.6521960835</v>
      </c>
      <c r="P368" s="156">
        <f>AVERAGE(O368:O369)</f>
        <v>0.6564264713</v>
      </c>
      <c r="Q368" s="157">
        <f>(MAX(O368:O369)-MIN(O368:O369))/P368</f>
        <v>0.01288914445</v>
      </c>
      <c r="R368" s="302" t="str">
        <f>IF(Q368&gt;C$15, "Repeat", "")</f>
        <v/>
      </c>
    </row>
    <row r="369">
      <c r="B369" s="151">
        <f>'Sample Weights'!A197</f>
        <v>196</v>
      </c>
      <c r="C369" s="40">
        <f>'Sample Weights'!B197</f>
        <v>170</v>
      </c>
      <c r="D369" s="40" t="str">
        <f>'Sample Weights'!C197</f>
        <v>KLNE-20-4</v>
      </c>
      <c r="E369" s="40">
        <f>'Sample Weights'!D197</f>
        <v>0.0243</v>
      </c>
      <c r="F369" s="152" t="s">
        <v>968</v>
      </c>
      <c r="G369" s="151">
        <v>1.177</v>
      </c>
      <c r="H369" s="152" t="s">
        <v>970</v>
      </c>
      <c r="I369" s="159"/>
      <c r="J369" s="151">
        <v>0.163</v>
      </c>
      <c r="K369" s="183">
        <v>31.1046</v>
      </c>
      <c r="L369" s="183">
        <v>34.9687</v>
      </c>
      <c r="M369" s="154">
        <f t="shared" si="40"/>
        <v>1.032831447</v>
      </c>
      <c r="N369" s="250">
        <f t="shared" si="41"/>
        <v>32.12580901</v>
      </c>
      <c r="O369" s="250">
        <f t="shared" si="42"/>
        <v>0.6606568591</v>
      </c>
      <c r="P369" s="156"/>
      <c r="Q369" s="157"/>
      <c r="R369" s="302"/>
    </row>
    <row r="370">
      <c r="B370" s="151">
        <f>'Sample Weights'!A198</f>
        <v>197</v>
      </c>
      <c r="C370" s="40">
        <f>'Sample Weights'!B198</f>
        <v>323</v>
      </c>
      <c r="D370" s="40" t="str">
        <f>'Sample Weights'!C198</f>
        <v>SLMB-28-3</v>
      </c>
      <c r="E370" s="40">
        <f>'Sample Weights'!D198</f>
        <v>0.0216</v>
      </c>
      <c r="F370" s="152" t="s">
        <v>949</v>
      </c>
      <c r="G370" s="151">
        <v>1.178</v>
      </c>
      <c r="H370" s="152" t="s">
        <v>850</v>
      </c>
      <c r="I370" s="159"/>
      <c r="J370" s="151">
        <v>0.1613</v>
      </c>
      <c r="K370" s="183">
        <v>147.7853</v>
      </c>
      <c r="L370" s="183">
        <v>36.5772</v>
      </c>
      <c r="M370" s="154">
        <f t="shared" si="40"/>
        <v>0.9863192701</v>
      </c>
      <c r="N370" s="250">
        <f t="shared" si="41"/>
        <v>145.7634892</v>
      </c>
      <c r="O370" s="250">
        <f t="shared" si="42"/>
        <v>3.229240592</v>
      </c>
      <c r="P370" s="156">
        <f>AVERAGE(O370:O371)</f>
        <v>3.270434758</v>
      </c>
      <c r="Q370" s="157">
        <f>(MAX(O370:O371)-MIN(O370:O371))/P370</f>
        <v>0.02519185914</v>
      </c>
      <c r="R370" s="302" t="str">
        <f>IF(Q370&gt;C$15, "Repeat", "")</f>
        <v/>
      </c>
    </row>
    <row r="371">
      <c r="B371" s="151">
        <f>'Sample Weights'!A199</f>
        <v>198</v>
      </c>
      <c r="C371" s="40">
        <f>'Sample Weights'!B199</f>
        <v>323</v>
      </c>
      <c r="D371" s="40" t="str">
        <f>'Sample Weights'!C199</f>
        <v>SLMB-28-3</v>
      </c>
      <c r="E371" s="40">
        <f>'Sample Weights'!D199</f>
        <v>0.0215</v>
      </c>
      <c r="F371" s="152" t="s">
        <v>971</v>
      </c>
      <c r="G371" s="151">
        <v>1.176</v>
      </c>
      <c r="H371" s="152" t="s">
        <v>972</v>
      </c>
      <c r="I371" s="152" t="s">
        <v>973</v>
      </c>
      <c r="J371" s="151">
        <v>0.1644</v>
      </c>
      <c r="K371" s="183">
        <v>149.8254</v>
      </c>
      <c r="L371" s="183">
        <v>35.1379</v>
      </c>
      <c r="M371" s="154">
        <f t="shared" si="40"/>
        <v>0.9935080154</v>
      </c>
      <c r="N371" s="250">
        <f t="shared" si="41"/>
        <v>148.8527358</v>
      </c>
      <c r="O371" s="250">
        <f t="shared" si="42"/>
        <v>3.311628924</v>
      </c>
      <c r="P371" s="156"/>
      <c r="Q371" s="157"/>
      <c r="R371" s="302"/>
    </row>
    <row r="372">
      <c r="B372" s="151">
        <f>'Sample Weights'!A200</f>
        <v>199</v>
      </c>
      <c r="C372" s="40">
        <f>'Sample Weights'!B200</f>
        <v>217</v>
      </c>
      <c r="D372" s="40" t="str">
        <f>'Sample Weights'!C200</f>
        <v>MCGR-15-8</v>
      </c>
      <c r="E372" s="40">
        <f>'Sample Weights'!D200</f>
        <v>0.0223</v>
      </c>
      <c r="F372" s="152" t="s">
        <v>962</v>
      </c>
      <c r="G372" s="151">
        <v>1.1796</v>
      </c>
      <c r="H372" s="152" t="s">
        <v>851</v>
      </c>
      <c r="I372" s="152" t="s">
        <v>851</v>
      </c>
      <c r="J372" s="151">
        <v>0.1618</v>
      </c>
      <c r="K372" s="183">
        <v>51.5956</v>
      </c>
      <c r="L372" s="183">
        <v>37.9598</v>
      </c>
      <c r="M372" s="154">
        <f t="shared" si="40"/>
        <v>0.9566316292</v>
      </c>
      <c r="N372" s="250">
        <f t="shared" si="41"/>
        <v>49.35798289</v>
      </c>
      <c r="O372" s="250">
        <f t="shared" si="42"/>
        <v>1.08664763</v>
      </c>
      <c r="P372" s="156">
        <f>AVERAGE(O372:O373)</f>
        <v>1.08469595</v>
      </c>
      <c r="Q372" s="157">
        <f>(MAX(O372:O373)-MIN(O372:O373))/P372</f>
        <v>0.003598574625</v>
      </c>
      <c r="R372" s="302" t="str">
        <f>IF(Q372&gt;C$15, "Repeat", "")</f>
        <v/>
      </c>
    </row>
    <row r="373">
      <c r="B373" s="151">
        <f>'Sample Weights'!A201</f>
        <v>200</v>
      </c>
      <c r="C373" s="40">
        <f>'Sample Weights'!B201</f>
        <v>217</v>
      </c>
      <c r="D373" s="40" t="str">
        <f>'Sample Weights'!C201</f>
        <v>MCGR-15-8</v>
      </c>
      <c r="E373" s="40">
        <f>'Sample Weights'!D201</f>
        <v>0.0213</v>
      </c>
      <c r="F373" s="152" t="s">
        <v>969</v>
      </c>
      <c r="G373" s="151">
        <v>1.1821</v>
      </c>
      <c r="H373" s="152" t="s">
        <v>974</v>
      </c>
      <c r="I373" s="159"/>
      <c r="J373" s="151">
        <v>0.1629</v>
      </c>
      <c r="K373" s="183">
        <v>46.0695</v>
      </c>
      <c r="L373" s="183">
        <v>35.7899</v>
      </c>
      <c r="M373" s="154">
        <f t="shared" si="40"/>
        <v>1.015111563</v>
      </c>
      <c r="N373" s="250">
        <f t="shared" si="41"/>
        <v>46.76568216</v>
      </c>
      <c r="O373" s="250">
        <f t="shared" si="42"/>
        <v>1.08274427</v>
      </c>
      <c r="P373" s="156"/>
      <c r="Q373" s="157"/>
      <c r="R373" s="302"/>
    </row>
    <row r="374">
      <c r="B374" s="151">
        <f>'Sample Weights'!A202</f>
        <v>201</v>
      </c>
      <c r="C374" s="40">
        <f>'Sample Weights'!B202</f>
        <v>104</v>
      </c>
      <c r="D374" s="40" t="str">
        <f>'Sample Weights'!C202</f>
        <v>HIXN-16-1</v>
      </c>
      <c r="E374" s="40">
        <f>'Sample Weights'!D202</f>
        <v>0.0232</v>
      </c>
      <c r="F374" s="152" t="s">
        <v>975</v>
      </c>
      <c r="G374" s="151">
        <v>1.1821</v>
      </c>
      <c r="H374" s="152" t="s">
        <v>852</v>
      </c>
      <c r="I374" s="159"/>
      <c r="J374" s="151">
        <v>0.1602</v>
      </c>
      <c r="K374" s="183">
        <v>135.5536</v>
      </c>
      <c r="L374" s="183">
        <v>35.7879</v>
      </c>
      <c r="M374" s="154">
        <f t="shared" si="40"/>
        <v>1.014795227</v>
      </c>
      <c r="N374" s="250">
        <f t="shared" si="41"/>
        <v>137.5591463</v>
      </c>
      <c r="O374" s="250">
        <f t="shared" si="42"/>
        <v>2.846904082</v>
      </c>
      <c r="P374" s="156">
        <f>AVERAGE(O374:O375)</f>
        <v>2.861003095</v>
      </c>
      <c r="Q374" s="157">
        <f>(MAX(O374:O375)-MIN(O374:O375))/P374</f>
        <v>0.009855992696</v>
      </c>
      <c r="R374" s="302" t="str">
        <f>IF(Q374&gt;C$15, "Repeat", "")</f>
        <v/>
      </c>
    </row>
    <row r="375">
      <c r="B375" s="151">
        <f>'Sample Weights'!A203</f>
        <v>202</v>
      </c>
      <c r="C375" s="40">
        <f>'Sample Weights'!B203</f>
        <v>104</v>
      </c>
      <c r="D375" s="40" t="str">
        <f>'Sample Weights'!C203</f>
        <v>HIXN-16-1</v>
      </c>
      <c r="E375" s="40">
        <f>'Sample Weights'!D203</f>
        <v>0.0223</v>
      </c>
      <c r="F375" s="152" t="s">
        <v>975</v>
      </c>
      <c r="G375" s="151">
        <v>1.1835</v>
      </c>
      <c r="H375" s="152" t="s">
        <v>884</v>
      </c>
      <c r="I375" s="159"/>
      <c r="J375" s="151">
        <v>0.1634</v>
      </c>
      <c r="K375" s="183">
        <v>133.1124</v>
      </c>
      <c r="L375" s="184">
        <v>36.4159</v>
      </c>
      <c r="M375" s="154">
        <f t="shared" si="40"/>
        <v>1</v>
      </c>
      <c r="N375" s="250">
        <f t="shared" si="41"/>
        <v>133.1124</v>
      </c>
      <c r="O375" s="250">
        <f t="shared" si="42"/>
        <v>2.875102107</v>
      </c>
      <c r="P375" s="156"/>
      <c r="Q375" s="157"/>
      <c r="R375" s="302"/>
    </row>
    <row r="376">
      <c r="B376" s="151">
        <f>'Sample Weights'!A204</f>
        <v>203</v>
      </c>
      <c r="C376" s="40">
        <f>'Sample Weights'!B204</f>
        <v>157</v>
      </c>
      <c r="D376" s="40" t="str">
        <f>'Sample Weights'!C204</f>
        <v>KLNA-20-3</v>
      </c>
      <c r="E376" s="40">
        <f>'Sample Weights'!D204</f>
        <v>0.022</v>
      </c>
      <c r="F376" s="152" t="s">
        <v>976</v>
      </c>
      <c r="G376" s="151">
        <v>1.1834</v>
      </c>
      <c r="H376" s="152" t="s">
        <v>853</v>
      </c>
      <c r="I376" s="159"/>
      <c r="J376" s="151">
        <v>0.163</v>
      </c>
      <c r="K376" s="183">
        <v>134.4021</v>
      </c>
      <c r="L376" s="183">
        <v>35.9057</v>
      </c>
      <c r="M376" s="154">
        <f t="shared" si="40"/>
        <v>1.015969458</v>
      </c>
      <c r="N376" s="250">
        <f t="shared" si="41"/>
        <v>136.5484286</v>
      </c>
      <c r="O376" s="250">
        <f t="shared" si="42"/>
        <v>2.987705952</v>
      </c>
      <c r="P376" s="156">
        <f>AVERAGE(O376:O377)</f>
        <v>2.94898366</v>
      </c>
      <c r="Q376" s="157">
        <f>(MAX(O376:O377)-MIN(O376:O377))/P376</f>
        <v>0.02626144892</v>
      </c>
      <c r="R376" s="302" t="str">
        <f>IF(Q376&gt;C$15, "Repeat", "")</f>
        <v/>
      </c>
    </row>
    <row r="377">
      <c r="B377" s="151">
        <f>'Sample Weights'!A205</f>
        <v>204</v>
      </c>
      <c r="C377" s="40">
        <f>'Sample Weights'!B205</f>
        <v>157</v>
      </c>
      <c r="D377" s="40" t="str">
        <f>'Sample Weights'!C205</f>
        <v>KLNA-20-3</v>
      </c>
      <c r="E377" s="40">
        <f>'Sample Weights'!D205</f>
        <v>0.0218</v>
      </c>
      <c r="F377" s="152" t="s">
        <v>977</v>
      </c>
      <c r="G377" s="151">
        <v>1.1797</v>
      </c>
      <c r="H377" s="152" t="s">
        <v>854</v>
      </c>
      <c r="I377" s="152" t="s">
        <v>853</v>
      </c>
      <c r="J377" s="151">
        <v>0.1625</v>
      </c>
      <c r="K377" s="183">
        <v>131.8354</v>
      </c>
      <c r="L377" s="183">
        <v>34.7371</v>
      </c>
      <c r="M377" s="154">
        <f t="shared" si="40"/>
        <v>1.002660374</v>
      </c>
      <c r="N377" s="250">
        <f t="shared" si="41"/>
        <v>132.1861315</v>
      </c>
      <c r="O377" s="250">
        <f t="shared" si="42"/>
        <v>2.910261368</v>
      </c>
      <c r="P377" s="156"/>
      <c r="Q377" s="157"/>
      <c r="R377" s="302"/>
    </row>
    <row r="378">
      <c r="B378" s="151">
        <f>'Sample Weights'!A206</f>
        <v>205</v>
      </c>
      <c r="C378" s="40">
        <f>'Sample Weights'!B206</f>
        <v>313</v>
      </c>
      <c r="D378" s="40" t="str">
        <f>'Sample Weights'!C206</f>
        <v>SKWE-24-2</v>
      </c>
      <c r="E378" s="40">
        <f>'Sample Weights'!D206</f>
        <v>0.0209</v>
      </c>
      <c r="F378" s="152" t="s">
        <v>976</v>
      </c>
      <c r="G378" s="151">
        <v>1.1833</v>
      </c>
      <c r="H378" s="152" t="s">
        <v>886</v>
      </c>
      <c r="I378" s="152" t="s">
        <v>886</v>
      </c>
      <c r="J378" s="151">
        <v>0.162</v>
      </c>
      <c r="K378" s="183">
        <v>46.8357</v>
      </c>
      <c r="L378" s="183">
        <v>36.5325</v>
      </c>
      <c r="M378" s="154">
        <f t="shared" si="40"/>
        <v>0.9979531995</v>
      </c>
      <c r="N378" s="250">
        <f t="shared" si="41"/>
        <v>46.73983667</v>
      </c>
      <c r="O378" s="250">
        <f t="shared" si="42"/>
        <v>1.103414544</v>
      </c>
      <c r="P378" s="156">
        <f>AVERAGE(O378:O379)</f>
        <v>1.091448156</v>
      </c>
      <c r="Q378" s="157">
        <f>(MAX(O378:O379)-MIN(O378:O379))/P378</f>
        <v>0.02192754375</v>
      </c>
      <c r="R378" s="302" t="str">
        <f>IF(Q378&gt;C$15, "Repeat", "")</f>
        <v/>
      </c>
    </row>
    <row r="379">
      <c r="B379" s="151">
        <f>'Sample Weights'!A207</f>
        <v>206</v>
      </c>
      <c r="C379" s="40">
        <f>'Sample Weights'!B207</f>
        <v>313</v>
      </c>
      <c r="D379" s="40" t="str">
        <f>'Sample Weights'!C207</f>
        <v>SKWE-24-2</v>
      </c>
      <c r="E379" s="40">
        <f>'Sample Weights'!D207</f>
        <v>0.0211</v>
      </c>
      <c r="F379" s="152" t="s">
        <v>976</v>
      </c>
      <c r="G379" s="151">
        <v>1.1839</v>
      </c>
      <c r="H379" s="152" t="s">
        <v>855</v>
      </c>
      <c r="I379" s="159"/>
      <c r="J379" s="151">
        <v>0.1624</v>
      </c>
      <c r="K379" s="183">
        <v>47.4128</v>
      </c>
      <c r="L379" s="183">
        <v>37.5136</v>
      </c>
      <c r="M379" s="154">
        <f t="shared" si="40"/>
        <v>0.972500569</v>
      </c>
      <c r="N379" s="250">
        <f t="shared" si="41"/>
        <v>46.10897498</v>
      </c>
      <c r="O379" s="250">
        <f t="shared" si="42"/>
        <v>1.079481767</v>
      </c>
      <c r="P379" s="156"/>
      <c r="Q379" s="157"/>
      <c r="R379" s="302"/>
    </row>
    <row r="380">
      <c r="B380" s="151">
        <f>'Sample Weights'!A208</f>
        <v>207</v>
      </c>
      <c r="C380" s="40">
        <f>'Sample Weights'!B208</f>
        <v>184</v>
      </c>
      <c r="D380" s="40" t="str">
        <f>'Sample Weights'!C208</f>
        <v>LAFY-30-2</v>
      </c>
      <c r="E380" s="40">
        <f>'Sample Weights'!D208</f>
        <v>0.0232</v>
      </c>
      <c r="F380" s="152" t="s">
        <v>969</v>
      </c>
      <c r="G380" s="151">
        <v>1.1803</v>
      </c>
      <c r="H380" s="152" t="s">
        <v>887</v>
      </c>
      <c r="I380" s="159"/>
      <c r="J380" s="151">
        <v>0.1624</v>
      </c>
      <c r="K380" s="183">
        <v>72.9843</v>
      </c>
      <c r="L380" s="183">
        <v>36.5979</v>
      </c>
      <c r="M380" s="154">
        <f t="shared" si="40"/>
        <v>0.9910704579</v>
      </c>
      <c r="N380" s="250">
        <f t="shared" si="41"/>
        <v>72.33258362</v>
      </c>
      <c r="O380" s="250">
        <f t="shared" si="42"/>
        <v>1.514426781</v>
      </c>
      <c r="P380" s="156">
        <f>AVERAGE(O380:O381)</f>
        <v>1.49183671</v>
      </c>
      <c r="Q380" s="157">
        <f>(MAX(O380:O381)-MIN(O380:O381))/P380</f>
        <v>0.03028491067</v>
      </c>
      <c r="R380" s="302" t="str">
        <f>IF(Q380&gt;C$15, "Repeat", "")</f>
        <v/>
      </c>
    </row>
    <row r="381">
      <c r="B381" s="151">
        <f>'Sample Weights'!A209</f>
        <v>208</v>
      </c>
      <c r="C381" s="40">
        <f>'Sample Weights'!B209</f>
        <v>184</v>
      </c>
      <c r="D381" s="40" t="str">
        <f>'Sample Weights'!C209</f>
        <v>LAFY-30-2</v>
      </c>
      <c r="E381" s="40">
        <f>'Sample Weights'!D209</f>
        <v>0.0227</v>
      </c>
      <c r="F381" s="152" t="s">
        <v>962</v>
      </c>
      <c r="G381" s="151">
        <v>1.1802</v>
      </c>
      <c r="H381" s="152" t="s">
        <v>856</v>
      </c>
      <c r="I381" s="159"/>
      <c r="J381" s="151">
        <v>0.1597</v>
      </c>
      <c r="K381" s="183">
        <v>69.8668</v>
      </c>
      <c r="L381" s="183">
        <v>36.9237</v>
      </c>
      <c r="M381" s="154">
        <f t="shared" si="40"/>
        <v>0.9828764752</v>
      </c>
      <c r="N381" s="250">
        <f t="shared" si="41"/>
        <v>68.67043412</v>
      </c>
      <c r="O381" s="250">
        <f t="shared" si="42"/>
        <v>1.469246639</v>
      </c>
      <c r="P381" s="156"/>
      <c r="Q381" s="157"/>
      <c r="R381" s="302"/>
    </row>
    <row r="382">
      <c r="B382" s="151">
        <f>'Sample Weights'!A210</f>
        <v>209</v>
      </c>
      <c r="C382" s="40">
        <f>'Sample Weights'!B210</f>
        <v>356</v>
      </c>
      <c r="D382" s="40" t="str">
        <f>'Sample Weights'!C210</f>
        <v>TOBA-23-4</v>
      </c>
      <c r="E382" s="40">
        <f>'Sample Weights'!D210</f>
        <v>0.0219</v>
      </c>
      <c r="F382" s="152" t="s">
        <v>969</v>
      </c>
      <c r="G382" s="151">
        <v>1.1782</v>
      </c>
      <c r="H382" s="152" t="s">
        <v>890</v>
      </c>
      <c r="I382" s="159"/>
      <c r="J382" s="151">
        <v>0.1614</v>
      </c>
      <c r="K382" s="183">
        <v>121.8486</v>
      </c>
      <c r="L382" s="183">
        <v>36.7976</v>
      </c>
      <c r="M382" s="154">
        <f t="shared" si="40"/>
        <v>0.983591385</v>
      </c>
      <c r="N382" s="250">
        <f t="shared" si="41"/>
        <v>119.8492332</v>
      </c>
      <c r="O382" s="250">
        <f t="shared" si="42"/>
        <v>2.626427877</v>
      </c>
      <c r="P382" s="156">
        <f>AVERAGE(O382:O383)</f>
        <v>2.560759999</v>
      </c>
      <c r="Q382" s="157">
        <f>(MAX(O382:O383)-MIN(O382:O383))/P382</f>
        <v>0.05128780359</v>
      </c>
      <c r="R382" s="302" t="str">
        <f>IF(Q382&gt;C$15, "Repeat", "")</f>
        <v/>
      </c>
    </row>
    <row r="383">
      <c r="B383" s="151">
        <f>'Sample Weights'!A211</f>
        <v>210</v>
      </c>
      <c r="C383" s="40">
        <f>'Sample Weights'!B211</f>
        <v>356</v>
      </c>
      <c r="D383" s="40" t="str">
        <f>'Sample Weights'!C211</f>
        <v>TOBA-23-4</v>
      </c>
      <c r="E383" s="40">
        <f>'Sample Weights'!D211</f>
        <v>0.022</v>
      </c>
      <c r="F383" s="152" t="s">
        <v>975</v>
      </c>
      <c r="G383" s="151">
        <v>1.1791</v>
      </c>
      <c r="H383" s="152" t="s">
        <v>889</v>
      </c>
      <c r="I383" s="152" t="s">
        <v>890</v>
      </c>
      <c r="J383" s="151">
        <v>0.1614</v>
      </c>
      <c r="K383" s="183">
        <v>114.6143</v>
      </c>
      <c r="L383" s="183">
        <v>36.3838</v>
      </c>
      <c r="M383" s="154">
        <f t="shared" si="40"/>
        <v>0.9964750797</v>
      </c>
      <c r="N383" s="250">
        <f t="shared" si="41"/>
        <v>114.2102937</v>
      </c>
      <c r="O383" s="250">
        <f t="shared" si="42"/>
        <v>2.495092121</v>
      </c>
      <c r="P383" s="156"/>
      <c r="Q383" s="157"/>
      <c r="R383" s="302"/>
    </row>
    <row r="384">
      <c r="B384" s="151">
        <f>'Sample Weights'!A212</f>
        <v>211</v>
      </c>
      <c r="C384" s="40">
        <f>'Sample Weights'!B212</f>
        <v>66</v>
      </c>
      <c r="D384" s="40" t="str">
        <f>'Sample Weights'!C212</f>
        <v>DENB-17-4</v>
      </c>
      <c r="E384" s="40">
        <f>'Sample Weights'!D212</f>
        <v>0.0229</v>
      </c>
      <c r="F384" s="152" t="s">
        <v>962</v>
      </c>
      <c r="G384" s="151">
        <v>1.1784</v>
      </c>
      <c r="H384" s="152" t="s">
        <v>858</v>
      </c>
      <c r="I384" s="152" t="s">
        <v>858</v>
      </c>
      <c r="J384" s="151">
        <v>0.1623</v>
      </c>
      <c r="K384" s="183">
        <v>41.8175</v>
      </c>
      <c r="L384" s="183">
        <v>37.6462</v>
      </c>
      <c r="M384" s="154">
        <f t="shared" si="40"/>
        <v>0.963952679</v>
      </c>
      <c r="N384" s="250">
        <f t="shared" si="41"/>
        <v>40.31009115</v>
      </c>
      <c r="O384" s="250">
        <f t="shared" si="42"/>
        <v>0.8706008913</v>
      </c>
      <c r="P384" s="156">
        <f>AVERAGE(O384:O385)</f>
        <v>0.8506422818</v>
      </c>
      <c r="Q384" s="157">
        <f>(MAX(O384:O385)-MIN(O384:O385))/P384</f>
        <v>0.04692597571</v>
      </c>
      <c r="R384" s="302" t="str">
        <f>IF(Q384&gt;C$15, "Repeat", "")</f>
        <v/>
      </c>
    </row>
    <row r="385">
      <c r="B385" s="151">
        <f>'Sample Weights'!A213</f>
        <v>212</v>
      </c>
      <c r="C385" s="40">
        <f>'Sample Weights'!B213</f>
        <v>66</v>
      </c>
      <c r="D385" s="40" t="str">
        <f>'Sample Weights'!C213</f>
        <v>DENB-17-4</v>
      </c>
      <c r="E385" s="40">
        <f>'Sample Weights'!D213</f>
        <v>0.0223</v>
      </c>
      <c r="F385" s="152" t="s">
        <v>969</v>
      </c>
      <c r="G385" s="151">
        <v>1.1716</v>
      </c>
      <c r="H385" s="152" t="s">
        <v>892</v>
      </c>
      <c r="I385" s="159"/>
      <c r="J385" s="151">
        <v>0.1649</v>
      </c>
      <c r="K385" s="183">
        <v>37.3551</v>
      </c>
      <c r="L385" s="183">
        <v>35.9551</v>
      </c>
      <c r="M385" s="154">
        <f t="shared" si="40"/>
        <v>1.003301488</v>
      </c>
      <c r="N385" s="250">
        <f t="shared" si="41"/>
        <v>37.4784274</v>
      </c>
      <c r="O385" s="250">
        <f t="shared" si="42"/>
        <v>0.8306836723</v>
      </c>
      <c r="P385" s="156"/>
      <c r="Q385" s="157"/>
      <c r="R385" s="302"/>
    </row>
    <row r="386">
      <c r="B386" s="151">
        <f>'Sample Weights'!A214</f>
        <v>213</v>
      </c>
      <c r="C386" s="40">
        <f>'Sample Weights'!B214</f>
        <v>79</v>
      </c>
      <c r="D386" s="40" t="str">
        <f>'Sample Weights'!C214</f>
        <v>FNYI-28-1</v>
      </c>
      <c r="E386" s="40">
        <f>'Sample Weights'!D214</f>
        <v>0.021</v>
      </c>
      <c r="F386" s="152" t="s">
        <v>959</v>
      </c>
      <c r="G386" s="151">
        <v>1.18</v>
      </c>
      <c r="H386" s="152" t="s">
        <v>891</v>
      </c>
      <c r="I386" s="159"/>
      <c r="J386" s="151">
        <v>0.1612</v>
      </c>
      <c r="K386" s="183">
        <v>39.811</v>
      </c>
      <c r="L386" s="183">
        <v>36.004</v>
      </c>
      <c r="M386" s="154">
        <f t="shared" si="40"/>
        <v>1.011647742</v>
      </c>
      <c r="N386" s="250">
        <f t="shared" si="41"/>
        <v>40.27470827</v>
      </c>
      <c r="O386" s="250">
        <f t="shared" si="42"/>
        <v>0.9492302807</v>
      </c>
      <c r="P386" s="156">
        <f>AVERAGE(O386:O387)</f>
        <v>0.9179556108</v>
      </c>
      <c r="Q386" s="157">
        <f>(MAX(O386:O387)-MIN(O386:O387))/P386</f>
        <v>0.06813983073</v>
      </c>
      <c r="R386" s="302" t="str">
        <f>IF(Q386&gt;C$15, "Repeat", "")</f>
        <v/>
      </c>
    </row>
    <row r="387">
      <c r="B387" s="151">
        <f>'Sample Weights'!A215</f>
        <v>214</v>
      </c>
      <c r="C387" s="40">
        <f>'Sample Weights'!B215</f>
        <v>79</v>
      </c>
      <c r="D387" s="40" t="str">
        <f>'Sample Weights'!C215</f>
        <v>FNYI-28-1</v>
      </c>
      <c r="E387" s="40">
        <f>'Sample Weights'!D215</f>
        <v>0.0211</v>
      </c>
      <c r="F387" s="152" t="s">
        <v>969</v>
      </c>
      <c r="G387" s="151">
        <v>1.1802</v>
      </c>
      <c r="H387" s="152" t="s">
        <v>860</v>
      </c>
      <c r="I387" s="159"/>
      <c r="J387" s="151">
        <v>0.1611</v>
      </c>
      <c r="K387" s="183">
        <v>39.8447</v>
      </c>
      <c r="L387" s="183">
        <v>38.3226</v>
      </c>
      <c r="M387" s="154">
        <f t="shared" si="40"/>
        <v>0.9457667439</v>
      </c>
      <c r="N387" s="250">
        <f t="shared" si="41"/>
        <v>37.68379218</v>
      </c>
      <c r="O387" s="250">
        <f t="shared" si="42"/>
        <v>0.8866809408</v>
      </c>
      <c r="P387" s="156"/>
      <c r="Q387" s="157"/>
      <c r="R387" s="302"/>
    </row>
    <row r="388">
      <c r="B388" s="151">
        <f>'Sample Weights'!A216</f>
        <v>215</v>
      </c>
      <c r="C388" s="40" t="str">
        <f>'Sample Weights'!B216</f>
        <v>Nisqually-1</v>
      </c>
      <c r="D388" s="40" t="str">
        <f>'Sample Weights'!C216</f>
        <v/>
      </c>
      <c r="E388" s="40">
        <f>'Sample Weights'!D216</f>
        <v>0.0217</v>
      </c>
      <c r="F388" s="152" t="s">
        <v>961</v>
      </c>
      <c r="G388" s="151">
        <v>1.1844</v>
      </c>
      <c r="H388" s="152" t="s">
        <v>894</v>
      </c>
      <c r="I388" s="159"/>
      <c r="J388" s="151">
        <v>0.1627</v>
      </c>
      <c r="K388" s="183">
        <v>88.5418</v>
      </c>
      <c r="L388" s="183">
        <v>38.2415</v>
      </c>
      <c r="M388" s="154">
        <f t="shared" si="40"/>
        <v>0.9573836306</v>
      </c>
      <c r="N388" s="250">
        <f t="shared" si="41"/>
        <v>84.76846994</v>
      </c>
      <c r="O388" s="250">
        <f t="shared" si="42"/>
        <v>1.896900939</v>
      </c>
      <c r="P388" s="156">
        <f>AVERAGE(O388:O389)</f>
        <v>1.910080213</v>
      </c>
      <c r="Q388" s="157">
        <f>(MAX(O388:O389)-MIN(O388:O389))/P388</f>
        <v>0.01379970775</v>
      </c>
      <c r="R388" s="302" t="str">
        <f>IF(Q388&gt;C$15, "Repeat", "")</f>
        <v/>
      </c>
    </row>
    <row r="389">
      <c r="B389" s="151">
        <f>'Sample Weights'!A217</f>
        <v>216</v>
      </c>
      <c r="C389" s="40" t="str">
        <f>'Sample Weights'!B217</f>
        <v>Nisqually-1</v>
      </c>
      <c r="D389" s="40" t="str">
        <f>'Sample Weights'!C217</f>
        <v/>
      </c>
      <c r="E389" s="40">
        <f>'Sample Weights'!D217</f>
        <v>0.0211</v>
      </c>
      <c r="F389" s="303" t="s">
        <v>961</v>
      </c>
      <c r="G389" s="238">
        <v>1.1859</v>
      </c>
      <c r="H389" s="303" t="s">
        <v>862</v>
      </c>
      <c r="I389" s="253"/>
      <c r="J389" s="238">
        <v>0.1626</v>
      </c>
      <c r="K389" s="183">
        <v>88.4509</v>
      </c>
      <c r="L389" s="183">
        <v>38.8487</v>
      </c>
      <c r="M389" s="154">
        <f t="shared" si="40"/>
        <v>0.943459359</v>
      </c>
      <c r="N389" s="250">
        <f t="shared" si="41"/>
        <v>83.44982942</v>
      </c>
      <c r="O389" s="250">
        <f t="shared" si="42"/>
        <v>1.923259487</v>
      </c>
      <c r="P389" s="156"/>
      <c r="Q389" s="157"/>
      <c r="R389" s="302"/>
    </row>
    <row r="390">
      <c r="B390" s="132"/>
      <c r="C390" s="52"/>
      <c r="D390" s="53"/>
      <c r="E390" s="52"/>
      <c r="F390" s="53"/>
      <c r="G390" s="53"/>
      <c r="H390" s="53"/>
      <c r="I390" s="53"/>
      <c r="J390" s="53"/>
      <c r="K390" s="52"/>
      <c r="L390" s="52"/>
      <c r="M390" s="52"/>
      <c r="N390" s="52"/>
      <c r="O390" s="52"/>
      <c r="P390" s="54"/>
      <c r="Q390" s="54"/>
    </row>
    <row r="391">
      <c r="B391" s="132"/>
      <c r="C391" s="52"/>
      <c r="D391" s="53"/>
      <c r="E391" s="52"/>
      <c r="F391" s="53"/>
      <c r="G391" s="53"/>
      <c r="H391" s="53"/>
      <c r="I391" s="53"/>
      <c r="J391" s="53"/>
      <c r="K391" s="52"/>
      <c r="L391" s="19" t="s">
        <v>590</v>
      </c>
      <c r="M391" s="52"/>
      <c r="N391" s="52"/>
      <c r="O391" s="52"/>
      <c r="P391" s="54"/>
      <c r="Q391" s="54"/>
    </row>
    <row r="392">
      <c r="A392" s="91"/>
      <c r="B392" s="172" t="s">
        <v>978</v>
      </c>
      <c r="C392" s="91"/>
      <c r="D392" s="91"/>
      <c r="E392" s="91"/>
      <c r="F392" s="93"/>
      <c r="G392" s="93"/>
      <c r="H392" s="93"/>
      <c r="I392" s="93"/>
      <c r="J392" s="93"/>
      <c r="K392" s="91"/>
      <c r="L392" s="173">
        <f>AVERAGE(L366:L389)</f>
        <v>36.44094167</v>
      </c>
      <c r="M392" s="91"/>
      <c r="N392" s="91"/>
      <c r="O392" s="91"/>
      <c r="P392" s="304"/>
      <c r="Q392" s="304"/>
      <c r="R392" s="91"/>
      <c r="S392" s="91"/>
    </row>
    <row r="393">
      <c r="A393" s="91"/>
      <c r="B393" s="60" t="s">
        <v>372</v>
      </c>
      <c r="C393" s="305" t="s">
        <v>979</v>
      </c>
      <c r="D393" s="91"/>
      <c r="E393" s="91"/>
      <c r="F393" s="93"/>
      <c r="G393" s="93"/>
      <c r="H393" s="93"/>
      <c r="I393" s="93"/>
      <c r="J393" s="93"/>
      <c r="K393" s="91"/>
      <c r="L393" s="91"/>
      <c r="M393" s="91"/>
      <c r="N393" s="91"/>
      <c r="O393" s="91"/>
      <c r="P393" s="304"/>
      <c r="Q393" s="304"/>
      <c r="R393" s="91"/>
      <c r="S393" s="91"/>
    </row>
    <row r="394">
      <c r="A394" s="91"/>
      <c r="B394" s="127" t="s">
        <v>966</v>
      </c>
      <c r="C394" s="91"/>
      <c r="D394" s="91"/>
      <c r="E394" s="91"/>
      <c r="F394" s="93"/>
      <c r="G394" s="93"/>
      <c r="H394" s="93"/>
      <c r="I394" s="93"/>
      <c r="J394" s="93"/>
      <c r="K394" s="91"/>
      <c r="L394" s="91"/>
      <c r="M394" s="91"/>
      <c r="N394" s="91"/>
      <c r="O394" s="91"/>
      <c r="P394" s="304"/>
      <c r="Q394" s="304"/>
      <c r="R394" s="91"/>
      <c r="S394" s="91"/>
    </row>
    <row r="395">
      <c r="A395" s="91"/>
      <c r="B395" s="91"/>
      <c r="C395" s="91"/>
      <c r="D395" s="91"/>
      <c r="E395" s="91"/>
      <c r="F395" s="60"/>
      <c r="G395" s="93"/>
      <c r="H395" s="93"/>
      <c r="I395" s="60"/>
      <c r="J395" s="93"/>
      <c r="K395" s="91"/>
      <c r="L395" s="91"/>
      <c r="M395" s="91"/>
      <c r="N395" s="91"/>
      <c r="O395" s="91"/>
      <c r="P395" s="304"/>
      <c r="Q395" s="304"/>
      <c r="R395" s="91"/>
      <c r="S395" s="91"/>
    </row>
    <row r="396">
      <c r="A396" s="91"/>
      <c r="B396" s="306" t="s">
        <v>394</v>
      </c>
      <c r="C396" s="306" t="s">
        <v>4</v>
      </c>
      <c r="D396" s="306" t="s">
        <v>5</v>
      </c>
      <c r="E396" s="306" t="s">
        <v>398</v>
      </c>
      <c r="F396" s="306" t="s">
        <v>399</v>
      </c>
      <c r="G396" s="306" t="s">
        <v>400</v>
      </c>
      <c r="H396" s="306" t="s">
        <v>401</v>
      </c>
      <c r="I396" s="306" t="s">
        <v>402</v>
      </c>
      <c r="J396" s="306" t="s">
        <v>403</v>
      </c>
      <c r="K396" s="306" t="s">
        <v>404</v>
      </c>
      <c r="L396" s="306" t="s">
        <v>405</v>
      </c>
      <c r="M396" s="306" t="s">
        <v>406</v>
      </c>
      <c r="N396" s="306" t="s">
        <v>407</v>
      </c>
      <c r="O396" s="306" t="s">
        <v>408</v>
      </c>
      <c r="P396" s="307" t="s">
        <v>409</v>
      </c>
      <c r="Q396" s="299" t="s">
        <v>411</v>
      </c>
      <c r="R396" s="308" t="s">
        <v>412</v>
      </c>
      <c r="S396" s="91"/>
    </row>
    <row r="397">
      <c r="A397" s="309"/>
      <c r="B397" s="41">
        <f>'Sample Weights'!A2</f>
        <v>1</v>
      </c>
      <c r="C397" s="41">
        <f>'Sample Weights'!B2</f>
        <v>300</v>
      </c>
      <c r="D397" s="41" t="str">
        <f>'Sample Weights'!C2</f>
        <v>SKWA-24-4</v>
      </c>
      <c r="E397" s="41">
        <f>'Sample Weights'!E2</f>
        <v>0.0208</v>
      </c>
      <c r="F397" s="310">
        <f t="shared" ref="F397:J397" si="43">F75</f>
        <v>0.0995</v>
      </c>
      <c r="G397" s="310">
        <f t="shared" si="43"/>
        <v>1.1412</v>
      </c>
      <c r="H397" s="311" t="str">
        <f t="shared" si="43"/>
        <v>05:05</v>
      </c>
      <c r="I397" s="311" t="str">
        <f t="shared" si="43"/>
        <v>05:05</v>
      </c>
      <c r="J397" s="310">
        <f t="shared" si="43"/>
        <v>0.163</v>
      </c>
      <c r="K397" s="301">
        <v>20.6699</v>
      </c>
      <c r="L397" s="301">
        <v>38.0753</v>
      </c>
      <c r="M397" s="154">
        <f t="shared" ref="M397:M412" si="45">(L$411/(F$411/C$10)/(F$411/C$10+(G$411-F$411)/C$11+J$411/C$12))/(L397/(F397/C$10)/(F397/C$10+(G397-F397)/C$11+J397/C$12))</f>
        <v>1.011627514</v>
      </c>
      <c r="N397" s="250">
        <f t="shared" ref="N397:N412" si="46">K397*M397</f>
        <v>20.91023954</v>
      </c>
      <c r="O397" s="250">
        <f t="shared" ref="O397:O412" si="47">(N397-D$472)/D$471*(F397/C$10+(G397-F397)/C$11+J397/C$12)/E397</f>
        <v>0.5026788178</v>
      </c>
      <c r="P397" s="156">
        <f>AVERAGE(O397:O398)</f>
        <v>0.5057378166</v>
      </c>
      <c r="Q397" s="157">
        <f>(MAX(O397:O398)-MIN(O397:O398))/P397</f>
        <v>0.01209717254</v>
      </c>
      <c r="R397" s="302" t="str">
        <f>IF(Q397&gt;C$15, "Repeat", "")</f>
        <v/>
      </c>
      <c r="S397" s="91"/>
    </row>
    <row r="398">
      <c r="A398" s="309"/>
      <c r="B398" s="41">
        <f>'Sample Weights'!A3</f>
        <v>2</v>
      </c>
      <c r="C398" s="41">
        <f>'Sample Weights'!B3</f>
        <v>300</v>
      </c>
      <c r="D398" s="41" t="str">
        <f>'Sample Weights'!C3</f>
        <v>SKWA-24-4</v>
      </c>
      <c r="E398" s="41">
        <f>'Sample Weights'!E3</f>
        <v>0.0205</v>
      </c>
      <c r="F398" s="310">
        <f t="shared" ref="F398:J398" si="44">F76</f>
        <v>0.0994</v>
      </c>
      <c r="G398" s="310">
        <f t="shared" si="44"/>
        <v>1.1427</v>
      </c>
      <c r="H398" s="311" t="str">
        <f t="shared" si="44"/>
        <v>05:07</v>
      </c>
      <c r="I398" s="311" t="str">
        <f t="shared" si="44"/>
        <v/>
      </c>
      <c r="J398" s="310">
        <f t="shared" si="44"/>
        <v>0.1618</v>
      </c>
      <c r="K398" s="183">
        <v>20.55</v>
      </c>
      <c r="L398" s="183">
        <v>37.9606</v>
      </c>
      <c r="M398" s="154">
        <f t="shared" si="45"/>
        <v>1.014227947</v>
      </c>
      <c r="N398" s="250">
        <f t="shared" si="46"/>
        <v>20.84238432</v>
      </c>
      <c r="O398" s="250">
        <f t="shared" si="47"/>
        <v>0.5087968154</v>
      </c>
      <c r="P398" s="156"/>
      <c r="Q398" s="157"/>
      <c r="R398" s="302"/>
      <c r="S398" s="91"/>
    </row>
    <row r="399">
      <c r="A399" s="309"/>
      <c r="B399" s="41">
        <f>'Sample Weights'!A4</f>
        <v>3</v>
      </c>
      <c r="C399" s="41">
        <f>'Sample Weights'!B4</f>
        <v>277</v>
      </c>
      <c r="D399" s="41" t="str">
        <f>'Sample Weights'!C4</f>
        <v>QFRS-16-2</v>
      </c>
      <c r="E399" s="41">
        <f>'Sample Weights'!E4</f>
        <v>0.0212</v>
      </c>
      <c r="F399" s="310">
        <f t="shared" ref="F399:J399" si="48">F77</f>
        <v>0.0996</v>
      </c>
      <c r="G399" s="310">
        <f t="shared" si="48"/>
        <v>1.1389</v>
      </c>
      <c r="H399" s="311" t="str">
        <f t="shared" si="48"/>
        <v>05:08</v>
      </c>
      <c r="I399" s="311" t="str">
        <f t="shared" si="48"/>
        <v/>
      </c>
      <c r="J399" s="310">
        <f t="shared" si="48"/>
        <v>0.1613</v>
      </c>
      <c r="K399" s="183">
        <v>202.4609</v>
      </c>
      <c r="L399" s="183">
        <v>41.0857</v>
      </c>
      <c r="M399" s="154">
        <f t="shared" si="45"/>
        <v>0.93589622</v>
      </c>
      <c r="N399" s="250">
        <f t="shared" si="46"/>
        <v>189.482391</v>
      </c>
      <c r="O399" s="250">
        <f t="shared" si="47"/>
        <v>4.135712415</v>
      </c>
      <c r="P399" s="156">
        <f>AVERAGE(O399:O400)</f>
        <v>4.191565731</v>
      </c>
      <c r="Q399" s="157">
        <f>(MAX(O399:O400)-MIN(O399:O400))/P399</f>
        <v>0.02665033517</v>
      </c>
      <c r="R399" s="302" t="str">
        <f>IF(Q399&gt;C$15, "Repeat", "")</f>
        <v/>
      </c>
      <c r="S399" s="91"/>
    </row>
    <row r="400">
      <c r="A400" s="309"/>
      <c r="B400" s="41">
        <f>'Sample Weights'!A5</f>
        <v>4</v>
      </c>
      <c r="C400" s="41">
        <f>'Sample Weights'!B5</f>
        <v>277</v>
      </c>
      <c r="D400" s="41" t="str">
        <f>'Sample Weights'!C5</f>
        <v>QFRS-16-2</v>
      </c>
      <c r="E400" s="41">
        <f>'Sample Weights'!E5</f>
        <v>0.0212</v>
      </c>
      <c r="F400" s="310">
        <f t="shared" ref="F400:J400" si="49">F78</f>
        <v>0.0995</v>
      </c>
      <c r="G400" s="310">
        <f t="shared" si="49"/>
        <v>1.1428</v>
      </c>
      <c r="H400" s="311" t="str">
        <f t="shared" si="49"/>
        <v>05:10</v>
      </c>
      <c r="I400" s="311" t="str">
        <f t="shared" si="49"/>
        <v/>
      </c>
      <c r="J400" s="310">
        <f t="shared" si="49"/>
        <v>0.1601</v>
      </c>
      <c r="K400" s="183">
        <v>203.0156</v>
      </c>
      <c r="L400" s="183">
        <v>40.2635</v>
      </c>
      <c r="M400" s="154">
        <f t="shared" si="45"/>
        <v>0.956407329</v>
      </c>
      <c r="N400" s="250">
        <f t="shared" si="46"/>
        <v>194.1656077</v>
      </c>
      <c r="O400" s="250">
        <f t="shared" si="47"/>
        <v>4.247419047</v>
      </c>
      <c r="P400" s="156"/>
      <c r="Q400" s="157"/>
      <c r="R400" s="302"/>
      <c r="S400" s="91"/>
    </row>
    <row r="401">
      <c r="A401" s="309"/>
      <c r="B401" s="41">
        <f>'Sample Weights'!A6</f>
        <v>5</v>
      </c>
      <c r="C401" s="41">
        <f>'Sample Weights'!B6</f>
        <v>330</v>
      </c>
      <c r="D401" s="41" t="str">
        <f>'Sample Weights'!C6</f>
        <v>SLMD-28-5</v>
      </c>
      <c r="E401" s="41">
        <f>'Sample Weights'!E6</f>
        <v>0.0217</v>
      </c>
      <c r="F401" s="310">
        <f t="shared" ref="F401:J401" si="50">F79</f>
        <v>0.0995</v>
      </c>
      <c r="G401" s="310">
        <f t="shared" si="50"/>
        <v>1.149</v>
      </c>
      <c r="H401" s="311" t="str">
        <f t="shared" si="50"/>
        <v>05:11</v>
      </c>
      <c r="I401" s="311" t="str">
        <f t="shared" si="50"/>
        <v/>
      </c>
      <c r="J401" s="310">
        <f t="shared" si="50"/>
        <v>0.1601</v>
      </c>
      <c r="K401" s="183">
        <v>82.8154</v>
      </c>
      <c r="L401" s="183">
        <v>37.4659</v>
      </c>
      <c r="M401" s="154">
        <f t="shared" si="45"/>
        <v>1.032894065</v>
      </c>
      <c r="N401" s="250">
        <f t="shared" si="46"/>
        <v>85.53953513</v>
      </c>
      <c r="O401" s="250">
        <f t="shared" si="47"/>
        <v>1.85904869</v>
      </c>
      <c r="P401" s="156">
        <f>AVERAGE(O401:O402)</f>
        <v>1.785465777</v>
      </c>
      <c r="Q401" s="157">
        <f>(MAX(O401:O402)-MIN(O401:O402))/P401</f>
        <v>0.08242433257</v>
      </c>
      <c r="R401" s="302" t="str">
        <f>IF(Q401&gt;C$15, "Repeat", "")</f>
        <v/>
      </c>
      <c r="S401" s="91"/>
    </row>
    <row r="402">
      <c r="A402" s="309"/>
      <c r="B402" s="41">
        <f>'Sample Weights'!A7</f>
        <v>6</v>
      </c>
      <c r="C402" s="41">
        <f>'Sample Weights'!B7</f>
        <v>330</v>
      </c>
      <c r="D402" s="41" t="str">
        <f>'Sample Weights'!C7</f>
        <v>SLMD-28-5</v>
      </c>
      <c r="E402" s="41">
        <f>'Sample Weights'!E7</f>
        <v>0.0209</v>
      </c>
      <c r="F402" s="310">
        <f t="shared" ref="F402:J402" si="51">F80</f>
        <v>0.0994</v>
      </c>
      <c r="G402" s="310">
        <f t="shared" si="51"/>
        <v>1.1399</v>
      </c>
      <c r="H402" s="311" t="str">
        <f t="shared" si="51"/>
        <v>05:12</v>
      </c>
      <c r="I402" s="311" t="str">
        <f t="shared" si="51"/>
        <v>05:10</v>
      </c>
      <c r="J402" s="310">
        <f t="shared" si="51"/>
        <v>0.1617</v>
      </c>
      <c r="K402" s="183">
        <v>77.5811</v>
      </c>
      <c r="L402" s="183">
        <v>39.1334</v>
      </c>
      <c r="M402" s="154">
        <f t="shared" si="45"/>
        <v>0.9815900951</v>
      </c>
      <c r="N402" s="250">
        <f t="shared" si="46"/>
        <v>76.15283933</v>
      </c>
      <c r="O402" s="250">
        <f t="shared" si="47"/>
        <v>1.711882865</v>
      </c>
      <c r="P402" s="156"/>
      <c r="Q402" s="157"/>
      <c r="R402" s="302"/>
      <c r="S402" s="91"/>
    </row>
    <row r="403">
      <c r="A403" s="309"/>
      <c r="B403" s="41">
        <f>'Sample Weights'!A8</f>
        <v>7</v>
      </c>
      <c r="C403" s="41">
        <f>'Sample Weights'!B8</f>
        <v>194</v>
      </c>
      <c r="D403" s="41" t="str">
        <f>'Sample Weights'!C8</f>
        <v>LILB-26-4</v>
      </c>
      <c r="E403" s="41">
        <f>'Sample Weights'!E8</f>
        <v>0.0205</v>
      </c>
      <c r="F403" s="310">
        <f t="shared" ref="F403:J403" si="52">F81</f>
        <v>0.0994</v>
      </c>
      <c r="G403" s="310">
        <f t="shared" si="52"/>
        <v>1.1401</v>
      </c>
      <c r="H403" s="311" t="str">
        <f t="shared" si="52"/>
        <v>05:14</v>
      </c>
      <c r="I403" s="311" t="str">
        <f t="shared" si="52"/>
        <v>05:14</v>
      </c>
      <c r="J403" s="310">
        <f t="shared" si="52"/>
        <v>0.1607</v>
      </c>
      <c r="K403" s="183">
        <v>30.4469</v>
      </c>
      <c r="L403" s="183">
        <v>40.1628</v>
      </c>
      <c r="M403" s="154">
        <f t="shared" si="45"/>
        <v>0.9560798443</v>
      </c>
      <c r="N403" s="250">
        <f t="shared" si="46"/>
        <v>29.10966741</v>
      </c>
      <c r="O403" s="250">
        <f t="shared" si="47"/>
        <v>0.6923746985</v>
      </c>
      <c r="P403" s="156">
        <f>AVERAGE(O403:O404)</f>
        <v>0.7288056496</v>
      </c>
      <c r="Q403" s="157">
        <f>(MAX(O403:O404)-MIN(O403:O404))/P403</f>
        <v>0.09997439267</v>
      </c>
      <c r="R403" s="302" t="str">
        <f>IF(Q403&gt;C$15, "Repeat", "")</f>
        <v/>
      </c>
      <c r="S403" s="91"/>
    </row>
    <row r="404">
      <c r="A404" s="309"/>
      <c r="B404" s="41">
        <f>'Sample Weights'!A9</f>
        <v>8</v>
      </c>
      <c r="C404" s="41">
        <f>'Sample Weights'!B9</f>
        <v>194</v>
      </c>
      <c r="D404" s="41" t="str">
        <f>'Sample Weights'!C9</f>
        <v>LILB-26-4</v>
      </c>
      <c r="E404" s="41">
        <f>'Sample Weights'!E9</f>
        <v>0.0208</v>
      </c>
      <c r="F404" s="310">
        <f t="shared" ref="F404:J404" si="53">F82</f>
        <v>0.0992</v>
      </c>
      <c r="G404" s="310">
        <f t="shared" si="53"/>
        <v>1.1467</v>
      </c>
      <c r="H404" s="311" t="str">
        <f t="shared" si="53"/>
        <v>05:15</v>
      </c>
      <c r="I404" s="311" t="str">
        <f t="shared" si="53"/>
        <v/>
      </c>
      <c r="J404" s="310">
        <f t="shared" si="53"/>
        <v>0.1617</v>
      </c>
      <c r="K404" s="183">
        <v>33.5243</v>
      </c>
      <c r="L404" s="183">
        <v>39.5528</v>
      </c>
      <c r="M404" s="154">
        <f t="shared" si="45"/>
        <v>0.9744679847</v>
      </c>
      <c r="N404" s="250">
        <f t="shared" si="46"/>
        <v>32.66835706</v>
      </c>
      <c r="O404" s="250">
        <f t="shared" si="47"/>
        <v>0.7652366007</v>
      </c>
      <c r="P404" s="156"/>
      <c r="Q404" s="157"/>
      <c r="R404" s="302"/>
      <c r="S404" s="91"/>
    </row>
    <row r="405">
      <c r="A405" s="309"/>
      <c r="B405" s="41">
        <f>'Sample Weights'!A10</f>
        <v>9</v>
      </c>
      <c r="C405" s="41">
        <f>'Sample Weights'!B10</f>
        <v>1</v>
      </c>
      <c r="D405" s="41" t="str">
        <f>'Sample Weights'!C10</f>
        <v>ALAA-20-1</v>
      </c>
      <c r="E405" s="41">
        <f>'Sample Weights'!E10</f>
        <v>0.0212</v>
      </c>
      <c r="F405" s="310">
        <f t="shared" ref="F405:J405" si="54">F83</f>
        <v>0.0992</v>
      </c>
      <c r="G405" s="310">
        <f t="shared" si="54"/>
        <v>1.1432</v>
      </c>
      <c r="H405" s="311" t="str">
        <f t="shared" si="54"/>
        <v>05:17</v>
      </c>
      <c r="I405" s="311" t="str">
        <f t="shared" si="54"/>
        <v/>
      </c>
      <c r="J405" s="310">
        <f t="shared" si="54"/>
        <v>0.1608</v>
      </c>
      <c r="K405" s="183">
        <v>98.6135</v>
      </c>
      <c r="L405" s="183">
        <v>39.4811</v>
      </c>
      <c r="M405" s="154">
        <f t="shared" si="45"/>
        <v>0.9730687926</v>
      </c>
      <c r="N405" s="250">
        <f t="shared" si="46"/>
        <v>95.95771938</v>
      </c>
      <c r="O405" s="250">
        <f t="shared" si="47"/>
        <v>2.120722342</v>
      </c>
      <c r="P405" s="156">
        <f>AVERAGE(O405:O406)</f>
        <v>2.154477154</v>
      </c>
      <c r="Q405" s="157">
        <f>(MAX(O405:O406)-MIN(O405:O406))/P405</f>
        <v>0.03133457373</v>
      </c>
      <c r="R405" s="302" t="str">
        <f>IF(Q405&gt;C$15, "Repeat", "")</f>
        <v/>
      </c>
      <c r="S405" s="91"/>
    </row>
    <row r="406">
      <c r="A406" s="309"/>
      <c r="B406" s="41">
        <f>'Sample Weights'!A11</f>
        <v>10</v>
      </c>
      <c r="C406" s="41">
        <f>'Sample Weights'!B11</f>
        <v>1</v>
      </c>
      <c r="D406" s="41" t="str">
        <f>'Sample Weights'!C11</f>
        <v>ALAA-20-1</v>
      </c>
      <c r="E406" s="41">
        <f>'Sample Weights'!E11</f>
        <v>0.0205</v>
      </c>
      <c r="F406" s="310">
        <f t="shared" ref="F406:J406" si="55">F84</f>
        <v>0.0992</v>
      </c>
      <c r="G406" s="310">
        <f t="shared" si="55"/>
        <v>1.1461</v>
      </c>
      <c r="H406" s="311" t="str">
        <f t="shared" si="55"/>
        <v>05:18</v>
      </c>
      <c r="I406" s="311" t="str">
        <f t="shared" si="55"/>
        <v/>
      </c>
      <c r="J406" s="310">
        <f t="shared" si="55"/>
        <v>0.1592</v>
      </c>
      <c r="K406" s="183">
        <v>100.2972</v>
      </c>
      <c r="L406" s="183">
        <v>40.3661</v>
      </c>
      <c r="M406" s="154">
        <f t="shared" si="45"/>
        <v>0.9531293525</v>
      </c>
      <c r="N406" s="250">
        <f t="shared" si="46"/>
        <v>95.59620529</v>
      </c>
      <c r="O406" s="250">
        <f t="shared" si="47"/>
        <v>2.188231966</v>
      </c>
      <c r="P406" s="156"/>
      <c r="Q406" s="157"/>
      <c r="R406" s="302"/>
      <c r="S406" s="91"/>
    </row>
    <row r="407">
      <c r="A407" s="309"/>
      <c r="B407" s="41">
        <f>'Sample Weights'!A12</f>
        <v>11</v>
      </c>
      <c r="C407" s="41">
        <f>'Sample Weights'!B12</f>
        <v>297</v>
      </c>
      <c r="D407" s="41" t="str">
        <f>'Sample Weights'!C12</f>
        <v>SKNP-10-8</v>
      </c>
      <c r="E407" s="41">
        <f>'Sample Weights'!E12</f>
        <v>0.021</v>
      </c>
      <c r="F407" s="310">
        <f t="shared" ref="F407:J407" si="56">F85</f>
        <v>0.0992</v>
      </c>
      <c r="G407" s="310">
        <f t="shared" si="56"/>
        <v>1.1425</v>
      </c>
      <c r="H407" s="311" t="str">
        <f t="shared" si="56"/>
        <v>05:19</v>
      </c>
      <c r="I407" s="311" t="str">
        <f t="shared" si="56"/>
        <v/>
      </c>
      <c r="J407" s="310">
        <f t="shared" si="56"/>
        <v>0.1624</v>
      </c>
      <c r="K407" s="183">
        <v>94.76</v>
      </c>
      <c r="L407" s="183">
        <v>39.7222</v>
      </c>
      <c r="M407" s="154">
        <f t="shared" si="45"/>
        <v>0.9674376966</v>
      </c>
      <c r="N407" s="250">
        <f t="shared" si="46"/>
        <v>91.67439613</v>
      </c>
      <c r="O407" s="250">
        <f t="shared" si="47"/>
        <v>2.047738191</v>
      </c>
      <c r="P407" s="156">
        <f>AVERAGE(O407:O408)</f>
        <v>2.054228747</v>
      </c>
      <c r="Q407" s="157">
        <f>(MAX(O407:O408)-MIN(O407:O408))/P407</f>
        <v>0.006319214548</v>
      </c>
      <c r="R407" s="302" t="str">
        <f>IF(Q407&gt;C$15, "Repeat", "")</f>
        <v/>
      </c>
      <c r="S407" s="91"/>
    </row>
    <row r="408">
      <c r="A408" s="309"/>
      <c r="B408" s="41">
        <f>'Sample Weights'!A13</f>
        <v>12</v>
      </c>
      <c r="C408" s="41">
        <f>'Sample Weights'!B13</f>
        <v>297</v>
      </c>
      <c r="D408" s="41" t="str">
        <f>'Sample Weights'!C13</f>
        <v>SKNP-10-8</v>
      </c>
      <c r="E408" s="41">
        <f>'Sample Weights'!E13</f>
        <v>0.0216</v>
      </c>
      <c r="F408" s="310">
        <f t="shared" ref="F408:J408" si="57">F86</f>
        <v>0.0993</v>
      </c>
      <c r="G408" s="310">
        <f t="shared" si="57"/>
        <v>1.141</v>
      </c>
      <c r="H408" s="311" t="str">
        <f t="shared" si="57"/>
        <v>05:21</v>
      </c>
      <c r="I408" s="311" t="str">
        <f t="shared" si="57"/>
        <v>05:19</v>
      </c>
      <c r="J408" s="310">
        <f t="shared" si="57"/>
        <v>0.1605</v>
      </c>
      <c r="K408" s="183">
        <v>97.1356</v>
      </c>
      <c r="L408" s="183">
        <v>39.177</v>
      </c>
      <c r="M408" s="154">
        <f t="shared" si="45"/>
        <v>0.9797444936</v>
      </c>
      <c r="N408" s="250">
        <f t="shared" si="46"/>
        <v>95.16806923</v>
      </c>
      <c r="O408" s="250">
        <f t="shared" si="47"/>
        <v>2.060719303</v>
      </c>
      <c r="P408" s="156"/>
      <c r="Q408" s="157"/>
      <c r="R408" s="302"/>
      <c r="S408" s="91"/>
    </row>
    <row r="409">
      <c r="A409" s="309"/>
      <c r="B409" s="41">
        <f>'Sample Weights'!A14</f>
        <v>13</v>
      </c>
      <c r="C409" s="41">
        <f>'Sample Weights'!B14</f>
        <v>19</v>
      </c>
      <c r="D409" s="41" t="str">
        <f>'Sample Weights'!C14</f>
        <v>BLCG-28-3</v>
      </c>
      <c r="E409" s="41">
        <f>'Sample Weights'!E14</f>
        <v>0.0204</v>
      </c>
      <c r="F409" s="310">
        <f t="shared" ref="F409:J409" si="58">F87</f>
        <v>0.0994</v>
      </c>
      <c r="G409" s="310">
        <f t="shared" si="58"/>
        <v>1.1584</v>
      </c>
      <c r="H409" s="311" t="str">
        <f t="shared" si="58"/>
        <v>05:22</v>
      </c>
      <c r="I409" s="311" t="str">
        <f t="shared" si="58"/>
        <v>05:22</v>
      </c>
      <c r="J409" s="310">
        <f t="shared" si="58"/>
        <v>0.1622</v>
      </c>
      <c r="K409" s="183">
        <v>164.455</v>
      </c>
      <c r="L409" s="183">
        <v>38.175</v>
      </c>
      <c r="M409" s="154">
        <f t="shared" si="45"/>
        <v>1.021334377</v>
      </c>
      <c r="N409" s="250">
        <f t="shared" si="46"/>
        <v>167.963545</v>
      </c>
      <c r="O409" s="250">
        <f t="shared" si="47"/>
        <v>3.875606432</v>
      </c>
      <c r="P409" s="156">
        <f>AVERAGE(O409:O410)</f>
        <v>3.599841569</v>
      </c>
      <c r="Q409" s="157">
        <f>(MAX(O409:O410)-MIN(O409:O410))/P409</f>
        <v>0.153209444</v>
      </c>
      <c r="R409" s="302" t="str">
        <f>IF(Q409&gt;C$15, "Repeat", "")</f>
        <v>Repeat</v>
      </c>
      <c r="S409" s="91"/>
    </row>
    <row r="410">
      <c r="A410" s="309"/>
      <c r="B410" s="41">
        <f>'Sample Weights'!A15</f>
        <v>14</v>
      </c>
      <c r="C410" s="41">
        <f>'Sample Weights'!B15</f>
        <v>19</v>
      </c>
      <c r="D410" s="41" t="str">
        <f>'Sample Weights'!C15</f>
        <v>BLCG-28-3</v>
      </c>
      <c r="E410" s="41">
        <f>'Sample Weights'!E15</f>
        <v>0.0213</v>
      </c>
      <c r="F410" s="310">
        <f t="shared" ref="F410:J410" si="59">F88</f>
        <v>0.0993</v>
      </c>
      <c r="G410" s="310">
        <f t="shared" si="59"/>
        <v>1.1427</v>
      </c>
      <c r="H410" s="311" t="str">
        <f t="shared" si="59"/>
        <v>05:24</v>
      </c>
      <c r="I410" s="311" t="str">
        <f t="shared" si="59"/>
        <v/>
      </c>
      <c r="J410" s="310">
        <f t="shared" si="59"/>
        <v>0.1601</v>
      </c>
      <c r="K410" s="183">
        <v>157.8928</v>
      </c>
      <c r="L410" s="183">
        <v>39.8403</v>
      </c>
      <c r="M410" s="154">
        <f t="shared" si="45"/>
        <v>0.9645347846</v>
      </c>
      <c r="N410" s="250">
        <f t="shared" si="46"/>
        <v>152.2930978</v>
      </c>
      <c r="O410" s="250">
        <f t="shared" si="47"/>
        <v>3.324076707</v>
      </c>
      <c r="P410" s="156"/>
      <c r="Q410" s="157"/>
      <c r="R410" s="302"/>
      <c r="S410" s="91"/>
    </row>
    <row r="411">
      <c r="A411" s="309"/>
      <c r="B411" s="41">
        <f>'Sample Weights'!A16</f>
        <v>15</v>
      </c>
      <c r="C411" s="41">
        <f>'Sample Weights'!B16</f>
        <v>160</v>
      </c>
      <c r="D411" s="41" t="str">
        <f>'Sample Weights'!C16</f>
        <v>KLNB-20-2</v>
      </c>
      <c r="E411" s="41">
        <f>'Sample Weights'!E16</f>
        <v>0.0216</v>
      </c>
      <c r="F411" s="310">
        <f t="shared" ref="F411:J411" si="60">F89</f>
        <v>0.0992</v>
      </c>
      <c r="G411" s="310">
        <f t="shared" si="60"/>
        <v>1.1407</v>
      </c>
      <c r="H411" s="311" t="str">
        <f t="shared" si="60"/>
        <v>05:26</v>
      </c>
      <c r="I411" s="311" t="str">
        <f t="shared" si="60"/>
        <v/>
      </c>
      <c r="J411" s="310">
        <f t="shared" si="60"/>
        <v>0.1621</v>
      </c>
      <c r="K411" s="183">
        <v>33.716</v>
      </c>
      <c r="L411" s="184">
        <v>38.3677</v>
      </c>
      <c r="M411" s="154">
        <f t="shared" si="45"/>
        <v>1</v>
      </c>
      <c r="N411" s="250">
        <f t="shared" si="46"/>
        <v>33.716</v>
      </c>
      <c r="O411" s="250">
        <f t="shared" si="47"/>
        <v>0.755811404</v>
      </c>
      <c r="P411" s="156">
        <f>AVERAGE(O411:O412)</f>
        <v>0.7437544355</v>
      </c>
      <c r="Q411" s="157">
        <f>(MAX(O411:O412)-MIN(O411:O412))/P411</f>
        <v>0.03242190677</v>
      </c>
      <c r="R411" s="302" t="str">
        <f>IF(Q411&gt;C$15, "Repeat", "")</f>
        <v/>
      </c>
      <c r="S411" s="91"/>
    </row>
    <row r="412">
      <c r="A412" s="309"/>
      <c r="B412" s="41">
        <f>'Sample Weights'!A17</f>
        <v>16</v>
      </c>
      <c r="C412" s="41">
        <f>'Sample Weights'!B17</f>
        <v>160</v>
      </c>
      <c r="D412" s="41" t="str">
        <f>'Sample Weights'!C17</f>
        <v>KLNB-20-2</v>
      </c>
      <c r="E412" s="41">
        <f>'Sample Weights'!E17</f>
        <v>0.0212</v>
      </c>
      <c r="F412" s="310">
        <f t="shared" ref="F412:J412" si="61">F90</f>
        <v>0.0995</v>
      </c>
      <c r="G412" s="310">
        <f t="shared" si="61"/>
        <v>1.1418</v>
      </c>
      <c r="H412" s="311" t="str">
        <f t="shared" si="61"/>
        <v>05:27</v>
      </c>
      <c r="I412" s="311" t="str">
        <f t="shared" si="61"/>
        <v>05:25</v>
      </c>
      <c r="J412" s="310">
        <f t="shared" si="61"/>
        <v>0.1611</v>
      </c>
      <c r="K412" s="183">
        <v>32.6011</v>
      </c>
      <c r="L412" s="183">
        <v>39.3052</v>
      </c>
      <c r="M412" s="154">
        <f t="shared" si="45"/>
        <v>0.9794612141</v>
      </c>
      <c r="N412" s="250">
        <f t="shared" si="46"/>
        <v>31.93151299</v>
      </c>
      <c r="O412" s="250">
        <f t="shared" si="47"/>
        <v>0.731697467</v>
      </c>
      <c r="P412" s="156"/>
      <c r="Q412" s="157"/>
      <c r="R412" s="302"/>
      <c r="S412" s="91"/>
    </row>
    <row r="413">
      <c r="A413" s="309"/>
      <c r="B413" s="41">
        <f>'Sample Weights'!A18</f>
        <v>17</v>
      </c>
      <c r="C413" s="41">
        <f>'Sample Weights'!B18</f>
        <v>282</v>
      </c>
      <c r="D413" s="41" t="str">
        <f>'Sample Weights'!C18</f>
        <v>QLKE-16-4</v>
      </c>
      <c r="E413" s="43" t="s">
        <v>980</v>
      </c>
      <c r="F413" s="310" t="str">
        <f t="shared" ref="F413:J413" si="62">F91</f>
        <v/>
      </c>
      <c r="G413" s="310" t="str">
        <f t="shared" si="62"/>
        <v/>
      </c>
      <c r="H413" s="311" t="str">
        <f t="shared" si="62"/>
        <v/>
      </c>
      <c r="I413" s="311" t="str">
        <f t="shared" si="62"/>
        <v/>
      </c>
      <c r="J413" s="310" t="str">
        <f t="shared" si="62"/>
        <v/>
      </c>
      <c r="K413" s="183"/>
      <c r="L413" s="183"/>
      <c r="M413" s="154"/>
      <c r="N413" s="250"/>
      <c r="O413" s="250"/>
      <c r="P413" s="156"/>
      <c r="Q413" s="157"/>
      <c r="R413" s="302"/>
      <c r="S413" s="91"/>
    </row>
    <row r="414">
      <c r="A414" s="309"/>
      <c r="B414" s="41">
        <f>'Sample Weights'!A19</f>
        <v>18</v>
      </c>
      <c r="C414" s="41">
        <f>'Sample Weights'!B19</f>
        <v>282</v>
      </c>
      <c r="D414" s="41" t="str">
        <f>'Sample Weights'!C19</f>
        <v>QLKE-16-4</v>
      </c>
      <c r="E414" s="43" t="s">
        <v>980</v>
      </c>
      <c r="F414" s="310" t="str">
        <f t="shared" ref="F414:J414" si="63">F92</f>
        <v/>
      </c>
      <c r="G414" s="310" t="str">
        <f t="shared" si="63"/>
        <v/>
      </c>
      <c r="H414" s="311" t="str">
        <f t="shared" si="63"/>
        <v/>
      </c>
      <c r="I414" s="311" t="str">
        <f t="shared" si="63"/>
        <v/>
      </c>
      <c r="J414" s="310" t="str">
        <f t="shared" si="63"/>
        <v/>
      </c>
      <c r="K414" s="183"/>
      <c r="L414" s="183"/>
      <c r="M414" s="154"/>
      <c r="N414" s="250"/>
      <c r="O414" s="250"/>
      <c r="P414" s="156"/>
      <c r="Q414" s="157"/>
      <c r="R414" s="302"/>
      <c r="S414" s="91"/>
    </row>
    <row r="415">
      <c r="A415" s="309"/>
      <c r="B415" s="41">
        <f>'Sample Weights'!A20</f>
        <v>19</v>
      </c>
      <c r="C415" s="41">
        <f>'Sample Weights'!B20</f>
        <v>384</v>
      </c>
      <c r="D415" s="41" t="str">
        <f>'Sample Weights'!C20</f>
        <v>YALE-27-3</v>
      </c>
      <c r="E415" s="41">
        <f>'Sample Weights'!E20</f>
        <v>0.0212</v>
      </c>
      <c r="F415" s="310">
        <f t="shared" ref="F415:J415" si="64">F93</f>
        <v>0.0989</v>
      </c>
      <c r="G415" s="310">
        <f t="shared" si="64"/>
        <v>1.142</v>
      </c>
      <c r="H415" s="311" t="str">
        <f t="shared" si="64"/>
        <v>05:29</v>
      </c>
      <c r="I415" s="311" t="str">
        <f t="shared" si="64"/>
        <v>05:29</v>
      </c>
      <c r="J415" s="310">
        <f t="shared" si="64"/>
        <v>0.1612</v>
      </c>
      <c r="K415" s="183">
        <v>92.0266</v>
      </c>
      <c r="L415" s="183">
        <v>39.8098</v>
      </c>
      <c r="M415" s="154">
        <f t="shared" ref="M415:M420" si="66">(L$411/(F$411/C$10)/(F$411/C$10+(G$411-F$411)/C$11+J$411/C$12))/(L415/(F415/C$10)/(F415/C$10+(G415-F415)/C$11+J415/C$12))</f>
        <v>0.9613817238</v>
      </c>
      <c r="N415" s="250">
        <f t="shared" ref="N415:N420" si="67">K415*M415</f>
        <v>88.47269134</v>
      </c>
      <c r="O415" s="250">
        <f t="shared" ref="O415:O420" si="68">(N415-D$472)/D$471*(F415/C$10+(G415-F415)/C$11+J415/C$12)/E415</f>
        <v>1.956923085</v>
      </c>
      <c r="P415" s="156">
        <f>AVERAGE(O415:O416)</f>
        <v>2.063382362</v>
      </c>
      <c r="Q415" s="157">
        <f>(MAX(O415:O416)-MIN(O415:O416))/P415</f>
        <v>0.1031890929</v>
      </c>
      <c r="R415" s="302" t="str">
        <f>IF(Q415&gt;C$15, "Repeat", "")</f>
        <v>Repeat</v>
      </c>
      <c r="S415" s="91"/>
    </row>
    <row r="416">
      <c r="A416" s="309"/>
      <c r="B416" s="41">
        <f>'Sample Weights'!A21</f>
        <v>20</v>
      </c>
      <c r="C416" s="41">
        <f>'Sample Weights'!B21</f>
        <v>384</v>
      </c>
      <c r="D416" s="41" t="str">
        <f>'Sample Weights'!C21</f>
        <v>YALE-27-3</v>
      </c>
      <c r="E416" s="41">
        <f>'Sample Weights'!E21</f>
        <v>0.0208</v>
      </c>
      <c r="F416" s="310">
        <f t="shared" ref="F416:J416" si="65">F94</f>
        <v>0.0994</v>
      </c>
      <c r="G416" s="310">
        <f t="shared" si="65"/>
        <v>1.1527</v>
      </c>
      <c r="H416" s="311" t="str">
        <f t="shared" si="65"/>
        <v>05:30</v>
      </c>
      <c r="I416" s="311" t="str">
        <f t="shared" si="65"/>
        <v/>
      </c>
      <c r="J416" s="310">
        <f t="shared" si="65"/>
        <v>0.1614</v>
      </c>
      <c r="K416" s="183">
        <v>99.5451</v>
      </c>
      <c r="L416" s="183">
        <v>40.4138</v>
      </c>
      <c r="M416" s="154">
        <f t="shared" si="66"/>
        <v>0.9600371404</v>
      </c>
      <c r="N416" s="250">
        <f t="shared" si="67"/>
        <v>95.56699314</v>
      </c>
      <c r="O416" s="250">
        <f t="shared" si="68"/>
        <v>2.169841639</v>
      </c>
      <c r="P416" s="156"/>
      <c r="Q416" s="157"/>
      <c r="R416" s="302"/>
      <c r="S416" s="91"/>
    </row>
    <row r="417">
      <c r="A417" s="309"/>
      <c r="B417" s="41">
        <f>'Sample Weights'!A22</f>
        <v>21</v>
      </c>
      <c r="C417" s="41">
        <f>'Sample Weights'!B22</f>
        <v>263</v>
      </c>
      <c r="D417" s="41" t="str">
        <f>'Sample Weights'!C22</f>
        <v>PHLC-22-5</v>
      </c>
      <c r="E417" s="41">
        <f>'Sample Weights'!E22</f>
        <v>0.0215</v>
      </c>
      <c r="F417" s="310">
        <f t="shared" ref="F417:J417" si="69">F95</f>
        <v>0.0992</v>
      </c>
      <c r="G417" s="310">
        <f t="shared" si="69"/>
        <v>1.1402</v>
      </c>
      <c r="H417" s="311" t="str">
        <f t="shared" si="69"/>
        <v>05:32</v>
      </c>
      <c r="I417" s="311" t="str">
        <f t="shared" si="69"/>
        <v/>
      </c>
      <c r="J417" s="310">
        <f t="shared" si="69"/>
        <v>0.1614</v>
      </c>
      <c r="K417" s="183">
        <v>14.3451</v>
      </c>
      <c r="L417" s="183">
        <v>38.8355</v>
      </c>
      <c r="M417" s="154">
        <f t="shared" si="66"/>
        <v>0.9871969257</v>
      </c>
      <c r="N417" s="250">
        <f t="shared" si="67"/>
        <v>14.16143862</v>
      </c>
      <c r="O417" s="250">
        <f t="shared" si="68"/>
        <v>0.3415073899</v>
      </c>
      <c r="P417" s="156">
        <f>AVERAGE(O417:O418)</f>
        <v>0.368997624</v>
      </c>
      <c r="Q417" s="157">
        <f>(MAX(O417:O418)-MIN(O417:O418))/P417</f>
        <v>0.1489995183</v>
      </c>
      <c r="R417" s="302" t="str">
        <f>IF(Q417&gt;C$15, "Repeat", "")</f>
        <v>Repeat</v>
      </c>
      <c r="S417" s="91"/>
    </row>
    <row r="418">
      <c r="A418" s="309"/>
      <c r="B418" s="41">
        <f>'Sample Weights'!A23</f>
        <v>22</v>
      </c>
      <c r="C418" s="41">
        <f>'Sample Weights'!B23</f>
        <v>263</v>
      </c>
      <c r="D418" s="41" t="str">
        <f>'Sample Weights'!C23</f>
        <v>PHLC-22-5</v>
      </c>
      <c r="E418" s="41">
        <f>'Sample Weights'!E23</f>
        <v>0.0209</v>
      </c>
      <c r="F418" s="310">
        <f t="shared" ref="F418:J418" si="70">F96</f>
        <v>0.0994</v>
      </c>
      <c r="G418" s="310">
        <f t="shared" si="70"/>
        <v>1.1602</v>
      </c>
      <c r="H418" s="311" t="str">
        <f t="shared" si="70"/>
        <v>05:33</v>
      </c>
      <c r="I418" s="311" t="str">
        <f t="shared" si="70"/>
        <v/>
      </c>
      <c r="J418" s="310">
        <f t="shared" si="70"/>
        <v>0.1618</v>
      </c>
      <c r="K418" s="183">
        <v>10.8346</v>
      </c>
      <c r="L418" s="183">
        <v>26.5463</v>
      </c>
      <c r="M418" s="154">
        <f t="shared" si="66"/>
        <v>1.470504388</v>
      </c>
      <c r="N418" s="250">
        <f t="shared" si="67"/>
        <v>15.93232684</v>
      </c>
      <c r="O418" s="250">
        <f t="shared" si="68"/>
        <v>0.3964878581</v>
      </c>
      <c r="P418" s="156"/>
      <c r="Q418" s="157"/>
      <c r="R418" s="302"/>
      <c r="S418" s="91"/>
    </row>
    <row r="419">
      <c r="A419" s="309"/>
      <c r="B419" s="41">
        <f>'Sample Weights'!A24</f>
        <v>23</v>
      </c>
      <c r="C419" s="41" t="str">
        <f>'Sample Weights'!B24</f>
        <v>Nisqually-1</v>
      </c>
      <c r="D419" s="41" t="str">
        <f>'Sample Weights'!C24</f>
        <v/>
      </c>
      <c r="E419" s="41">
        <f>'Sample Weights'!E24</f>
        <v>0.0217</v>
      </c>
      <c r="F419" s="310">
        <f t="shared" ref="F419:J419" si="71">F97</f>
        <v>0.0993</v>
      </c>
      <c r="G419" s="310">
        <f t="shared" si="71"/>
        <v>1.146</v>
      </c>
      <c r="H419" s="311" t="str">
        <f t="shared" si="71"/>
        <v>05:34</v>
      </c>
      <c r="I419" s="311" t="str">
        <f t="shared" si="71"/>
        <v/>
      </c>
      <c r="J419" s="310">
        <f t="shared" si="71"/>
        <v>0.1607</v>
      </c>
      <c r="K419" s="183">
        <v>76.973</v>
      </c>
      <c r="L419" s="183">
        <v>39.7523</v>
      </c>
      <c r="M419" s="154">
        <f t="shared" si="66"/>
        <v>0.96951398</v>
      </c>
      <c r="N419" s="250">
        <f t="shared" si="67"/>
        <v>74.62639958</v>
      </c>
      <c r="O419" s="250">
        <f t="shared" si="68"/>
        <v>1.623501394</v>
      </c>
      <c r="P419" s="156">
        <f>AVERAGE(O419:O420)</f>
        <v>1.656369612</v>
      </c>
      <c r="Q419" s="157">
        <f>(MAX(O419:O420)-MIN(O419:O420))/P419</f>
        <v>0.03968705844</v>
      </c>
      <c r="R419" s="302" t="str">
        <f>IF(Q419&gt;C$15, "Repeat", "")</f>
        <v/>
      </c>
      <c r="S419" s="91"/>
    </row>
    <row r="420">
      <c r="A420" s="309"/>
      <c r="B420" s="41">
        <f>'Sample Weights'!A25</f>
        <v>24</v>
      </c>
      <c r="C420" s="41" t="str">
        <f>'Sample Weights'!B25</f>
        <v>Nisqually-1</v>
      </c>
      <c r="D420" s="41" t="str">
        <f>'Sample Weights'!C25</f>
        <v/>
      </c>
      <c r="E420" s="41">
        <f>'Sample Weights'!E25</f>
        <v>0.0208</v>
      </c>
      <c r="F420" s="310">
        <f t="shared" ref="F420:J420" si="72">F98</f>
        <v>0.0992</v>
      </c>
      <c r="G420" s="310">
        <f t="shared" si="72"/>
        <v>1.15</v>
      </c>
      <c r="H420" s="312">
        <f t="shared" si="72"/>
        <v>0.2326388889</v>
      </c>
      <c r="I420" s="312">
        <f t="shared" si="72"/>
        <v>0.2326388889</v>
      </c>
      <c r="J420" s="310">
        <f t="shared" si="72"/>
        <v>0.1612</v>
      </c>
      <c r="K420" s="183">
        <v>75.9076</v>
      </c>
      <c r="L420" s="183">
        <v>39.543</v>
      </c>
      <c r="M420" s="154">
        <f t="shared" si="66"/>
        <v>0.9770038397</v>
      </c>
      <c r="N420" s="250">
        <f t="shared" si="67"/>
        <v>74.16201667</v>
      </c>
      <c r="O420" s="250">
        <f t="shared" si="68"/>
        <v>1.689237831</v>
      </c>
      <c r="P420" s="156"/>
      <c r="Q420" s="157"/>
      <c r="R420" s="302"/>
      <c r="S420" s="91"/>
    </row>
    <row r="421">
      <c r="B421" s="132"/>
      <c r="C421" s="52"/>
      <c r="D421" s="53"/>
      <c r="E421" s="52"/>
      <c r="F421" s="53"/>
      <c r="G421" s="53"/>
      <c r="H421" s="53"/>
      <c r="I421" s="53"/>
      <c r="J421" s="53"/>
      <c r="K421" s="52"/>
      <c r="L421" s="52"/>
      <c r="M421" s="52"/>
      <c r="N421" s="52"/>
      <c r="O421" s="52"/>
      <c r="P421" s="54"/>
      <c r="Q421" s="54"/>
    </row>
    <row r="422">
      <c r="B422" s="132"/>
      <c r="C422" s="52"/>
      <c r="D422" s="53"/>
      <c r="E422" s="52"/>
      <c r="F422" s="53"/>
      <c r="G422" s="53"/>
      <c r="H422" s="53"/>
      <c r="I422" s="53"/>
      <c r="J422" s="53"/>
      <c r="K422" s="52"/>
      <c r="L422" s="19" t="s">
        <v>590</v>
      </c>
      <c r="M422" s="52"/>
      <c r="N422" s="52"/>
      <c r="O422" s="52"/>
      <c r="P422" s="54"/>
      <c r="Q422" s="54"/>
    </row>
    <row r="423">
      <c r="A423" s="91"/>
      <c r="B423" s="313" t="s">
        <v>981</v>
      </c>
      <c r="C423" s="91"/>
      <c r="D423" s="91"/>
      <c r="E423" s="91"/>
      <c r="F423" s="93"/>
      <c r="G423" s="93"/>
      <c r="H423" s="93"/>
      <c r="I423" s="93"/>
      <c r="J423" s="93"/>
      <c r="K423" s="91"/>
      <c r="L423" s="173">
        <f>AVERAGE(L397:L420)</f>
        <v>38.77433182</v>
      </c>
      <c r="M423" s="91"/>
      <c r="N423" s="91"/>
      <c r="O423" s="91"/>
      <c r="P423" s="304"/>
      <c r="Q423" s="304"/>
      <c r="R423" s="91"/>
      <c r="S423" s="91"/>
    </row>
    <row r="424">
      <c r="A424" s="91"/>
      <c r="B424" s="60" t="s">
        <v>372</v>
      </c>
      <c r="C424" s="305" t="s">
        <v>982</v>
      </c>
      <c r="D424" s="91"/>
      <c r="E424" s="91"/>
      <c r="F424" s="93"/>
      <c r="G424" s="93"/>
      <c r="H424" s="93"/>
      <c r="I424" s="93"/>
      <c r="J424" s="93"/>
      <c r="K424" s="91"/>
      <c r="L424" s="91"/>
      <c r="M424" s="91"/>
      <c r="N424" s="91"/>
      <c r="O424" s="91"/>
      <c r="P424" s="304"/>
      <c r="Q424" s="304"/>
      <c r="R424" s="91"/>
      <c r="S424" s="91"/>
    </row>
    <row r="425">
      <c r="A425" s="91"/>
      <c r="B425" s="127" t="s">
        <v>966</v>
      </c>
      <c r="C425" s="91"/>
      <c r="D425" s="91"/>
      <c r="E425" s="91"/>
      <c r="F425" s="93"/>
      <c r="G425" s="93"/>
      <c r="H425" s="93"/>
      <c r="I425" s="93"/>
      <c r="J425" s="93"/>
      <c r="K425" s="91"/>
      <c r="L425" s="91"/>
      <c r="M425" s="91"/>
      <c r="N425" s="91"/>
      <c r="O425" s="91"/>
      <c r="P425" s="304"/>
      <c r="Q425" s="304"/>
      <c r="R425" s="91"/>
      <c r="S425" s="91"/>
    </row>
    <row r="426">
      <c r="A426" s="91"/>
      <c r="B426" s="91"/>
      <c r="C426" s="91"/>
      <c r="D426" s="91"/>
      <c r="E426" s="91"/>
      <c r="F426" s="57" t="s">
        <v>983</v>
      </c>
      <c r="G426" s="93"/>
      <c r="H426" s="93"/>
      <c r="I426" s="57" t="s">
        <v>984</v>
      </c>
      <c r="J426" s="93"/>
      <c r="K426" s="91"/>
      <c r="L426" s="91"/>
      <c r="M426" s="91"/>
      <c r="N426" s="91"/>
      <c r="O426" s="91"/>
      <c r="P426" s="304"/>
      <c r="Q426" s="304"/>
      <c r="R426" s="91"/>
      <c r="S426" s="91"/>
    </row>
    <row r="427">
      <c r="A427" s="91"/>
      <c r="B427" s="306" t="s">
        <v>394</v>
      </c>
      <c r="C427" s="306" t="s">
        <v>4</v>
      </c>
      <c r="D427" s="306" t="s">
        <v>5</v>
      </c>
      <c r="E427" s="306" t="s">
        <v>398</v>
      </c>
      <c r="F427" s="306" t="s">
        <v>399</v>
      </c>
      <c r="G427" s="306" t="s">
        <v>400</v>
      </c>
      <c r="H427" s="306" t="s">
        <v>401</v>
      </c>
      <c r="I427" s="306" t="s">
        <v>402</v>
      </c>
      <c r="J427" s="306" t="s">
        <v>403</v>
      </c>
      <c r="K427" s="306" t="s">
        <v>404</v>
      </c>
      <c r="L427" s="306" t="s">
        <v>405</v>
      </c>
      <c r="M427" s="306" t="s">
        <v>406</v>
      </c>
      <c r="N427" s="306" t="s">
        <v>407</v>
      </c>
      <c r="O427" s="306" t="s">
        <v>408</v>
      </c>
      <c r="P427" s="307" t="s">
        <v>409</v>
      </c>
      <c r="Q427" s="299" t="s">
        <v>411</v>
      </c>
      <c r="R427" s="308" t="s">
        <v>412</v>
      </c>
      <c r="S427" s="91"/>
    </row>
    <row r="428">
      <c r="A428" s="309"/>
      <c r="B428" s="41">
        <f>'Sample Weights'!A218</f>
        <v>217</v>
      </c>
      <c r="C428" s="41">
        <f>'Sample Weights'!B218</f>
        <v>60</v>
      </c>
      <c r="D428" s="41" t="str">
        <f>'Sample Weights'!C218</f>
        <v>DENA-17-2</v>
      </c>
      <c r="E428" s="41">
        <f>'Sample Weights'!D218</f>
        <v>0.0225</v>
      </c>
      <c r="F428" s="314" t="s">
        <v>969</v>
      </c>
      <c r="G428" s="315">
        <v>1.1788</v>
      </c>
      <c r="H428" s="314" t="s">
        <v>939</v>
      </c>
      <c r="I428" s="314" t="s">
        <v>939</v>
      </c>
      <c r="J428" s="315">
        <v>0.1612</v>
      </c>
      <c r="K428" s="301">
        <v>19.8593</v>
      </c>
      <c r="L428" s="301">
        <v>35.3363</v>
      </c>
      <c r="M428" s="154">
        <f t="shared" ref="M428:M451" si="73">(L$450/(F$450/C$10)/(F$450/C$10+(G$450-F$450)/C$11+J$450/C$12))/(L428/(F428/C$10)/(F428/C$10+(G428-F428)/C$11+J428/C$12))</f>
        <v>1.083514842</v>
      </c>
      <c r="N428" s="250">
        <f t="shared" ref="N428:N451" si="74">K428*M428</f>
        <v>21.5178463</v>
      </c>
      <c r="O428" s="250">
        <f t="shared" ref="O428:O451" si="75">(N428-D$472)/D$471*(F428/C$10+(G428-F428)/C$11+J428/C$12)/E428</f>
        <v>0.4909344702</v>
      </c>
      <c r="P428" s="156">
        <f>AVERAGE(O428:O429)</f>
        <v>0.5058536094</v>
      </c>
      <c r="Q428" s="157">
        <f>(MAX(O428:O429)-MIN(O428:O429))/P428</f>
        <v>0.05898599479</v>
      </c>
      <c r="R428" s="302" t="str">
        <f>IF(Q428&gt;C$15, "Repeat", "")</f>
        <v/>
      </c>
      <c r="S428" s="91"/>
    </row>
    <row r="429">
      <c r="A429" s="309"/>
      <c r="B429" s="41">
        <f>'Sample Weights'!A219</f>
        <v>218</v>
      </c>
      <c r="C429" s="41">
        <f>'Sample Weights'!B219</f>
        <v>60</v>
      </c>
      <c r="D429" s="41" t="str">
        <f>'Sample Weights'!C219</f>
        <v>DENA-17-2</v>
      </c>
      <c r="E429" s="41">
        <f>'Sample Weights'!D219</f>
        <v>0.0234</v>
      </c>
      <c r="F429" s="314" t="s">
        <v>949</v>
      </c>
      <c r="G429" s="315">
        <v>1.1729</v>
      </c>
      <c r="H429" s="314" t="s">
        <v>849</v>
      </c>
      <c r="I429" s="316"/>
      <c r="J429" s="315">
        <v>0.1625</v>
      </c>
      <c r="K429" s="183">
        <v>21.2025</v>
      </c>
      <c r="L429" s="183">
        <v>33.5483</v>
      </c>
      <c r="M429" s="154">
        <f t="shared" si="73"/>
        <v>1.133372382</v>
      </c>
      <c r="N429" s="250">
        <f t="shared" si="74"/>
        <v>24.03032793</v>
      </c>
      <c r="O429" s="250">
        <f t="shared" si="75"/>
        <v>0.5207727485</v>
      </c>
      <c r="P429" s="156"/>
      <c r="Q429" s="157"/>
      <c r="R429" s="302"/>
      <c r="S429" s="91"/>
    </row>
    <row r="430">
      <c r="A430" s="309"/>
      <c r="B430" s="41">
        <f>'Sample Weights'!A220</f>
        <v>219</v>
      </c>
      <c r="C430" s="41">
        <f>'Sample Weights'!B220</f>
        <v>16</v>
      </c>
      <c r="D430" s="41" t="str">
        <f>'Sample Weights'!C220</f>
        <v>BELC-18-4</v>
      </c>
      <c r="E430" s="41">
        <f>'Sample Weights'!D220</f>
        <v>0.0233</v>
      </c>
      <c r="F430" s="314" t="s">
        <v>975</v>
      </c>
      <c r="G430" s="315">
        <v>1.177</v>
      </c>
      <c r="H430" s="314" t="s">
        <v>970</v>
      </c>
      <c r="I430" s="316"/>
      <c r="J430" s="315">
        <v>0.1642</v>
      </c>
      <c r="K430" s="183">
        <v>58.331</v>
      </c>
      <c r="L430" s="183">
        <v>35.4502</v>
      </c>
      <c r="M430" s="154">
        <f t="shared" si="73"/>
        <v>1.081276586</v>
      </c>
      <c r="N430" s="250">
        <f t="shared" si="74"/>
        <v>63.07194456</v>
      </c>
      <c r="O430" s="250">
        <f t="shared" si="75"/>
        <v>1.31752727</v>
      </c>
      <c r="P430" s="156">
        <f>AVERAGE(O430:O431)</f>
        <v>1.315594118</v>
      </c>
      <c r="Q430" s="157">
        <f>(MAX(O430:O431)-MIN(O430:O431))/P430</f>
        <v>0.002938827372</v>
      </c>
      <c r="R430" s="302" t="str">
        <f>IF(Q430&gt;C$15, "Repeat", "")</f>
        <v/>
      </c>
      <c r="S430" s="91"/>
    </row>
    <row r="431">
      <c r="A431" s="309"/>
      <c r="B431" s="41">
        <f>'Sample Weights'!A221</f>
        <v>220</v>
      </c>
      <c r="C431" s="41">
        <f>'Sample Weights'!B221</f>
        <v>16</v>
      </c>
      <c r="D431" s="41" t="str">
        <f>'Sample Weights'!C221</f>
        <v>BELC-18-4</v>
      </c>
      <c r="E431" s="41">
        <f>'Sample Weights'!D221</f>
        <v>0.0241</v>
      </c>
      <c r="F431" s="314" t="s">
        <v>985</v>
      </c>
      <c r="G431" s="315">
        <v>1.1741</v>
      </c>
      <c r="H431" s="314" t="s">
        <v>850</v>
      </c>
      <c r="I431" s="316"/>
      <c r="J431" s="315">
        <v>0.1623</v>
      </c>
      <c r="K431" s="183">
        <v>58.6804</v>
      </c>
      <c r="L431" s="183">
        <v>33.3848</v>
      </c>
      <c r="M431" s="154">
        <f t="shared" si="73"/>
        <v>1.113332911</v>
      </c>
      <c r="N431" s="250">
        <f t="shared" si="74"/>
        <v>65.33082057</v>
      </c>
      <c r="O431" s="250">
        <f t="shared" si="75"/>
        <v>1.313660966</v>
      </c>
      <c r="P431" s="156"/>
      <c r="Q431" s="157"/>
      <c r="R431" s="302"/>
      <c r="S431" s="91"/>
    </row>
    <row r="432">
      <c r="A432" s="309"/>
      <c r="B432" s="41">
        <f>'Sample Weights'!A222</f>
        <v>221</v>
      </c>
      <c r="C432" s="41">
        <f>'Sample Weights'!B222</f>
        <v>221</v>
      </c>
      <c r="D432" s="41" t="str">
        <f>'Sample Weights'!C222</f>
        <v>MCHA-19-4</v>
      </c>
      <c r="E432" s="41">
        <f>'Sample Weights'!D222</f>
        <v>0.0217</v>
      </c>
      <c r="F432" s="314" t="s">
        <v>962</v>
      </c>
      <c r="G432" s="315">
        <v>1.1827</v>
      </c>
      <c r="H432" s="314" t="s">
        <v>973</v>
      </c>
      <c r="I432" s="316"/>
      <c r="J432" s="315">
        <v>0.1619</v>
      </c>
      <c r="K432" s="183">
        <v>18.9656</v>
      </c>
      <c r="L432" s="183">
        <v>36.5595</v>
      </c>
      <c r="M432" s="154">
        <f t="shared" si="73"/>
        <v>1.052916394</v>
      </c>
      <c r="N432" s="250">
        <f t="shared" si="74"/>
        <v>19.96919116</v>
      </c>
      <c r="O432" s="250">
        <f t="shared" si="75"/>
        <v>0.4768986563</v>
      </c>
      <c r="P432" s="156">
        <f>AVERAGE(O432:O433)</f>
        <v>0.4699267264</v>
      </c>
      <c r="Q432" s="157">
        <f>(MAX(O432:O433)-MIN(O432:O433))/P432</f>
        <v>0.02967241296</v>
      </c>
      <c r="R432" s="302" t="str">
        <f>IF(Q432&gt;C$15, "Repeat", "")</f>
        <v/>
      </c>
      <c r="S432" s="91"/>
    </row>
    <row r="433">
      <c r="A433" s="309"/>
      <c r="B433" s="41">
        <f>'Sample Weights'!A223</f>
        <v>222</v>
      </c>
      <c r="C433" s="41">
        <f>'Sample Weights'!B223</f>
        <v>221</v>
      </c>
      <c r="D433" s="41" t="str">
        <f>'Sample Weights'!C223</f>
        <v>MCHA-19-4</v>
      </c>
      <c r="E433" s="41">
        <f>'Sample Weights'!D223</f>
        <v>0.0209</v>
      </c>
      <c r="F433" s="314" t="s">
        <v>969</v>
      </c>
      <c r="G433" s="315">
        <v>1.1809</v>
      </c>
      <c r="H433" s="314" t="s">
        <v>851</v>
      </c>
      <c r="I433" s="314" t="s">
        <v>974</v>
      </c>
      <c r="J433" s="315">
        <v>0.1617</v>
      </c>
      <c r="K433" s="183">
        <v>17.6414</v>
      </c>
      <c r="L433" s="183">
        <v>36.4188</v>
      </c>
      <c r="M433" s="154">
        <f t="shared" si="73"/>
        <v>1.053284503</v>
      </c>
      <c r="N433" s="250">
        <f t="shared" si="74"/>
        <v>18.58141322</v>
      </c>
      <c r="O433" s="250">
        <f t="shared" si="75"/>
        <v>0.4629547964</v>
      </c>
      <c r="P433" s="156"/>
      <c r="Q433" s="157"/>
      <c r="R433" s="302"/>
      <c r="S433" s="91"/>
    </row>
    <row r="434">
      <c r="A434" s="309"/>
      <c r="B434" s="41">
        <f>'Sample Weights'!A224</f>
        <v>223</v>
      </c>
      <c r="C434" s="41">
        <f>'Sample Weights'!B224</f>
        <v>165</v>
      </c>
      <c r="D434" s="41" t="str">
        <f>'Sample Weights'!C224</f>
        <v>KLND-20-3</v>
      </c>
      <c r="E434" s="41">
        <f>'Sample Weights'!D224</f>
        <v>0.0224</v>
      </c>
      <c r="F434" s="314" t="s">
        <v>962</v>
      </c>
      <c r="G434" s="315">
        <v>1.1801</v>
      </c>
      <c r="H434" s="314" t="s">
        <v>974</v>
      </c>
      <c r="I434" s="314" t="s">
        <v>986</v>
      </c>
      <c r="J434" s="315">
        <v>0.1608</v>
      </c>
      <c r="K434" s="183">
        <v>80.5676</v>
      </c>
      <c r="L434" s="183">
        <v>39.2876</v>
      </c>
      <c r="M434" s="154">
        <f t="shared" si="73"/>
        <v>0.9772906446</v>
      </c>
      <c r="N434" s="250">
        <f t="shared" si="74"/>
        <v>78.73796174</v>
      </c>
      <c r="O434" s="250">
        <f t="shared" si="75"/>
        <v>1.702326644</v>
      </c>
      <c r="P434" s="156">
        <f>AVERAGE(O434:O435)</f>
        <v>1.724900477</v>
      </c>
      <c r="Q434" s="157">
        <f>(MAX(O434:O435)-MIN(O434:O435))/P434</f>
        <v>0.02617407006</v>
      </c>
      <c r="R434" s="302" t="str">
        <f>IF(Q434&gt;C$15, "Repeat", "")</f>
        <v/>
      </c>
      <c r="S434" s="91"/>
    </row>
    <row r="435">
      <c r="A435" s="309"/>
      <c r="B435" s="41">
        <f>'Sample Weights'!A225</f>
        <v>224</v>
      </c>
      <c r="C435" s="41">
        <f>'Sample Weights'!B225</f>
        <v>165</v>
      </c>
      <c r="D435" s="41" t="str">
        <f>'Sample Weights'!C225</f>
        <v>KLND-20-3</v>
      </c>
      <c r="E435" s="41">
        <f>'Sample Weights'!D225</f>
        <v>0.0227</v>
      </c>
      <c r="F435" s="314" t="s">
        <v>976</v>
      </c>
      <c r="G435" s="315">
        <v>1.1819</v>
      </c>
      <c r="H435" s="314" t="s">
        <v>986</v>
      </c>
      <c r="I435" s="316"/>
      <c r="J435" s="315">
        <v>0.1573</v>
      </c>
      <c r="K435" s="183">
        <v>79.2654</v>
      </c>
      <c r="L435" s="183">
        <v>37.1305</v>
      </c>
      <c r="M435" s="154">
        <f t="shared" si="73"/>
        <v>1.0346972</v>
      </c>
      <c r="N435" s="250">
        <f t="shared" si="74"/>
        <v>82.01568747</v>
      </c>
      <c r="O435" s="250">
        <f t="shared" si="75"/>
        <v>1.74747431</v>
      </c>
      <c r="P435" s="156"/>
      <c r="Q435" s="157"/>
      <c r="R435" s="302"/>
      <c r="S435" s="91"/>
    </row>
    <row r="436">
      <c r="A436" s="309"/>
      <c r="B436" s="41">
        <f>'Sample Weights'!A226</f>
        <v>225</v>
      </c>
      <c r="C436" s="41">
        <f>'Sample Weights'!B226</f>
        <v>187</v>
      </c>
      <c r="D436" s="41" t="str">
        <f>'Sample Weights'!C226</f>
        <v>LILA-26-2</v>
      </c>
      <c r="E436" s="41">
        <f>'Sample Weights'!D226</f>
        <v>0.0238</v>
      </c>
      <c r="F436" s="314" t="s">
        <v>976</v>
      </c>
      <c r="G436" s="315">
        <v>1.1803</v>
      </c>
      <c r="H436" s="314" t="s">
        <v>884</v>
      </c>
      <c r="I436" s="316"/>
      <c r="J436" s="315">
        <v>0.1617</v>
      </c>
      <c r="K436" s="183">
        <v>27.9787</v>
      </c>
      <c r="L436" s="183">
        <v>35.5261</v>
      </c>
      <c r="M436" s="154">
        <f t="shared" si="73"/>
        <v>1.082519021</v>
      </c>
      <c r="N436" s="250">
        <f t="shared" si="74"/>
        <v>30.28747493</v>
      </c>
      <c r="O436" s="250">
        <f t="shared" si="75"/>
        <v>0.6392567868</v>
      </c>
      <c r="P436" s="156">
        <f>AVERAGE(O436:O437)</f>
        <v>0.6369531138</v>
      </c>
      <c r="Q436" s="157">
        <f>(MAX(O436:O437)-MIN(O436:O437))/P436</f>
        <v>0.007233414676</v>
      </c>
      <c r="R436" s="302" t="str">
        <f>IF(Q436&gt;C$15, "Repeat", "")</f>
        <v/>
      </c>
      <c r="S436" s="91"/>
    </row>
    <row r="437">
      <c r="A437" s="309"/>
      <c r="B437" s="41">
        <f>'Sample Weights'!A227</f>
        <v>226</v>
      </c>
      <c r="C437" s="41">
        <f>'Sample Weights'!B227</f>
        <v>187</v>
      </c>
      <c r="D437" s="41" t="str">
        <f>'Sample Weights'!C227</f>
        <v>LILA-26-2</v>
      </c>
      <c r="E437" s="41">
        <f>'Sample Weights'!D227</f>
        <v>0.023</v>
      </c>
      <c r="F437" s="314" t="s">
        <v>987</v>
      </c>
      <c r="G437" s="315">
        <v>1.1805</v>
      </c>
      <c r="H437" s="314" t="s">
        <v>853</v>
      </c>
      <c r="I437" s="316"/>
      <c r="J437" s="315">
        <v>0.1603</v>
      </c>
      <c r="K437" s="183">
        <v>28.3489</v>
      </c>
      <c r="L437" s="183">
        <v>36.583</v>
      </c>
      <c r="M437" s="154">
        <f t="shared" si="73"/>
        <v>1.023174243</v>
      </c>
      <c r="N437" s="250">
        <f t="shared" si="74"/>
        <v>29.00586429</v>
      </c>
      <c r="O437" s="250">
        <f t="shared" si="75"/>
        <v>0.6346494408</v>
      </c>
      <c r="P437" s="156"/>
      <c r="Q437" s="157"/>
      <c r="R437" s="302"/>
      <c r="S437" s="91"/>
    </row>
    <row r="438">
      <c r="A438" s="309"/>
      <c r="B438" s="41">
        <f>'Sample Weights'!A228</f>
        <v>227</v>
      </c>
      <c r="C438" s="41">
        <f>'Sample Weights'!B228</f>
        <v>363</v>
      </c>
      <c r="D438" s="41" t="str">
        <f>'Sample Weights'!C228</f>
        <v>VNDL-27-4</v>
      </c>
      <c r="E438" s="41">
        <f>'Sample Weights'!D228</f>
        <v>0.0204</v>
      </c>
      <c r="F438" s="314" t="s">
        <v>975</v>
      </c>
      <c r="G438" s="315">
        <v>1.1825</v>
      </c>
      <c r="H438" s="314" t="s">
        <v>885</v>
      </c>
      <c r="I438" s="316"/>
      <c r="J438" s="315">
        <v>0.1587</v>
      </c>
      <c r="K438" s="183">
        <v>57.1275</v>
      </c>
      <c r="L438" s="183">
        <v>38.4433</v>
      </c>
      <c r="M438" s="154">
        <f t="shared" si="73"/>
        <v>0.9985281379</v>
      </c>
      <c r="N438" s="250">
        <f t="shared" si="74"/>
        <v>57.0434162</v>
      </c>
      <c r="O438" s="250">
        <f t="shared" si="75"/>
        <v>1.367042137</v>
      </c>
      <c r="P438" s="156">
        <f>AVERAGE(O438:O439)</f>
        <v>1.357621801</v>
      </c>
      <c r="Q438" s="157">
        <f>(MAX(O438:O439)-MIN(O438:O439))/P438</f>
        <v>0.01387770314</v>
      </c>
      <c r="R438" s="302" t="str">
        <f>IF(Q438&gt;C$15, "Repeat", "")</f>
        <v/>
      </c>
      <c r="S438" s="91"/>
    </row>
    <row r="439">
      <c r="A439" s="309"/>
      <c r="B439" s="41">
        <f>'Sample Weights'!A229</f>
        <v>228</v>
      </c>
      <c r="C439" s="41">
        <f>'Sample Weights'!B229</f>
        <v>363</v>
      </c>
      <c r="D439" s="41" t="str">
        <f>'Sample Weights'!C229</f>
        <v>VNDL-27-4</v>
      </c>
      <c r="E439" s="41">
        <f>'Sample Weights'!D229</f>
        <v>0.0213</v>
      </c>
      <c r="F439" s="314" t="s">
        <v>959</v>
      </c>
      <c r="G439" s="315">
        <v>1.1806</v>
      </c>
      <c r="H439" s="314" t="s">
        <v>854</v>
      </c>
      <c r="I439" s="314" t="s">
        <v>886</v>
      </c>
      <c r="J439" s="315">
        <v>0.1626</v>
      </c>
      <c r="K439" s="183">
        <v>57.6583</v>
      </c>
      <c r="L439" s="183">
        <v>37.8382</v>
      </c>
      <c r="M439" s="154">
        <f t="shared" si="73"/>
        <v>1.019120795</v>
      </c>
      <c r="N439" s="250">
        <f t="shared" si="74"/>
        <v>58.76077256</v>
      </c>
      <c r="O439" s="250">
        <f t="shared" si="75"/>
        <v>1.348201464</v>
      </c>
      <c r="P439" s="156"/>
      <c r="Q439" s="157"/>
      <c r="R439" s="302"/>
      <c r="S439" s="91"/>
    </row>
    <row r="440">
      <c r="A440" s="309"/>
      <c r="B440" s="41">
        <f>'Sample Weights'!A230</f>
        <v>229</v>
      </c>
      <c r="C440" s="41">
        <f>'Sample Weights'!B230</f>
        <v>84</v>
      </c>
      <c r="D440" s="41" t="str">
        <f>'Sample Weights'!C230</f>
        <v>GLCA-26-1</v>
      </c>
      <c r="E440" s="41">
        <f>'Sample Weights'!D230</f>
        <v>0.0217</v>
      </c>
      <c r="F440" s="314" t="s">
        <v>946</v>
      </c>
      <c r="G440" s="315">
        <v>1.1777</v>
      </c>
      <c r="H440" s="314" t="s">
        <v>855</v>
      </c>
      <c r="I440" s="314" t="s">
        <v>855</v>
      </c>
      <c r="J440" s="315">
        <v>0.159</v>
      </c>
      <c r="K440" s="183">
        <v>34.9864</v>
      </c>
      <c r="L440" s="183">
        <v>38.2013</v>
      </c>
      <c r="M440" s="154">
        <f t="shared" si="73"/>
        <v>1.004312623</v>
      </c>
      <c r="N440" s="250">
        <f t="shared" si="74"/>
        <v>35.13728314</v>
      </c>
      <c r="O440" s="250">
        <f t="shared" si="75"/>
        <v>0.8042183261</v>
      </c>
      <c r="P440" s="156">
        <f>AVERAGE(O440:O441)</f>
        <v>0.8023150619</v>
      </c>
      <c r="Q440" s="157">
        <f>(MAX(O440:O441)-MIN(O440:O441))/P440</f>
        <v>0.00474443104</v>
      </c>
      <c r="R440" s="302" t="str">
        <f>IF(Q440&gt;C$15, "Repeat", "")</f>
        <v/>
      </c>
      <c r="S440" s="91"/>
    </row>
    <row r="441">
      <c r="A441" s="309"/>
      <c r="B441" s="41">
        <f>'Sample Weights'!A231</f>
        <v>230</v>
      </c>
      <c r="C441" s="41">
        <f>'Sample Weights'!B231</f>
        <v>84</v>
      </c>
      <c r="D441" s="41" t="str">
        <f>'Sample Weights'!C231</f>
        <v>GLCA-26-1</v>
      </c>
      <c r="E441" s="41">
        <f>'Sample Weights'!D231</f>
        <v>0.0218</v>
      </c>
      <c r="F441" s="314" t="s">
        <v>959</v>
      </c>
      <c r="G441" s="315">
        <v>1.1803</v>
      </c>
      <c r="H441" s="314" t="s">
        <v>887</v>
      </c>
      <c r="I441" s="316"/>
      <c r="J441" s="315">
        <v>0.1628</v>
      </c>
      <c r="K441" s="183">
        <v>34.9169</v>
      </c>
      <c r="L441" s="183">
        <v>38.4808</v>
      </c>
      <c r="M441" s="154">
        <f t="shared" si="73"/>
        <v>1.001972524</v>
      </c>
      <c r="N441" s="250">
        <f t="shared" si="74"/>
        <v>34.98577442</v>
      </c>
      <c r="O441" s="250">
        <f t="shared" si="75"/>
        <v>0.8004117976</v>
      </c>
      <c r="P441" s="156"/>
      <c r="Q441" s="157"/>
      <c r="R441" s="302"/>
      <c r="S441" s="91"/>
    </row>
    <row r="442">
      <c r="A442" s="309"/>
      <c r="B442" s="41">
        <f>'Sample Weights'!A232</f>
        <v>231</v>
      </c>
      <c r="C442" s="41">
        <f>'Sample Weights'!B232</f>
        <v>340</v>
      </c>
      <c r="D442" s="41" t="str">
        <f>'Sample Weights'!C232</f>
        <v>SQMC-25-5</v>
      </c>
      <c r="E442" s="41">
        <f>'Sample Weights'!D232</f>
        <v>0.0211</v>
      </c>
      <c r="F442" s="314" t="s">
        <v>959</v>
      </c>
      <c r="G442" s="315">
        <v>1.1794</v>
      </c>
      <c r="H442" s="314" t="s">
        <v>888</v>
      </c>
      <c r="I442" s="316"/>
      <c r="J442" s="315">
        <v>0.1615</v>
      </c>
      <c r="K442" s="183">
        <v>100.1529</v>
      </c>
      <c r="L442" s="183">
        <v>37.3901</v>
      </c>
      <c r="M442" s="154">
        <f t="shared" si="73"/>
        <v>1.029800938</v>
      </c>
      <c r="N442" s="250">
        <f t="shared" si="74"/>
        <v>103.1375504</v>
      </c>
      <c r="O442" s="250">
        <f t="shared" si="75"/>
        <v>2.354030892</v>
      </c>
      <c r="P442" s="156">
        <f>AVERAGE(O442:O443)</f>
        <v>2.339131037</v>
      </c>
      <c r="Q442" s="157">
        <f>(MAX(O442:O443)-MIN(O442:O443))/P442</f>
        <v>0.01273965014</v>
      </c>
      <c r="R442" s="302" t="str">
        <f>IF(Q442&gt;C$15, "Repeat", "")</f>
        <v/>
      </c>
      <c r="S442" s="91"/>
    </row>
    <row r="443">
      <c r="A443" s="309"/>
      <c r="B443" s="41">
        <f>'Sample Weights'!A233</f>
        <v>232</v>
      </c>
      <c r="C443" s="41">
        <f>'Sample Weights'!B233</f>
        <v>340</v>
      </c>
      <c r="D443" s="41" t="str">
        <f>'Sample Weights'!C233</f>
        <v>SQMC-25-5</v>
      </c>
      <c r="E443" s="41">
        <f>'Sample Weights'!D233</f>
        <v>0.0217</v>
      </c>
      <c r="F443" s="314" t="s">
        <v>987</v>
      </c>
      <c r="G443" s="315">
        <v>1.1786</v>
      </c>
      <c r="H443" s="314" t="s">
        <v>856</v>
      </c>
      <c r="I443" s="316"/>
      <c r="J443" s="315">
        <v>0.1604</v>
      </c>
      <c r="K443" s="183">
        <v>99.6727</v>
      </c>
      <c r="L443" s="183">
        <v>35.515</v>
      </c>
      <c r="M443" s="154">
        <f t="shared" si="73"/>
        <v>1.05244955</v>
      </c>
      <c r="N443" s="250">
        <f t="shared" si="74"/>
        <v>104.9004882</v>
      </c>
      <c r="O443" s="250">
        <f t="shared" si="75"/>
        <v>2.324231181</v>
      </c>
      <c r="P443" s="156"/>
      <c r="Q443" s="157"/>
      <c r="R443" s="302"/>
      <c r="S443" s="91"/>
    </row>
    <row r="444">
      <c r="A444" s="309"/>
      <c r="B444" s="41">
        <f>'Sample Weights'!A234</f>
        <v>233</v>
      </c>
      <c r="C444" s="41">
        <f>'Sample Weights'!B234</f>
        <v>333</v>
      </c>
      <c r="D444" s="41" t="str">
        <f>'Sample Weights'!C234</f>
        <v>SQMA-25-4</v>
      </c>
      <c r="E444" s="41">
        <f>'Sample Weights'!D234</f>
        <v>0.0207</v>
      </c>
      <c r="F444" s="314" t="s">
        <v>988</v>
      </c>
      <c r="G444" s="315">
        <v>1.1768</v>
      </c>
      <c r="H444" s="314" t="s">
        <v>857</v>
      </c>
      <c r="I444" s="316"/>
      <c r="J444" s="315">
        <v>0.1599</v>
      </c>
      <c r="K444" s="183">
        <v>15.8502</v>
      </c>
      <c r="L444" s="183">
        <v>37.4264</v>
      </c>
      <c r="M444" s="154">
        <f t="shared" si="73"/>
        <v>0.9949939996</v>
      </c>
      <c r="N444" s="250">
        <f t="shared" si="74"/>
        <v>15.77085389</v>
      </c>
      <c r="O444" s="250">
        <f t="shared" si="75"/>
        <v>0.4014010386</v>
      </c>
      <c r="P444" s="156">
        <f>AVERAGE(O444:O445)</f>
        <v>0.403911884</v>
      </c>
      <c r="Q444" s="157">
        <f>(MAX(O444:O445)-MIN(O444:O445))/P444</f>
        <v>0.01243263927</v>
      </c>
      <c r="R444" s="302" t="str">
        <f>IF(Q444&gt;C$15, "Repeat", "")</f>
        <v/>
      </c>
      <c r="S444" s="91"/>
    </row>
    <row r="445">
      <c r="A445" s="309"/>
      <c r="B445" s="41">
        <f>'Sample Weights'!A235</f>
        <v>234</v>
      </c>
      <c r="C445" s="41">
        <f>'Sample Weights'!B235</f>
        <v>333</v>
      </c>
      <c r="D445" s="41" t="str">
        <f>'Sample Weights'!C235</f>
        <v>SQMA-25-4</v>
      </c>
      <c r="E445" s="41">
        <f>'Sample Weights'!D235</f>
        <v>0.0207</v>
      </c>
      <c r="F445" s="314" t="s">
        <v>961</v>
      </c>
      <c r="G445" s="315">
        <v>1.1793</v>
      </c>
      <c r="H445" s="314" t="s">
        <v>889</v>
      </c>
      <c r="I445" s="314" t="s">
        <v>889</v>
      </c>
      <c r="J445" s="315">
        <v>0.1611</v>
      </c>
      <c r="K445" s="183">
        <v>15.4614</v>
      </c>
      <c r="L445" s="183">
        <v>37.3696</v>
      </c>
      <c r="M445" s="154">
        <f t="shared" si="73"/>
        <v>1.031110125</v>
      </c>
      <c r="N445" s="250">
        <f t="shared" si="74"/>
        <v>15.94240608</v>
      </c>
      <c r="O445" s="250">
        <f t="shared" si="75"/>
        <v>0.4064227293</v>
      </c>
      <c r="P445" s="156"/>
      <c r="Q445" s="157"/>
      <c r="R445" s="302"/>
      <c r="S445" s="91"/>
    </row>
    <row r="446">
      <c r="A446" s="309"/>
      <c r="B446" s="41">
        <f>'Sample Weights'!A236</f>
        <v>235</v>
      </c>
      <c r="C446" s="41">
        <f>'Sample Weights'!B236</f>
        <v>365</v>
      </c>
      <c r="D446" s="41" t="str">
        <f>'Sample Weights'!C236</f>
        <v>WELC-27-1</v>
      </c>
      <c r="E446" s="41">
        <f>'Sample Weights'!D236</f>
        <v>0.0215</v>
      </c>
      <c r="F446" s="314" t="s">
        <v>989</v>
      </c>
      <c r="G446" s="315">
        <v>1.1793</v>
      </c>
      <c r="H446" s="314" t="s">
        <v>858</v>
      </c>
      <c r="I446" s="314" t="s">
        <v>892</v>
      </c>
      <c r="J446" s="315">
        <v>0.1611</v>
      </c>
      <c r="K446" s="183">
        <v>41.0807</v>
      </c>
      <c r="L446" s="183">
        <v>37.0687</v>
      </c>
      <c r="M446" s="154">
        <f t="shared" si="73"/>
        <v>1.008201836</v>
      </c>
      <c r="N446" s="250">
        <f t="shared" si="74"/>
        <v>41.41763718</v>
      </c>
      <c r="O446" s="250">
        <f t="shared" si="75"/>
        <v>0.9515801755</v>
      </c>
      <c r="P446" s="156">
        <f>AVERAGE(O446:O447)</f>
        <v>0.9669408702</v>
      </c>
      <c r="Q446" s="157">
        <f>(MAX(O446:O447)-MIN(O446:O447))/P446</f>
        <v>0.0317717353</v>
      </c>
      <c r="R446" s="302" t="str">
        <f>IF(Q446&gt;C$15, "Repeat", "")</f>
        <v/>
      </c>
      <c r="S446" s="91"/>
    </row>
    <row r="447">
      <c r="A447" s="309"/>
      <c r="B447" s="41">
        <f>'Sample Weights'!A237</f>
        <v>236</v>
      </c>
      <c r="C447" s="41">
        <f>'Sample Weights'!B237</f>
        <v>365</v>
      </c>
      <c r="D447" s="41" t="str">
        <f>'Sample Weights'!C237</f>
        <v>WELC-27-1</v>
      </c>
      <c r="E447" s="41">
        <f>'Sample Weights'!D237</f>
        <v>0.021</v>
      </c>
      <c r="F447" s="314" t="s">
        <v>946</v>
      </c>
      <c r="G447" s="315">
        <v>1.1794</v>
      </c>
      <c r="H447" s="314" t="s">
        <v>892</v>
      </c>
      <c r="I447" s="316"/>
      <c r="J447" s="315">
        <v>0.1613</v>
      </c>
      <c r="K447" s="183">
        <v>40.9158</v>
      </c>
      <c r="L447" s="183">
        <v>37.6839</v>
      </c>
      <c r="M447" s="154">
        <f t="shared" si="73"/>
        <v>1.020641846</v>
      </c>
      <c r="N447" s="250">
        <f t="shared" si="74"/>
        <v>41.76037765</v>
      </c>
      <c r="O447" s="250">
        <f t="shared" si="75"/>
        <v>0.9823015648</v>
      </c>
      <c r="P447" s="156"/>
      <c r="Q447" s="157"/>
      <c r="R447" s="302"/>
      <c r="S447" s="91"/>
    </row>
    <row r="448">
      <c r="A448" s="309"/>
      <c r="B448" s="41">
        <f>'Sample Weights'!A238</f>
        <v>237</v>
      </c>
      <c r="C448" s="41">
        <f>'Sample Weights'!B238</f>
        <v>90</v>
      </c>
      <c r="D448" s="41" t="str">
        <f>'Sample Weights'!C238</f>
        <v>HALS-30-2</v>
      </c>
      <c r="E448" s="41">
        <f>'Sample Weights'!D238</f>
        <v>0.0211</v>
      </c>
      <c r="F448" s="314" t="s">
        <v>946</v>
      </c>
      <c r="G448" s="315">
        <v>1.18</v>
      </c>
      <c r="H448" s="314" t="s">
        <v>859</v>
      </c>
      <c r="I448" s="316"/>
      <c r="J448" s="317">
        <v>0.1611</v>
      </c>
      <c r="K448" s="183">
        <v>87.9762</v>
      </c>
      <c r="L448" s="183">
        <v>38.2357</v>
      </c>
      <c r="M448" s="154">
        <f t="shared" si="73"/>
        <v>1.006276051</v>
      </c>
      <c r="N448" s="250">
        <f t="shared" si="74"/>
        <v>88.52834309</v>
      </c>
      <c r="O448" s="250">
        <f t="shared" si="75"/>
        <v>2.026957171</v>
      </c>
      <c r="P448" s="156">
        <f>AVERAGE(O448:O449)</f>
        <v>1.894848696</v>
      </c>
      <c r="Q448" s="157">
        <f>(MAX(O448:O449)-MIN(O448:O449))/P448</f>
        <v>0.1394396038</v>
      </c>
      <c r="R448" s="302" t="str">
        <f>IF(Q448&gt;C$15, "Repeat", "")</f>
        <v>Repeat</v>
      </c>
      <c r="S448" s="251" t="s">
        <v>785</v>
      </c>
    </row>
    <row r="449">
      <c r="A449" s="309"/>
      <c r="B449" s="41">
        <f>'Sample Weights'!A239</f>
        <v>238</v>
      </c>
      <c r="C449" s="41">
        <f>'Sample Weights'!B239</f>
        <v>90</v>
      </c>
      <c r="D449" s="41" t="str">
        <f>'Sample Weights'!C239</f>
        <v>HALS-30-2</v>
      </c>
      <c r="E449" s="41">
        <f>'Sample Weights'!D239</f>
        <v>0.0217</v>
      </c>
      <c r="F449" s="314" t="s">
        <v>976</v>
      </c>
      <c r="G449" s="315">
        <v>1.1769</v>
      </c>
      <c r="H449" s="314" t="s">
        <v>860</v>
      </c>
      <c r="I449" s="316"/>
      <c r="J449" s="315">
        <v>0.1607</v>
      </c>
      <c r="K449" s="183">
        <v>72.4859</v>
      </c>
      <c r="L449" s="183">
        <v>35.0897</v>
      </c>
      <c r="M449" s="154">
        <f t="shared" si="73"/>
        <v>1.092545558</v>
      </c>
      <c r="N449" s="250">
        <f t="shared" si="74"/>
        <v>79.19414804</v>
      </c>
      <c r="O449" s="250">
        <f t="shared" si="75"/>
        <v>1.76274022</v>
      </c>
      <c r="P449" s="156"/>
      <c r="Q449" s="157"/>
      <c r="R449" s="302"/>
      <c r="S449" s="91"/>
    </row>
    <row r="450">
      <c r="A450" s="309"/>
      <c r="B450" s="41">
        <f>'Sample Weights'!A240</f>
        <v>239</v>
      </c>
      <c r="C450" s="41" t="str">
        <f>'Sample Weights'!B240</f>
        <v>Nisqually-1</v>
      </c>
      <c r="D450" s="41" t="str">
        <f>'Sample Weights'!C240</f>
        <v/>
      </c>
      <c r="E450" s="41">
        <f>'Sample Weights'!D240</f>
        <v>0.0228</v>
      </c>
      <c r="F450" s="314" t="s">
        <v>990</v>
      </c>
      <c r="G450" s="315">
        <v>1.1796</v>
      </c>
      <c r="H450" s="314" t="s">
        <v>991</v>
      </c>
      <c r="I450" s="316"/>
      <c r="J450" s="315">
        <v>0.1599</v>
      </c>
      <c r="K450" s="183">
        <v>91.1586</v>
      </c>
      <c r="L450" s="184">
        <v>36.895</v>
      </c>
      <c r="M450" s="154">
        <f t="shared" si="73"/>
        <v>1</v>
      </c>
      <c r="N450" s="250">
        <f t="shared" si="74"/>
        <v>91.1586</v>
      </c>
      <c r="O450" s="250">
        <f t="shared" si="75"/>
        <v>1.928163082</v>
      </c>
      <c r="P450" s="156">
        <f>AVERAGE(O450:O451)</f>
        <v>1.930108512</v>
      </c>
      <c r="Q450" s="157">
        <f>(MAX(O450:O451)-MIN(O450:O451))/P450</f>
        <v>0.002015877064</v>
      </c>
      <c r="R450" s="302" t="str">
        <f>IF(Q450&gt;C$15, "Repeat", "")</f>
        <v/>
      </c>
      <c r="S450" s="91"/>
    </row>
    <row r="451">
      <c r="A451" s="309"/>
      <c r="B451" s="41">
        <f>'Sample Weights'!A241</f>
        <v>240</v>
      </c>
      <c r="C451" s="41" t="str">
        <f>'Sample Weights'!B241</f>
        <v>Nisqually-1</v>
      </c>
      <c r="D451" s="41" t="str">
        <f>'Sample Weights'!C241</f>
        <v/>
      </c>
      <c r="E451" s="41">
        <f>'Sample Weights'!D241</f>
        <v>0.0211</v>
      </c>
      <c r="F451" s="314" t="s">
        <v>953</v>
      </c>
      <c r="G451" s="315">
        <v>1.1834</v>
      </c>
      <c r="H451" s="314" t="s">
        <v>991</v>
      </c>
      <c r="I451" s="314" t="s">
        <v>893</v>
      </c>
      <c r="J451" s="315">
        <v>0.164</v>
      </c>
      <c r="K451" s="183">
        <v>88.356</v>
      </c>
      <c r="L451" s="183">
        <v>40.7873</v>
      </c>
      <c r="M451" s="154">
        <f t="shared" si="73"/>
        <v>0.950055632</v>
      </c>
      <c r="N451" s="250">
        <f t="shared" si="74"/>
        <v>83.94311542</v>
      </c>
      <c r="O451" s="250">
        <f t="shared" si="75"/>
        <v>1.932053943</v>
      </c>
      <c r="P451" s="156"/>
      <c r="Q451" s="157"/>
      <c r="R451" s="302"/>
      <c r="S451" s="91"/>
    </row>
    <row r="452">
      <c r="A452" s="91"/>
      <c r="B452" s="91"/>
      <c r="C452" s="91"/>
      <c r="D452" s="91"/>
      <c r="E452" s="91"/>
      <c r="F452" s="93"/>
      <c r="G452" s="93"/>
      <c r="H452" s="93"/>
      <c r="I452" s="93"/>
      <c r="J452" s="93"/>
      <c r="K452" s="91"/>
      <c r="L452" s="91"/>
      <c r="M452" s="91"/>
      <c r="N452" s="91"/>
      <c r="O452" s="91"/>
      <c r="P452" s="304"/>
      <c r="Q452" s="304"/>
      <c r="R452" s="91"/>
      <c r="S452" s="91"/>
    </row>
    <row r="453">
      <c r="B453" s="132"/>
      <c r="C453" s="52"/>
      <c r="D453" s="53"/>
      <c r="E453" s="52"/>
      <c r="F453" s="53"/>
      <c r="G453" s="53"/>
      <c r="H453" s="53"/>
      <c r="I453" s="53"/>
      <c r="J453" s="53"/>
      <c r="K453" s="52"/>
      <c r="L453" s="91" t="s">
        <v>590</v>
      </c>
      <c r="M453" s="52"/>
      <c r="N453" s="52"/>
      <c r="O453" s="52"/>
      <c r="P453" s="54"/>
      <c r="Q453" s="54"/>
    </row>
    <row r="454">
      <c r="B454" s="217" t="s">
        <v>992</v>
      </c>
      <c r="C454" s="52"/>
      <c r="D454" s="53"/>
      <c r="E454" s="52"/>
      <c r="F454" s="53"/>
      <c r="G454" s="53"/>
      <c r="H454" s="53"/>
      <c r="I454" s="53"/>
      <c r="J454" s="53"/>
      <c r="K454" s="52"/>
      <c r="L454" s="173">
        <f>AVERAGE(L428:L451)</f>
        <v>36.9020875</v>
      </c>
      <c r="M454" s="52"/>
      <c r="N454" s="52"/>
      <c r="O454" s="52"/>
      <c r="P454" s="54"/>
      <c r="Q454" s="54"/>
    </row>
    <row r="455">
      <c r="B455" s="51"/>
      <c r="C455" s="52"/>
      <c r="D455" s="53"/>
      <c r="E455" s="52"/>
      <c r="F455" s="53"/>
      <c r="G455" s="53"/>
      <c r="H455" s="53"/>
      <c r="I455" s="53"/>
      <c r="J455" s="53"/>
      <c r="K455" s="52"/>
      <c r="L455" s="52"/>
      <c r="M455" s="52"/>
      <c r="N455" s="52"/>
      <c r="O455" s="52"/>
      <c r="P455" s="54"/>
      <c r="Q455" s="54"/>
    </row>
    <row r="456">
      <c r="B456" s="135" t="s">
        <v>814</v>
      </c>
      <c r="C456" s="136" t="s">
        <v>902</v>
      </c>
      <c r="D456" s="137" t="s">
        <v>903</v>
      </c>
      <c r="E456" s="137" t="s">
        <v>904</v>
      </c>
      <c r="F456" s="136" t="s">
        <v>404</v>
      </c>
      <c r="G456" s="277" t="s">
        <v>405</v>
      </c>
      <c r="H456" s="277" t="s">
        <v>406</v>
      </c>
      <c r="I456" s="278" t="s">
        <v>407</v>
      </c>
      <c r="J456" s="53"/>
      <c r="K456" s="52"/>
      <c r="L456" s="52"/>
      <c r="M456" s="52"/>
      <c r="N456" s="52"/>
      <c r="O456" s="52"/>
      <c r="P456" s="54"/>
      <c r="Q456" s="54"/>
    </row>
    <row r="457">
      <c r="B457" s="244" t="s">
        <v>993</v>
      </c>
      <c r="C457" s="279">
        <v>0.9928</v>
      </c>
      <c r="D457" s="279">
        <v>1.0924</v>
      </c>
      <c r="E457" s="279">
        <f t="shared" ref="E457:E465" si="76">((C457/C$9)*E28)/((C457/C$9)+((D457-C457)/C$10))</f>
        <v>0.227203046</v>
      </c>
      <c r="F457" s="280">
        <v>587.4201</v>
      </c>
      <c r="G457" s="281">
        <v>52.6915</v>
      </c>
      <c r="H457" s="282">
        <f t="shared" ref="H457:H465" si="77">(G$463/(D$463/C$10)/(D$463/C$10+C$463/C$9))/(G457/(D457/C$10)/(D457/C$10+C457/C$9))</f>
        <v>0.9800923326</v>
      </c>
      <c r="I457" s="283">
        <f t="shared" ref="I457:I465" si="78">F457*H457</f>
        <v>575.725936</v>
      </c>
      <c r="J457" s="53"/>
      <c r="K457" s="52"/>
      <c r="L457" s="52"/>
      <c r="M457" s="52"/>
      <c r="N457" s="52"/>
      <c r="O457" s="52"/>
      <c r="P457" s="54"/>
      <c r="Q457" s="54"/>
    </row>
    <row r="458">
      <c r="B458" s="210" t="s">
        <v>994</v>
      </c>
      <c r="C458" s="153">
        <v>0.9961</v>
      </c>
      <c r="D458" s="153">
        <v>1.0953</v>
      </c>
      <c r="E458" s="153">
        <f t="shared" si="76"/>
        <v>0.1135326463</v>
      </c>
      <c r="F458" s="237">
        <v>288.5566</v>
      </c>
      <c r="G458" s="238">
        <v>53.1428</v>
      </c>
      <c r="H458" s="285">
        <f t="shared" si="77"/>
        <v>0.9772460068</v>
      </c>
      <c r="I458" s="286">
        <f t="shared" si="78"/>
        <v>281.9907851</v>
      </c>
      <c r="J458" s="53"/>
      <c r="K458" s="52"/>
      <c r="L458" s="52"/>
      <c r="M458" s="52"/>
      <c r="N458" s="52"/>
      <c r="O458" s="52"/>
      <c r="P458" s="54"/>
      <c r="Q458" s="54"/>
    </row>
    <row r="459">
      <c r="B459" s="210" t="s">
        <v>995</v>
      </c>
      <c r="C459" s="153">
        <v>0.9955</v>
      </c>
      <c r="D459" s="153">
        <v>1.0954</v>
      </c>
      <c r="E459" s="153">
        <f t="shared" si="76"/>
        <v>0.05668614666</v>
      </c>
      <c r="F459" s="237">
        <v>138.145</v>
      </c>
      <c r="G459" s="238">
        <v>51.0792</v>
      </c>
      <c r="H459" s="285">
        <f t="shared" si="77"/>
        <v>1.016576482</v>
      </c>
      <c r="I459" s="286">
        <f t="shared" si="78"/>
        <v>140.4349582</v>
      </c>
      <c r="J459" s="53"/>
      <c r="K459" s="52"/>
      <c r="L459" s="52"/>
      <c r="M459" s="52"/>
      <c r="N459" s="52"/>
      <c r="O459" s="52"/>
      <c r="P459" s="54"/>
      <c r="Q459" s="54"/>
    </row>
    <row r="460">
      <c r="B460" s="210" t="s">
        <v>996</v>
      </c>
      <c r="C460" s="153">
        <v>0.9965</v>
      </c>
      <c r="D460" s="153">
        <v>1.0966</v>
      </c>
      <c r="E460" s="153">
        <f t="shared" si="76"/>
        <v>0.02832648038</v>
      </c>
      <c r="F460" s="237">
        <v>69.0093</v>
      </c>
      <c r="G460" s="238">
        <v>51.1243</v>
      </c>
      <c r="H460" s="285">
        <f t="shared" si="77"/>
        <v>1.01786221</v>
      </c>
      <c r="I460" s="286">
        <f t="shared" si="78"/>
        <v>70.2419586</v>
      </c>
      <c r="J460" s="53"/>
      <c r="K460" s="52"/>
      <c r="L460" s="52"/>
      <c r="M460" s="52"/>
      <c r="N460" s="52"/>
      <c r="O460" s="52"/>
      <c r="P460" s="54"/>
      <c r="Q460" s="54"/>
    </row>
    <row r="461">
      <c r="B461" s="210" t="s">
        <v>997</v>
      </c>
      <c r="C461" s="153">
        <v>0.9966</v>
      </c>
      <c r="D461" s="153">
        <v>1.0967</v>
      </c>
      <c r="E461" s="153">
        <f t="shared" si="76"/>
        <v>0.01414966844</v>
      </c>
      <c r="F461" s="237">
        <v>33.3901</v>
      </c>
      <c r="G461" s="238">
        <v>51.5093</v>
      </c>
      <c r="H461" s="285">
        <f t="shared" si="77"/>
        <v>1.010442989</v>
      </c>
      <c r="I461" s="286">
        <f t="shared" si="78"/>
        <v>33.73879246</v>
      </c>
      <c r="J461" s="53"/>
      <c r="K461" s="52"/>
      <c r="L461" s="52"/>
      <c r="M461" s="52"/>
      <c r="N461" s="52"/>
      <c r="O461" s="52"/>
      <c r="P461" s="54"/>
      <c r="Q461" s="54"/>
    </row>
    <row r="462">
      <c r="B462" s="287" t="s">
        <v>998</v>
      </c>
      <c r="C462" s="121">
        <v>0.9947</v>
      </c>
      <c r="D462" s="121">
        <v>1.095</v>
      </c>
      <c r="E462" s="153">
        <f t="shared" si="76"/>
        <v>0.007071779166</v>
      </c>
      <c r="F462" s="237">
        <v>15.928</v>
      </c>
      <c r="G462" s="238">
        <v>51.4613</v>
      </c>
      <c r="H462" s="285">
        <f t="shared" si="77"/>
        <v>1.008081059</v>
      </c>
      <c r="I462" s="286">
        <f t="shared" si="78"/>
        <v>16.05671511</v>
      </c>
      <c r="J462" s="53"/>
      <c r="K462" s="52"/>
      <c r="L462" s="52"/>
      <c r="M462" s="52"/>
      <c r="N462" s="52"/>
      <c r="O462" s="52"/>
      <c r="P462" s="54"/>
      <c r="Q462" s="54"/>
    </row>
    <row r="463">
      <c r="B463" s="287" t="s">
        <v>999</v>
      </c>
      <c r="C463" s="121">
        <v>0.9967</v>
      </c>
      <c r="D463" s="121">
        <v>1.0973</v>
      </c>
      <c r="E463" s="153">
        <f t="shared" si="76"/>
        <v>0.003537552507</v>
      </c>
      <c r="F463" s="237">
        <v>7.7209</v>
      </c>
      <c r="G463" s="284">
        <v>52.0931</v>
      </c>
      <c r="H463" s="285">
        <f t="shared" si="77"/>
        <v>1</v>
      </c>
      <c r="I463" s="286">
        <f t="shared" si="78"/>
        <v>7.7209</v>
      </c>
      <c r="J463" s="53"/>
      <c r="K463" s="52"/>
      <c r="L463" s="52"/>
      <c r="M463" s="52"/>
      <c r="N463" s="52"/>
      <c r="O463" s="52"/>
      <c r="P463" s="54"/>
      <c r="Q463" s="54"/>
    </row>
    <row r="464">
      <c r="B464" s="287" t="s">
        <v>1000</v>
      </c>
      <c r="C464" s="121">
        <v>0.9947</v>
      </c>
      <c r="D464" s="121">
        <v>1.095</v>
      </c>
      <c r="E464" s="153">
        <f t="shared" si="76"/>
        <v>0.001770108548</v>
      </c>
      <c r="F464" s="237">
        <v>3.5455</v>
      </c>
      <c r="G464" s="238">
        <v>52.7968</v>
      </c>
      <c r="H464" s="285">
        <f t="shared" si="77"/>
        <v>0.9825815544</v>
      </c>
      <c r="I464" s="286">
        <f t="shared" si="78"/>
        <v>3.483742901</v>
      </c>
      <c r="J464" s="53"/>
      <c r="K464" s="52"/>
      <c r="L464" s="52"/>
      <c r="M464" s="52"/>
      <c r="N464" s="52"/>
      <c r="O464" s="52"/>
      <c r="P464" s="54"/>
      <c r="Q464" s="54"/>
    </row>
    <row r="465">
      <c r="B465" s="288" t="s">
        <v>1001</v>
      </c>
      <c r="C465" s="124">
        <v>0.995</v>
      </c>
      <c r="D465" s="124">
        <v>1.0954</v>
      </c>
      <c r="E465" s="166">
        <f t="shared" si="76"/>
        <v>0.0008844323057</v>
      </c>
      <c r="F465" s="289">
        <v>1.6982</v>
      </c>
      <c r="G465" s="213">
        <v>50.6154</v>
      </c>
      <c r="H465" s="290">
        <f t="shared" si="77"/>
        <v>1.025646273</v>
      </c>
      <c r="I465" s="291">
        <f t="shared" si="78"/>
        <v>1.7417525</v>
      </c>
      <c r="J465" s="53"/>
      <c r="K465" s="52"/>
      <c r="L465" s="52"/>
      <c r="M465" s="52"/>
      <c r="N465" s="52"/>
      <c r="O465" s="52"/>
      <c r="P465" s="54"/>
      <c r="Q465" s="54"/>
    </row>
    <row r="466">
      <c r="B466" s="132"/>
      <c r="C466" s="52"/>
      <c r="D466" s="53"/>
      <c r="E466" s="52"/>
      <c r="F466" s="53"/>
      <c r="G466" s="53"/>
      <c r="H466" s="53"/>
      <c r="I466" s="53"/>
      <c r="J466" s="53"/>
      <c r="K466" s="52"/>
      <c r="L466" s="52"/>
      <c r="M466" s="52"/>
      <c r="N466" s="52"/>
      <c r="O466" s="52"/>
      <c r="P466" s="54"/>
      <c r="Q466" s="54"/>
    </row>
    <row r="467">
      <c r="B467" s="132"/>
      <c r="C467" s="52"/>
      <c r="D467" s="53"/>
      <c r="E467" s="52"/>
      <c r="F467" s="53"/>
      <c r="G467" s="2" t="s">
        <v>590</v>
      </c>
      <c r="H467" s="29"/>
      <c r="I467" s="53"/>
      <c r="J467" s="53"/>
      <c r="K467" s="52"/>
      <c r="L467" s="52"/>
      <c r="M467" s="52"/>
      <c r="N467" s="52"/>
      <c r="O467" s="52"/>
      <c r="P467" s="54"/>
      <c r="Q467" s="54"/>
    </row>
    <row r="468">
      <c r="B468" s="172"/>
      <c r="C468" s="52"/>
      <c r="D468" s="53"/>
      <c r="E468" s="52"/>
      <c r="F468" s="53"/>
      <c r="G468" s="292">
        <f>AVERAGE(G457:G465)</f>
        <v>51.83485556</v>
      </c>
      <c r="H468" s="29"/>
      <c r="I468" s="53"/>
      <c r="J468" s="53"/>
      <c r="K468" s="52"/>
      <c r="L468" s="52"/>
      <c r="M468" s="52"/>
      <c r="N468" s="52"/>
      <c r="O468" s="52"/>
      <c r="P468" s="54"/>
      <c r="Q468" s="54"/>
    </row>
    <row r="469">
      <c r="B469" s="172"/>
      <c r="C469" s="52"/>
      <c r="D469" s="53"/>
      <c r="E469" s="52"/>
      <c r="F469" s="53"/>
      <c r="G469" s="53"/>
      <c r="H469" s="29"/>
      <c r="I469" s="53"/>
      <c r="J469" s="53"/>
      <c r="K469" s="52"/>
      <c r="L469" s="52"/>
      <c r="M469" s="52"/>
      <c r="N469" s="52"/>
      <c r="O469" s="52"/>
      <c r="P469" s="54"/>
      <c r="Q469" s="54"/>
    </row>
    <row r="470">
      <c r="B470" s="172"/>
      <c r="C470" s="87" t="s">
        <v>810</v>
      </c>
      <c r="D470" s="89"/>
      <c r="E470" s="52"/>
      <c r="F470" s="53"/>
      <c r="G470" s="53"/>
      <c r="H470" s="29"/>
      <c r="I470" s="53"/>
      <c r="J470" s="53"/>
      <c r="K470" s="52"/>
      <c r="L470" s="52"/>
      <c r="M470" s="52"/>
      <c r="N470" s="52"/>
      <c r="O470" s="52"/>
      <c r="P470" s="54"/>
      <c r="Q470" s="54"/>
    </row>
    <row r="471">
      <c r="B471" s="172"/>
      <c r="C471" s="293" t="s">
        <v>811</v>
      </c>
      <c r="D471" s="294">
        <f>SLOPE(I457:I465,E457:E465)</f>
        <v>2532.71691</v>
      </c>
      <c r="E471" s="52"/>
      <c r="F471" s="53"/>
      <c r="G471" s="53"/>
      <c r="H471" s="29"/>
      <c r="I471" s="53"/>
      <c r="J471" s="53"/>
      <c r="K471" s="52"/>
      <c r="L471" s="52"/>
      <c r="M471" s="52"/>
      <c r="N471" s="52"/>
      <c r="O471" s="52"/>
      <c r="P471" s="54"/>
      <c r="Q471" s="54"/>
    </row>
    <row r="472">
      <c r="B472" s="172"/>
      <c r="C472" s="229" t="s">
        <v>812</v>
      </c>
      <c r="D472" s="295">
        <f>INTERCEPT(I457:I465,E457:E465)</f>
        <v>-1.843907294</v>
      </c>
      <c r="E472" s="52"/>
      <c r="F472" s="53"/>
      <c r="G472" s="53"/>
      <c r="H472" s="29"/>
      <c r="I472" s="53"/>
      <c r="J472" s="53"/>
      <c r="K472" s="52"/>
      <c r="L472" s="52"/>
      <c r="M472" s="52"/>
      <c r="N472" s="52"/>
      <c r="O472" s="52"/>
      <c r="P472" s="54"/>
      <c r="Q472" s="54"/>
    </row>
    <row r="473">
      <c r="B473" s="172"/>
      <c r="C473" s="234" t="s">
        <v>813</v>
      </c>
      <c r="D473" s="296">
        <f>RSQ(I457:I465,E457:E465)</f>
        <v>0.999921864</v>
      </c>
      <c r="E473" s="52"/>
      <c r="F473" s="29"/>
      <c r="G473" s="53"/>
      <c r="H473" s="29"/>
      <c r="I473" s="53"/>
      <c r="J473" s="53"/>
      <c r="K473" s="52"/>
      <c r="L473" s="52"/>
      <c r="M473" s="52"/>
      <c r="N473" s="52"/>
      <c r="O473" s="52"/>
      <c r="P473" s="54"/>
      <c r="Q473" s="54"/>
    </row>
    <row r="474">
      <c r="B474" s="172"/>
      <c r="C474" s="52"/>
      <c r="D474" s="53"/>
      <c r="E474" s="52"/>
      <c r="F474" s="53"/>
      <c r="G474" s="53"/>
      <c r="H474" s="29"/>
      <c r="I474" s="53"/>
      <c r="J474" s="53"/>
      <c r="K474" s="52"/>
      <c r="L474" s="52"/>
      <c r="M474" s="52"/>
      <c r="N474" s="52"/>
      <c r="O474" s="52"/>
      <c r="P474" s="54"/>
      <c r="Q474" s="54"/>
    </row>
    <row r="475">
      <c r="B475" s="172"/>
      <c r="C475" s="52"/>
      <c r="D475" s="53"/>
      <c r="E475" s="52"/>
      <c r="F475" s="53"/>
      <c r="G475" s="53"/>
      <c r="H475" s="29"/>
      <c r="I475" s="53"/>
      <c r="J475" s="53"/>
      <c r="K475" s="52"/>
      <c r="L475" s="52"/>
      <c r="M475" s="52"/>
      <c r="N475" s="52"/>
      <c r="O475" s="52"/>
      <c r="P475" s="54"/>
      <c r="Q475" s="54"/>
    </row>
    <row r="476">
      <c r="B476" s="313" t="s">
        <v>1002</v>
      </c>
      <c r="C476" s="91"/>
      <c r="D476" s="91"/>
      <c r="E476" s="91"/>
      <c r="F476" s="93"/>
      <c r="G476" s="93"/>
      <c r="H476" s="93"/>
      <c r="I476" s="93"/>
      <c r="J476" s="93"/>
      <c r="K476" s="91"/>
      <c r="M476" s="91"/>
      <c r="N476" s="91"/>
      <c r="O476" s="91"/>
      <c r="P476" s="304"/>
      <c r="Q476" s="304"/>
    </row>
    <row r="477">
      <c r="B477" s="60" t="s">
        <v>372</v>
      </c>
      <c r="C477" s="305" t="s">
        <v>982</v>
      </c>
      <c r="D477" s="91"/>
      <c r="E477" s="91"/>
      <c r="F477" s="93"/>
      <c r="G477" s="93"/>
      <c r="H477" s="93"/>
      <c r="I477" s="93"/>
      <c r="J477" s="93"/>
      <c r="K477" s="91"/>
      <c r="L477" s="91"/>
      <c r="M477" s="91"/>
      <c r="N477" s="91"/>
      <c r="O477" s="91"/>
      <c r="P477" s="304"/>
      <c r="Q477" s="304"/>
    </row>
    <row r="478">
      <c r="B478" s="127" t="s">
        <v>966</v>
      </c>
      <c r="C478" s="91"/>
      <c r="D478" s="91"/>
      <c r="E478" s="91"/>
      <c r="F478" s="93"/>
      <c r="G478" s="93"/>
      <c r="H478" s="93"/>
      <c r="I478" s="93"/>
      <c r="J478" s="93"/>
      <c r="K478" s="91"/>
      <c r="L478" s="91"/>
      <c r="M478" s="91"/>
      <c r="N478" s="91"/>
      <c r="O478" s="91"/>
      <c r="P478" s="304"/>
      <c r="Q478" s="304"/>
    </row>
    <row r="479">
      <c r="B479" s="91"/>
      <c r="C479" s="91"/>
      <c r="D479" s="91"/>
      <c r="E479" s="91"/>
      <c r="F479" s="57" t="s">
        <v>984</v>
      </c>
      <c r="G479" s="93"/>
      <c r="H479" s="93"/>
      <c r="I479" s="57" t="s">
        <v>1003</v>
      </c>
      <c r="J479" s="93"/>
      <c r="K479" s="91"/>
      <c r="L479" s="91"/>
      <c r="M479" s="91"/>
      <c r="N479" s="91"/>
      <c r="O479" s="91"/>
      <c r="P479" s="304"/>
      <c r="Q479" s="304"/>
      <c r="R479" s="91"/>
    </row>
    <row r="480">
      <c r="B480" s="306" t="s">
        <v>394</v>
      </c>
      <c r="C480" s="306" t="s">
        <v>4</v>
      </c>
      <c r="D480" s="306" t="s">
        <v>5</v>
      </c>
      <c r="E480" s="306" t="s">
        <v>398</v>
      </c>
      <c r="F480" s="306" t="s">
        <v>399</v>
      </c>
      <c r="G480" s="306" t="s">
        <v>400</v>
      </c>
      <c r="H480" s="306" t="s">
        <v>401</v>
      </c>
      <c r="I480" s="306" t="s">
        <v>402</v>
      </c>
      <c r="J480" s="306" t="s">
        <v>403</v>
      </c>
      <c r="K480" s="306" t="s">
        <v>404</v>
      </c>
      <c r="L480" s="306" t="s">
        <v>405</v>
      </c>
      <c r="M480" s="306" t="s">
        <v>406</v>
      </c>
      <c r="N480" s="306" t="s">
        <v>407</v>
      </c>
      <c r="O480" s="306" t="s">
        <v>408</v>
      </c>
      <c r="P480" s="307" t="s">
        <v>409</v>
      </c>
      <c r="Q480" s="299" t="s">
        <v>411</v>
      </c>
      <c r="R480" s="308" t="s">
        <v>412</v>
      </c>
    </row>
    <row r="481">
      <c r="B481" s="41">
        <f>'Sample Weights'!A242</f>
        <v>241</v>
      </c>
      <c r="C481" s="41">
        <f>'Sample Weights'!B242</f>
        <v>119</v>
      </c>
      <c r="D481" s="41" t="str">
        <f>'Sample Weights'!C242</f>
        <v>HOMD-21-1</v>
      </c>
      <c r="E481" s="41">
        <f>'Sample Weights'!D242</f>
        <v>0.0221</v>
      </c>
      <c r="F481" s="314" t="s">
        <v>962</v>
      </c>
      <c r="G481" s="315">
        <v>1.1781</v>
      </c>
      <c r="H481" s="314" t="s">
        <v>1004</v>
      </c>
      <c r="I481" s="314" t="s">
        <v>950</v>
      </c>
      <c r="J481" s="315">
        <v>0.1627</v>
      </c>
      <c r="K481" s="301">
        <v>69.0205</v>
      </c>
      <c r="L481" s="301">
        <v>38.4634</v>
      </c>
      <c r="M481" s="154">
        <f t="shared" ref="M481:M504" si="79">(L$482/(F$482/C$10)/(F$482/C$10+(G$482-F$482)/C$11+J$450/C$12))/(L481/(F481/C$10)/(F481/C$10+(G481-F481)/C$11+J481/C$12))</f>
        <v>0.9619660317</v>
      </c>
      <c r="N481" s="250">
        <f t="shared" ref="N481:N504" si="80">K481*M481</f>
        <v>66.39537649</v>
      </c>
      <c r="O481" s="250">
        <f t="shared" ref="O481:O504" si="81">(N481-D$472)/D$471*(F481/C$10+(G481-F481)/C$11+J481/C$12)/E481</f>
        <v>1.460313346</v>
      </c>
      <c r="P481" s="156">
        <f>AVERAGE(O481:O482)</f>
        <v>1.438900082</v>
      </c>
      <c r="Q481" s="157">
        <f>(MAX(O481:O482)-MIN(O481:O482))/P481</f>
        <v>0.02976337862</v>
      </c>
      <c r="R481" s="302" t="str">
        <f>IF(Q481&gt;C$15, "Repeat", "")</f>
        <v/>
      </c>
    </row>
    <row r="482">
      <c r="B482" s="41">
        <f>'Sample Weights'!A243</f>
        <v>242</v>
      </c>
      <c r="C482" s="41">
        <f>'Sample Weights'!B243</f>
        <v>119</v>
      </c>
      <c r="D482" s="41" t="str">
        <f>'Sample Weights'!C243</f>
        <v>HOMD-21-1</v>
      </c>
      <c r="E482" s="41">
        <f>'Sample Weights'!D243</f>
        <v>0.0228</v>
      </c>
      <c r="F482" s="314" t="s">
        <v>976</v>
      </c>
      <c r="G482" s="315">
        <v>1.1834</v>
      </c>
      <c r="H482" s="314" t="s">
        <v>1005</v>
      </c>
      <c r="I482" s="316"/>
      <c r="J482" s="315">
        <v>0.1608</v>
      </c>
      <c r="K482" s="183">
        <v>66.2484</v>
      </c>
      <c r="L482" s="184">
        <v>37.1365</v>
      </c>
      <c r="M482" s="154">
        <f t="shared" si="79"/>
        <v>1.000458663</v>
      </c>
      <c r="N482" s="250">
        <f t="shared" si="80"/>
        <v>66.27878571</v>
      </c>
      <c r="O482" s="250">
        <f t="shared" si="81"/>
        <v>1.417486818</v>
      </c>
      <c r="P482" s="156"/>
      <c r="Q482" s="157"/>
      <c r="R482" s="302"/>
    </row>
    <row r="483">
      <c r="B483" s="41">
        <f>'Sample Weights'!A244</f>
        <v>243</v>
      </c>
      <c r="C483" s="41">
        <f>'Sample Weights'!B244</f>
        <v>31</v>
      </c>
      <c r="D483" s="41" t="str">
        <f>'Sample Weights'!C244</f>
        <v>CHKD-19-2</v>
      </c>
      <c r="E483" s="41">
        <f>'Sample Weights'!D244</f>
        <v>0.0205</v>
      </c>
      <c r="F483" s="314" t="s">
        <v>946</v>
      </c>
      <c r="G483" s="315">
        <v>1.1833</v>
      </c>
      <c r="H483" s="314" t="s">
        <v>1006</v>
      </c>
      <c r="I483" s="316"/>
      <c r="J483" s="315">
        <v>0.1602</v>
      </c>
      <c r="K483" s="183">
        <v>21.5051</v>
      </c>
      <c r="L483" s="183">
        <v>38.5064</v>
      </c>
      <c r="M483" s="154">
        <f t="shared" si="79"/>
        <v>0.9654676434</v>
      </c>
      <c r="N483" s="250">
        <f t="shared" si="80"/>
        <v>20.76247822</v>
      </c>
      <c r="O483" s="250">
        <f t="shared" si="81"/>
        <v>0.5229688007</v>
      </c>
      <c r="P483" s="156">
        <f>AVERAGE(O483:O484)</f>
        <v>0.5353158131</v>
      </c>
      <c r="Q483" s="157">
        <f>(MAX(O483:O484)-MIN(O483:O484))/P483</f>
        <v>0.04612982499</v>
      </c>
      <c r="R483" s="302" t="str">
        <f>IF(Q483&gt;C$15, "Repeat", "")</f>
        <v/>
      </c>
    </row>
    <row r="484">
      <c r="B484" s="41">
        <f>'Sample Weights'!A245</f>
        <v>244</v>
      </c>
      <c r="C484" s="41">
        <f>'Sample Weights'!B245</f>
        <v>31</v>
      </c>
      <c r="D484" s="41" t="str">
        <f>'Sample Weights'!C245</f>
        <v>CHKD-19-2</v>
      </c>
      <c r="E484" s="41">
        <f>'Sample Weights'!D245</f>
        <v>0.0213</v>
      </c>
      <c r="F484" s="314" t="s">
        <v>976</v>
      </c>
      <c r="G484" s="315">
        <v>1.1852</v>
      </c>
      <c r="H484" s="314" t="s">
        <v>945</v>
      </c>
      <c r="I484" s="316"/>
      <c r="J484" s="315">
        <v>0.1596</v>
      </c>
      <c r="K484" s="183">
        <v>20.8679</v>
      </c>
      <c r="L484" s="183">
        <v>34.1431</v>
      </c>
      <c r="M484" s="154">
        <f t="shared" si="79"/>
        <v>1.089015263</v>
      </c>
      <c r="N484" s="250">
        <f t="shared" si="80"/>
        <v>22.72546161</v>
      </c>
      <c r="O484" s="250">
        <f t="shared" si="81"/>
        <v>0.5476628255</v>
      </c>
      <c r="P484" s="156"/>
      <c r="Q484" s="157"/>
      <c r="R484" s="302"/>
    </row>
    <row r="485">
      <c r="B485" s="41">
        <f>'Sample Weights'!A246</f>
        <v>245</v>
      </c>
      <c r="C485" s="41">
        <f>'Sample Weights'!B246</f>
        <v>212</v>
      </c>
      <c r="D485" s="41" t="str">
        <f>'Sample Weights'!C246</f>
        <v>MCFA-20-3</v>
      </c>
      <c r="E485" s="41">
        <f>'Sample Weights'!D246</f>
        <v>0.0227</v>
      </c>
      <c r="F485" s="314" t="s">
        <v>976</v>
      </c>
      <c r="G485" s="315">
        <v>1.186</v>
      </c>
      <c r="H485" s="314" t="s">
        <v>948</v>
      </c>
      <c r="I485" s="316"/>
      <c r="J485" s="315">
        <v>0.1602</v>
      </c>
      <c r="K485" s="183">
        <v>12.8344</v>
      </c>
      <c r="L485" s="183">
        <v>37.9452</v>
      </c>
      <c r="M485" s="154">
        <f t="shared" si="79"/>
        <v>0.980799068</v>
      </c>
      <c r="N485" s="250">
        <f t="shared" si="80"/>
        <v>12.58796756</v>
      </c>
      <c r="O485" s="250">
        <f t="shared" si="81"/>
        <v>0.3021313115</v>
      </c>
      <c r="P485" s="156">
        <f>AVERAGE(O485:O486)</f>
        <v>0.3000618471</v>
      </c>
      <c r="Q485" s="157">
        <f>(MAX(O485:O486)-MIN(O485:O486))/P485</f>
        <v>0.01379358613</v>
      </c>
      <c r="R485" s="302" t="str">
        <f>IF(Q485&gt;C$15, "Repeat", "")</f>
        <v/>
      </c>
    </row>
    <row r="486">
      <c r="B486" s="41">
        <f>'Sample Weights'!A247</f>
        <v>246</v>
      </c>
      <c r="C486" s="41">
        <f>'Sample Weights'!B247</f>
        <v>212</v>
      </c>
      <c r="D486" s="41" t="str">
        <f>'Sample Weights'!C247</f>
        <v>MCFA-20-3</v>
      </c>
      <c r="E486" s="41">
        <f>'Sample Weights'!D247</f>
        <v>0.0213</v>
      </c>
      <c r="F486" s="314" t="s">
        <v>962</v>
      </c>
      <c r="G486" s="315">
        <v>1.1837</v>
      </c>
      <c r="H486" s="314" t="s">
        <v>1007</v>
      </c>
      <c r="I486" s="314" t="s">
        <v>958</v>
      </c>
      <c r="J486" s="315">
        <v>0.1609</v>
      </c>
      <c r="K486" s="183">
        <v>11.8387</v>
      </c>
      <c r="L486" s="183">
        <v>38.1161</v>
      </c>
      <c r="M486" s="154">
        <f t="shared" si="79"/>
        <v>0.9740404191</v>
      </c>
      <c r="N486" s="250">
        <f t="shared" si="80"/>
        <v>11.53137231</v>
      </c>
      <c r="O486" s="250">
        <f t="shared" si="81"/>
        <v>0.2979923826</v>
      </c>
      <c r="P486" s="156"/>
      <c r="Q486" s="157"/>
      <c r="R486" s="302"/>
    </row>
    <row r="487">
      <c r="B487" s="41">
        <f>'Sample Weights'!A248</f>
        <v>247</v>
      </c>
      <c r="C487" s="41">
        <f>'Sample Weights'!B248</f>
        <v>372</v>
      </c>
      <c r="D487" s="41" t="str">
        <f>'Sample Weights'!C248</f>
        <v>WHTE-28-3</v>
      </c>
      <c r="E487" s="41">
        <f>'Sample Weights'!D248</f>
        <v>0.0222</v>
      </c>
      <c r="F487" s="314" t="s">
        <v>962</v>
      </c>
      <c r="G487" s="315">
        <v>1.1854</v>
      </c>
      <c r="H487" s="314" t="s">
        <v>952</v>
      </c>
      <c r="I487" s="314" t="s">
        <v>960</v>
      </c>
      <c r="J487" s="315">
        <v>0.1621</v>
      </c>
      <c r="K487" s="183">
        <v>60.0894</v>
      </c>
      <c r="L487" s="183">
        <v>35.8485</v>
      </c>
      <c r="M487" s="154">
        <f t="shared" si="79"/>
        <v>1.037642669</v>
      </c>
      <c r="N487" s="250">
        <f t="shared" si="80"/>
        <v>62.35132538</v>
      </c>
      <c r="O487" s="250">
        <f t="shared" si="81"/>
        <v>1.374880882</v>
      </c>
      <c r="P487" s="156">
        <f>AVERAGE(O487:O488)</f>
        <v>1.39043528</v>
      </c>
      <c r="Q487" s="157">
        <f>(MAX(O487:O488)-MIN(O487:O488))/P487</f>
        <v>0.02237342215</v>
      </c>
      <c r="R487" s="302" t="str">
        <f>IF(Q487&gt;C$15, "Repeat", "")</f>
        <v/>
      </c>
    </row>
    <row r="488">
      <c r="B488" s="41">
        <f>'Sample Weights'!A249</f>
        <v>248</v>
      </c>
      <c r="C488" s="41">
        <f>'Sample Weights'!B249</f>
        <v>372</v>
      </c>
      <c r="D488" s="41" t="str">
        <f>'Sample Weights'!C249</f>
        <v>WHTE-28-3</v>
      </c>
      <c r="E488" s="41">
        <f>'Sample Weights'!D249</f>
        <v>0.0228</v>
      </c>
      <c r="F488" s="314" t="s">
        <v>962</v>
      </c>
      <c r="G488" s="315">
        <v>1.1851</v>
      </c>
      <c r="H488" s="314" t="s">
        <v>955</v>
      </c>
      <c r="I488" s="316"/>
      <c r="J488" s="315">
        <v>0.1614</v>
      </c>
      <c r="K488" s="183">
        <v>60.2826</v>
      </c>
      <c r="L488" s="183">
        <v>34.1535</v>
      </c>
      <c r="M488" s="154">
        <f t="shared" si="79"/>
        <v>1.088500971</v>
      </c>
      <c r="N488" s="250">
        <f t="shared" si="80"/>
        <v>65.61766864</v>
      </c>
      <c r="O488" s="250">
        <f t="shared" si="81"/>
        <v>1.405989678</v>
      </c>
      <c r="P488" s="156"/>
      <c r="Q488" s="157"/>
      <c r="R488" s="302"/>
    </row>
    <row r="489">
      <c r="B489" s="41">
        <f>'Sample Weights'!A250</f>
        <v>249</v>
      </c>
      <c r="C489" s="41">
        <f>'Sample Weights'!B250</f>
        <v>343</v>
      </c>
      <c r="D489" s="41" t="str">
        <f>'Sample Weights'!C250</f>
        <v>STHA-21-4</v>
      </c>
      <c r="E489" s="41">
        <f>'Sample Weights'!D250</f>
        <v>0.0237</v>
      </c>
      <c r="F489" s="314" t="s">
        <v>975</v>
      </c>
      <c r="G489" s="315">
        <v>1.1852</v>
      </c>
      <c r="H489" s="314" t="s">
        <v>954</v>
      </c>
      <c r="I489" s="316"/>
      <c r="J489" s="315">
        <v>0.1603</v>
      </c>
      <c r="K489" s="183">
        <v>49.9017</v>
      </c>
      <c r="L489" s="183">
        <v>33.1622</v>
      </c>
      <c r="M489" s="154">
        <f t="shared" si="79"/>
        <v>1.119369543</v>
      </c>
      <c r="N489" s="250">
        <f t="shared" si="80"/>
        <v>55.85844312</v>
      </c>
      <c r="O489" s="250">
        <f t="shared" si="81"/>
        <v>1.156360864</v>
      </c>
      <c r="P489" s="156">
        <f>AVERAGE(O489:O490)</f>
        <v>1.13896006</v>
      </c>
      <c r="Q489" s="157">
        <f>(MAX(O489:O490)-MIN(O489:O490))/P489</f>
        <v>0.03055559926</v>
      </c>
      <c r="R489" s="302" t="str">
        <f>IF(Q489&gt;C$15, "Repeat", "")</f>
        <v/>
      </c>
    </row>
    <row r="490">
      <c r="B490" s="41">
        <f>'Sample Weights'!A251</f>
        <v>250</v>
      </c>
      <c r="C490" s="41">
        <f>'Sample Weights'!B251</f>
        <v>343</v>
      </c>
      <c r="D490" s="41" t="str">
        <f>'Sample Weights'!C251</f>
        <v>STHA-21-4</v>
      </c>
      <c r="E490" s="41">
        <f>'Sample Weights'!D251</f>
        <v>0.022</v>
      </c>
      <c r="F490" s="314" t="s">
        <v>959</v>
      </c>
      <c r="G490" s="315">
        <v>1.187</v>
      </c>
      <c r="H490" s="314" t="s">
        <v>956</v>
      </c>
      <c r="I490" s="316"/>
      <c r="J490" s="315">
        <v>0.1602</v>
      </c>
      <c r="K490" s="183">
        <v>44.6093</v>
      </c>
      <c r="L490" s="183">
        <v>33.272</v>
      </c>
      <c r="M490" s="154">
        <f t="shared" si="79"/>
        <v>1.121669774</v>
      </c>
      <c r="N490" s="250">
        <f t="shared" si="80"/>
        <v>50.03690343</v>
      </c>
      <c r="O490" s="250">
        <f t="shared" si="81"/>
        <v>1.121559257</v>
      </c>
      <c r="P490" s="156"/>
      <c r="Q490" s="157"/>
      <c r="R490" s="302"/>
    </row>
    <row r="491">
      <c r="B491" s="41">
        <f>'Sample Weights'!A252</f>
        <v>251</v>
      </c>
      <c r="C491" s="41">
        <f>'Sample Weights'!B252</f>
        <v>127</v>
      </c>
      <c r="D491" s="41" t="str">
        <f>'Sample Weights'!C252</f>
        <v>HOPF-27-4</v>
      </c>
      <c r="E491" s="41">
        <f>'Sample Weights'!D252</f>
        <v>0.0226</v>
      </c>
      <c r="F491" s="314" t="s">
        <v>961</v>
      </c>
      <c r="G491" s="315">
        <v>1.1857</v>
      </c>
      <c r="H491" s="314" t="s">
        <v>960</v>
      </c>
      <c r="I491" s="316"/>
      <c r="J491" s="315">
        <v>0.1621</v>
      </c>
      <c r="K491" s="183">
        <v>82.0445</v>
      </c>
      <c r="L491" s="183">
        <v>36.6837</v>
      </c>
      <c r="M491" s="154">
        <f t="shared" si="79"/>
        <v>1.018338055</v>
      </c>
      <c r="N491" s="250">
        <f t="shared" si="80"/>
        <v>83.54903653</v>
      </c>
      <c r="O491" s="250">
        <f t="shared" si="81"/>
        <v>1.796965207</v>
      </c>
      <c r="P491" s="156">
        <f>AVERAGE(O491:O492)</f>
        <v>1.811859609</v>
      </c>
      <c r="Q491" s="157">
        <f>(MAX(O491:O492)-MIN(O491:O492))/P491</f>
        <v>0.01644101116</v>
      </c>
      <c r="R491" s="302" t="str">
        <f>IF(Q491&gt;C$15, "Repeat", "")</f>
        <v/>
      </c>
    </row>
    <row r="492">
      <c r="B492" s="41">
        <f>'Sample Weights'!A253</f>
        <v>252</v>
      </c>
      <c r="C492" s="41">
        <f>'Sample Weights'!B253</f>
        <v>127</v>
      </c>
      <c r="D492" s="41" t="str">
        <f>'Sample Weights'!C253</f>
        <v>HOPF-27-4</v>
      </c>
      <c r="E492" s="41">
        <f>'Sample Weights'!D253</f>
        <v>0.0216</v>
      </c>
      <c r="F492" s="314" t="s">
        <v>962</v>
      </c>
      <c r="G492" s="315">
        <v>1.1858</v>
      </c>
      <c r="H492" s="314" t="s">
        <v>424</v>
      </c>
      <c r="I492" s="314" t="s">
        <v>457</v>
      </c>
      <c r="J492" s="315">
        <v>0.1606</v>
      </c>
      <c r="K492" s="183">
        <v>85.6478</v>
      </c>
      <c r="L492" s="183">
        <v>39.2261</v>
      </c>
      <c r="M492" s="154">
        <f t="shared" si="79"/>
        <v>0.9478641447</v>
      </c>
      <c r="N492" s="250">
        <f t="shared" si="80"/>
        <v>81.1824787</v>
      </c>
      <c r="O492" s="250">
        <f t="shared" si="81"/>
        <v>1.826754011</v>
      </c>
      <c r="P492" s="156"/>
      <c r="Q492" s="157"/>
      <c r="R492" s="302"/>
    </row>
    <row r="493">
      <c r="B493" s="41">
        <f>'Sample Weights'!A254</f>
        <v>253</v>
      </c>
      <c r="C493" s="41">
        <f>'Sample Weights'!B254</f>
        <v>260</v>
      </c>
      <c r="D493" s="41" t="str">
        <f>'Sample Weights'!C254</f>
        <v>PHLC-22-2</v>
      </c>
      <c r="E493" s="41">
        <f>'Sample Weights'!D254</f>
        <v>0.0209</v>
      </c>
      <c r="F493" s="314" t="s">
        <v>976</v>
      </c>
      <c r="G493" s="315">
        <v>1.1867</v>
      </c>
      <c r="H493" s="314" t="s">
        <v>829</v>
      </c>
      <c r="I493" s="316"/>
      <c r="J493" s="315">
        <v>0.1612</v>
      </c>
      <c r="K493" s="183">
        <v>34.369</v>
      </c>
      <c r="L493" s="183">
        <v>38.5429</v>
      </c>
      <c r="M493" s="154">
        <f t="shared" si="79"/>
        <v>0.9666004326</v>
      </c>
      <c r="N493" s="250">
        <f t="shared" si="80"/>
        <v>33.22109027</v>
      </c>
      <c r="O493" s="250">
        <f t="shared" si="81"/>
        <v>0.7981432562</v>
      </c>
      <c r="P493" s="156">
        <f>AVERAGE(O493:O494)</f>
        <v>0.7916103224</v>
      </c>
      <c r="Q493" s="157">
        <f>(MAX(O493:O494)-MIN(O493:O494))/P493</f>
        <v>0.01650542867</v>
      </c>
      <c r="R493" s="302" t="str">
        <f>IF(Q493&gt;C$15, "Repeat", "")</f>
        <v/>
      </c>
    </row>
    <row r="494">
      <c r="B494" s="41">
        <f>'Sample Weights'!A255</f>
        <v>254</v>
      </c>
      <c r="C494" s="41">
        <f>'Sample Weights'!B255</f>
        <v>260</v>
      </c>
      <c r="D494" s="41" t="str">
        <f>'Sample Weights'!C255</f>
        <v>PHLC-22-2</v>
      </c>
      <c r="E494" s="41">
        <f>'Sample Weights'!D255</f>
        <v>0.0212</v>
      </c>
      <c r="F494" s="314" t="s">
        <v>976</v>
      </c>
      <c r="G494" s="315">
        <v>1.1863</v>
      </c>
      <c r="H494" s="314" t="s">
        <v>446</v>
      </c>
      <c r="I494" s="316"/>
      <c r="J494" s="315">
        <v>0.1609</v>
      </c>
      <c r="K494" s="183">
        <v>36.3763</v>
      </c>
      <c r="L494" s="183">
        <v>40.8525</v>
      </c>
      <c r="M494" s="154">
        <f t="shared" si="79"/>
        <v>0.911534274</v>
      </c>
      <c r="N494" s="250">
        <f t="shared" si="80"/>
        <v>33.15824421</v>
      </c>
      <c r="O494" s="250">
        <f t="shared" si="81"/>
        <v>0.7850773885</v>
      </c>
      <c r="P494" s="156"/>
      <c r="Q494" s="157"/>
      <c r="R494" s="302"/>
    </row>
    <row r="495">
      <c r="B495" s="41">
        <f>'Sample Weights'!A256</f>
        <v>255</v>
      </c>
      <c r="C495" s="41">
        <f>'Sample Weights'!B256</f>
        <v>2</v>
      </c>
      <c r="D495" s="41" t="str">
        <f>'Sample Weights'!C256</f>
        <v>ALAA-20-2</v>
      </c>
      <c r="E495" s="41">
        <f>'Sample Weights'!D256</f>
        <v>0.0216</v>
      </c>
      <c r="F495" s="314" t="s">
        <v>976</v>
      </c>
      <c r="G495" s="315">
        <v>1.1868</v>
      </c>
      <c r="H495" s="314" t="s">
        <v>457</v>
      </c>
      <c r="I495" s="316"/>
      <c r="J495" s="315">
        <v>0.1606</v>
      </c>
      <c r="K495" s="183">
        <v>91.5577</v>
      </c>
      <c r="L495" s="183">
        <v>37.0491</v>
      </c>
      <c r="M495" s="154">
        <f t="shared" si="79"/>
        <v>1.005344028</v>
      </c>
      <c r="N495" s="250">
        <f t="shared" si="80"/>
        <v>92.04698689</v>
      </c>
      <c r="O495" s="250">
        <f t="shared" si="81"/>
        <v>2.067397739</v>
      </c>
      <c r="P495" s="156">
        <f>AVERAGE(O495:O496)</f>
        <v>2.051883979</v>
      </c>
      <c r="Q495" s="157">
        <f>(MAX(O495:O496)-MIN(O495:O496))/P495</f>
        <v>0.015121479</v>
      </c>
      <c r="R495" s="302" t="str">
        <f>IF(Q495&gt;C$15, "Repeat", "")</f>
        <v/>
      </c>
    </row>
    <row r="496">
      <c r="B496" s="41">
        <f>'Sample Weights'!A257</f>
        <v>256</v>
      </c>
      <c r="C496" s="41">
        <f>'Sample Weights'!B257</f>
        <v>2</v>
      </c>
      <c r="D496" s="41" t="str">
        <f>'Sample Weights'!C257</f>
        <v>ALAA-20-2</v>
      </c>
      <c r="E496" s="41">
        <f>'Sample Weights'!D257</f>
        <v>0.0209</v>
      </c>
      <c r="F496" s="314" t="s">
        <v>959</v>
      </c>
      <c r="G496" s="315">
        <v>1.1821</v>
      </c>
      <c r="H496" s="314" t="s">
        <v>831</v>
      </c>
      <c r="I496" s="314" t="s">
        <v>830</v>
      </c>
      <c r="J496" s="315">
        <v>0.1568</v>
      </c>
      <c r="K496" s="183">
        <v>88.5378</v>
      </c>
      <c r="L496" s="183">
        <v>37.2833</v>
      </c>
      <c r="M496" s="154">
        <f t="shared" si="79"/>
        <v>0.995489963</v>
      </c>
      <c r="N496" s="250">
        <f t="shared" si="80"/>
        <v>88.13849125</v>
      </c>
      <c r="O496" s="250">
        <f t="shared" si="81"/>
        <v>2.036370219</v>
      </c>
      <c r="P496" s="156"/>
      <c r="Q496" s="157"/>
      <c r="R496" s="302"/>
    </row>
    <row r="497">
      <c r="B497" s="41">
        <f>'Sample Weights'!A258</f>
        <v>257</v>
      </c>
      <c r="C497" s="41">
        <f>'Sample Weights'!B258</f>
        <v>29</v>
      </c>
      <c r="D497" s="41" t="str">
        <f>'Sample Weights'!C258</f>
        <v>CHKC-19-4</v>
      </c>
      <c r="E497" s="41">
        <f>'Sample Weights'!D258</f>
        <v>0.0209</v>
      </c>
      <c r="F497" s="314" t="s">
        <v>959</v>
      </c>
      <c r="G497" s="315">
        <v>1.1868</v>
      </c>
      <c r="H497" s="314" t="s">
        <v>468</v>
      </c>
      <c r="I497" s="316"/>
      <c r="J497" s="315">
        <v>0.1608</v>
      </c>
      <c r="K497" s="183">
        <v>49.8938</v>
      </c>
      <c r="L497" s="183">
        <v>37.2823</v>
      </c>
      <c r="M497" s="154">
        <f t="shared" si="79"/>
        <v>1.001167775</v>
      </c>
      <c r="N497" s="250">
        <f t="shared" si="80"/>
        <v>49.95206471</v>
      </c>
      <c r="O497" s="250">
        <f t="shared" si="81"/>
        <v>1.178836263</v>
      </c>
      <c r="P497" s="156">
        <f>AVERAGE(O497:O498)</f>
        <v>1.187303529</v>
      </c>
      <c r="Q497" s="157">
        <f>(MAX(O497:O498)-MIN(O497:O498))/P497</f>
        <v>0.0142630194</v>
      </c>
      <c r="R497" s="302" t="str">
        <f>IF(Q497&gt;C$15, "Repeat", "")</f>
        <v/>
      </c>
    </row>
    <row r="498">
      <c r="B498" s="41">
        <f>'Sample Weights'!A259</f>
        <v>258</v>
      </c>
      <c r="C498" s="41">
        <f>'Sample Weights'!B259</f>
        <v>29</v>
      </c>
      <c r="D498" s="41" t="str">
        <f>'Sample Weights'!C259</f>
        <v>CHKC-19-4</v>
      </c>
      <c r="E498" s="41">
        <f>'Sample Weights'!D259</f>
        <v>0.0214</v>
      </c>
      <c r="F498" s="314" t="s">
        <v>976</v>
      </c>
      <c r="G498" s="315">
        <v>1.1855</v>
      </c>
      <c r="H498" s="314" t="s">
        <v>832</v>
      </c>
      <c r="I498" s="314" t="s">
        <v>481</v>
      </c>
      <c r="J498" s="315">
        <v>0.1612</v>
      </c>
      <c r="K498" s="183">
        <v>51.1296</v>
      </c>
      <c r="L498" s="183">
        <v>36.6006</v>
      </c>
      <c r="M498" s="154">
        <f t="shared" si="79"/>
        <v>1.016956752</v>
      </c>
      <c r="N498" s="250">
        <f t="shared" si="80"/>
        <v>51.99659197</v>
      </c>
      <c r="O498" s="250">
        <f t="shared" si="81"/>
        <v>1.195770796</v>
      </c>
      <c r="P498" s="156"/>
      <c r="Q498" s="157"/>
      <c r="R498" s="302"/>
    </row>
    <row r="499">
      <c r="B499" s="41">
        <f>'Sample Weights'!A260</f>
        <v>259</v>
      </c>
      <c r="C499" s="41">
        <f>'Sample Weights'!B260</f>
        <v>38</v>
      </c>
      <c r="D499" s="41" t="str">
        <f>'Sample Weights'!C260</f>
        <v>CHWK-27-4</v>
      </c>
      <c r="E499" s="41">
        <f>'Sample Weights'!D260</f>
        <v>0.0214</v>
      </c>
      <c r="F499" s="314" t="s">
        <v>976</v>
      </c>
      <c r="G499" s="315">
        <v>1.1832</v>
      </c>
      <c r="H499" s="314" t="s">
        <v>481</v>
      </c>
      <c r="I499" s="314" t="s">
        <v>833</v>
      </c>
      <c r="J499" s="315">
        <v>0.1616</v>
      </c>
      <c r="K499" s="183">
        <v>53.3523</v>
      </c>
      <c r="L499" s="183">
        <v>36.8606</v>
      </c>
      <c r="M499" s="154">
        <f t="shared" si="79"/>
        <v>1.008202461</v>
      </c>
      <c r="N499" s="250">
        <f t="shared" si="80"/>
        <v>53.78992018</v>
      </c>
      <c r="O499" s="250">
        <f t="shared" si="81"/>
        <v>1.233665069</v>
      </c>
      <c r="P499" s="156">
        <f>AVERAGE(O499:O500)</f>
        <v>1.267468269</v>
      </c>
      <c r="Q499" s="157">
        <f>(MAX(O499:O500)-MIN(O499:O500))/P499</f>
        <v>0.05333971852</v>
      </c>
      <c r="R499" s="302" t="str">
        <f>IF(Q499&gt;C$15, "Repeat", "")</f>
        <v/>
      </c>
    </row>
    <row r="500">
      <c r="B500" s="41">
        <f>'Sample Weights'!A261</f>
        <v>260</v>
      </c>
      <c r="C500" s="41">
        <f>'Sample Weights'!B261</f>
        <v>38</v>
      </c>
      <c r="D500" s="41" t="str">
        <f>'Sample Weights'!C261</f>
        <v>CHWK-27-4</v>
      </c>
      <c r="E500" s="41">
        <f>'Sample Weights'!D261</f>
        <v>0.021</v>
      </c>
      <c r="F500" s="314" t="s">
        <v>946</v>
      </c>
      <c r="G500" s="315">
        <v>1.1861</v>
      </c>
      <c r="H500" s="314" t="s">
        <v>833</v>
      </c>
      <c r="I500" s="316"/>
      <c r="J500" s="315">
        <v>0.1607</v>
      </c>
      <c r="K500" s="183">
        <v>56.4555</v>
      </c>
      <c r="L500" s="183">
        <v>37.813</v>
      </c>
      <c r="M500" s="154">
        <f t="shared" si="79"/>
        <v>0.9855446782</v>
      </c>
      <c r="N500" s="250">
        <f t="shared" si="80"/>
        <v>55.63941758</v>
      </c>
      <c r="O500" s="250">
        <f t="shared" si="81"/>
        <v>1.301271469</v>
      </c>
      <c r="P500" s="156"/>
      <c r="Q500" s="157"/>
      <c r="R500" s="302"/>
    </row>
    <row r="501">
      <c r="B501" s="41">
        <f>'Sample Weights'!A262</f>
        <v>261</v>
      </c>
      <c r="C501" s="41">
        <f>'Sample Weights'!B262</f>
        <v>252</v>
      </c>
      <c r="D501" s="41" t="str">
        <f>'Sample Weights'!C262</f>
        <v>NPLN-30-4</v>
      </c>
      <c r="E501" s="41">
        <f>'Sample Weights'!D262</f>
        <v>0.0211</v>
      </c>
      <c r="F501" s="314" t="s">
        <v>1008</v>
      </c>
      <c r="G501" s="315">
        <v>1.1849</v>
      </c>
      <c r="H501" s="314" t="s">
        <v>483</v>
      </c>
      <c r="I501" s="316"/>
      <c r="J501" s="315">
        <v>0.1616</v>
      </c>
      <c r="K501" s="183">
        <v>78.1089</v>
      </c>
      <c r="L501" s="183">
        <v>37.1735</v>
      </c>
      <c r="M501" s="154">
        <f t="shared" si="79"/>
        <v>0.9788703144</v>
      </c>
      <c r="N501" s="250">
        <f t="shared" si="80"/>
        <v>76.4584835</v>
      </c>
      <c r="O501" s="250">
        <f t="shared" si="81"/>
        <v>1.763089146</v>
      </c>
      <c r="P501" s="156">
        <f>AVERAGE(O501:O502)</f>
        <v>1.787542926</v>
      </c>
      <c r="Q501" s="157">
        <f>(MAX(O501:O502)-MIN(O501:O502))/P501</f>
        <v>0.02736021504</v>
      </c>
      <c r="R501" s="302" t="str">
        <f>IF(Q501&gt;C$15, "Repeat", "")</f>
        <v/>
      </c>
    </row>
    <row r="502">
      <c r="B502" s="41">
        <f>'Sample Weights'!A263</f>
        <v>262</v>
      </c>
      <c r="C502" s="41">
        <f>'Sample Weights'!B263</f>
        <v>252</v>
      </c>
      <c r="D502" s="41" t="str">
        <f>'Sample Weights'!C263</f>
        <v>NPLN-30-4</v>
      </c>
      <c r="E502" s="41">
        <f>'Sample Weights'!D263</f>
        <v>0.0213</v>
      </c>
      <c r="F502" s="314" t="s">
        <v>975</v>
      </c>
      <c r="G502" s="315">
        <v>1.1863</v>
      </c>
      <c r="H502" s="314" t="s">
        <v>834</v>
      </c>
      <c r="I502" s="316"/>
      <c r="J502" s="315">
        <v>0.1595</v>
      </c>
      <c r="K502" s="183">
        <v>78.4772</v>
      </c>
      <c r="L502" s="183">
        <v>36.7135</v>
      </c>
      <c r="M502" s="154">
        <f t="shared" si="79"/>
        <v>1.011537359</v>
      </c>
      <c r="N502" s="250">
        <f t="shared" si="80"/>
        <v>79.38261963</v>
      </c>
      <c r="O502" s="250">
        <f t="shared" si="81"/>
        <v>1.811996705</v>
      </c>
      <c r="P502" s="156"/>
      <c r="Q502" s="157"/>
      <c r="R502" s="302"/>
    </row>
    <row r="503">
      <c r="B503" s="41">
        <f>'Sample Weights'!A264</f>
        <v>263</v>
      </c>
      <c r="C503" s="41" t="str">
        <f>'Sample Weights'!B264</f>
        <v>Nisqually-1</v>
      </c>
      <c r="D503" s="41" t="str">
        <f>'Sample Weights'!C264</f>
        <v/>
      </c>
      <c r="E503" s="41">
        <f>'Sample Weights'!D264</f>
        <v>0.0218</v>
      </c>
      <c r="F503" s="314" t="s">
        <v>962</v>
      </c>
      <c r="G503" s="315">
        <v>1.1868</v>
      </c>
      <c r="H503" s="314" t="s">
        <v>835</v>
      </c>
      <c r="I503" s="316"/>
      <c r="J503" s="315">
        <v>0.1622</v>
      </c>
      <c r="K503" s="183">
        <v>86.0219</v>
      </c>
      <c r="L503" s="183">
        <v>40.1834</v>
      </c>
      <c r="M503" s="154">
        <f t="shared" si="79"/>
        <v>0.9267475224</v>
      </c>
      <c r="N503" s="250">
        <f t="shared" si="80"/>
        <v>79.7205827</v>
      </c>
      <c r="O503" s="250">
        <f t="shared" si="81"/>
        <v>1.78093966</v>
      </c>
      <c r="P503" s="156">
        <f>AVERAGE(O503:O504)</f>
        <v>1.843858667</v>
      </c>
      <c r="Q503" s="157">
        <f>(MAX(O503:O504)-MIN(O503:O504))/P503</f>
        <v>0.06824710376</v>
      </c>
      <c r="R503" s="302" t="str">
        <f>IF(Q503&gt;C$15, "Repeat", "")</f>
        <v/>
      </c>
    </row>
    <row r="504">
      <c r="B504" s="41">
        <f>'Sample Weights'!A265</f>
        <v>264</v>
      </c>
      <c r="C504" s="41" t="str">
        <f>'Sample Weights'!B265</f>
        <v>Nisqually-1</v>
      </c>
      <c r="D504" s="41" t="str">
        <f>'Sample Weights'!C265</f>
        <v/>
      </c>
      <c r="E504" s="41">
        <f>'Sample Weights'!D265</f>
        <v>0.021</v>
      </c>
      <c r="F504" s="314" t="s">
        <v>1009</v>
      </c>
      <c r="G504" s="315">
        <v>1.1833</v>
      </c>
      <c r="H504" s="314" t="s">
        <v>495</v>
      </c>
      <c r="I504" s="314" t="s">
        <v>495</v>
      </c>
      <c r="J504" s="315">
        <v>0.1521</v>
      </c>
      <c r="K504" s="183">
        <v>88.1025</v>
      </c>
      <c r="L504" s="183">
        <v>38.5717</v>
      </c>
      <c r="M504" s="154">
        <f t="shared" si="79"/>
        <v>0.9415249897</v>
      </c>
      <c r="N504" s="250">
        <f t="shared" si="80"/>
        <v>82.95070541</v>
      </c>
      <c r="O504" s="250">
        <f t="shared" si="81"/>
        <v>1.906777674</v>
      </c>
      <c r="P504" s="156"/>
      <c r="Q504" s="157"/>
      <c r="R504" s="302"/>
    </row>
    <row r="505">
      <c r="B505" s="91"/>
      <c r="C505" s="91"/>
      <c r="D505" s="91"/>
      <c r="E505" s="91"/>
      <c r="F505" s="93"/>
      <c r="G505" s="93"/>
      <c r="H505" s="93"/>
      <c r="I505" s="93"/>
      <c r="J505" s="93"/>
      <c r="K505" s="91"/>
      <c r="L505" s="91"/>
      <c r="M505" s="91"/>
      <c r="N505" s="91"/>
      <c r="O505" s="91"/>
      <c r="P505" s="304"/>
      <c r="Q505" s="304"/>
    </row>
    <row r="506">
      <c r="B506" s="132"/>
      <c r="C506" s="52"/>
      <c r="D506" s="53"/>
      <c r="E506" s="52"/>
      <c r="F506" s="53"/>
      <c r="G506" s="53"/>
      <c r="H506" s="53"/>
      <c r="I506" s="53"/>
      <c r="J506" s="53"/>
      <c r="K506" s="52"/>
      <c r="L506" s="91" t="s">
        <v>590</v>
      </c>
      <c r="M506" s="52"/>
      <c r="N506" s="52"/>
      <c r="O506" s="52"/>
      <c r="P506" s="54"/>
      <c r="Q506" s="54"/>
    </row>
    <row r="507">
      <c r="B507" s="313" t="s">
        <v>1010</v>
      </c>
      <c r="C507" s="91"/>
      <c r="D507" s="91"/>
      <c r="E507" s="91"/>
      <c r="F507" s="93"/>
      <c r="G507" s="93"/>
      <c r="H507" s="93"/>
      <c r="I507" s="93"/>
      <c r="J507" s="93"/>
      <c r="K507" s="91"/>
      <c r="L507" s="173">
        <f>AVERAGE(L481:L504)</f>
        <v>37.14929583</v>
      </c>
      <c r="M507" s="91"/>
      <c r="N507" s="91"/>
      <c r="O507" s="91"/>
      <c r="P507" s="304"/>
      <c r="Q507" s="304"/>
    </row>
    <row r="508">
      <c r="B508" s="60" t="s">
        <v>372</v>
      </c>
      <c r="C508" s="305" t="s">
        <v>1011</v>
      </c>
      <c r="D508" s="91"/>
      <c r="E508" s="91"/>
      <c r="F508" s="93"/>
      <c r="G508" s="93"/>
      <c r="H508" s="93"/>
      <c r="I508" s="93"/>
      <c r="J508" s="93"/>
      <c r="K508" s="91"/>
      <c r="L508" s="91"/>
      <c r="M508" s="91"/>
      <c r="N508" s="91"/>
      <c r="O508" s="91"/>
      <c r="P508" s="304"/>
      <c r="Q508" s="304"/>
    </row>
    <row r="509">
      <c r="B509" s="127" t="s">
        <v>966</v>
      </c>
      <c r="C509" s="91"/>
      <c r="D509" s="91"/>
      <c r="E509" s="91"/>
      <c r="F509" s="93"/>
      <c r="G509" s="93"/>
      <c r="H509" s="93"/>
      <c r="I509" s="93"/>
      <c r="J509" s="93"/>
      <c r="K509" s="91"/>
      <c r="L509" s="91"/>
      <c r="M509" s="91"/>
      <c r="N509" s="91"/>
      <c r="O509" s="91"/>
      <c r="P509" s="304"/>
      <c r="Q509" s="304"/>
    </row>
    <row r="510">
      <c r="B510" s="91"/>
      <c r="C510" s="91"/>
      <c r="D510" s="91"/>
      <c r="E510" s="91"/>
      <c r="F510" s="57" t="s">
        <v>1003</v>
      </c>
      <c r="G510" s="93"/>
      <c r="H510" s="93"/>
      <c r="I510" s="57" t="s">
        <v>1012</v>
      </c>
      <c r="J510" s="93"/>
      <c r="K510" s="91"/>
      <c r="L510" s="91"/>
      <c r="M510" s="91"/>
      <c r="N510" s="91"/>
      <c r="O510" s="91"/>
      <c r="P510" s="304"/>
      <c r="Q510" s="304"/>
      <c r="R510" s="91"/>
    </row>
    <row r="511">
      <c r="B511" s="306" t="s">
        <v>394</v>
      </c>
      <c r="C511" s="306" t="s">
        <v>4</v>
      </c>
      <c r="D511" s="306" t="s">
        <v>5</v>
      </c>
      <c r="E511" s="306" t="s">
        <v>398</v>
      </c>
      <c r="F511" s="306" t="s">
        <v>399</v>
      </c>
      <c r="G511" s="306" t="s">
        <v>400</v>
      </c>
      <c r="H511" s="306" t="s">
        <v>401</v>
      </c>
      <c r="I511" s="306" t="s">
        <v>402</v>
      </c>
      <c r="J511" s="306" t="s">
        <v>403</v>
      </c>
      <c r="K511" s="306" t="s">
        <v>404</v>
      </c>
      <c r="L511" s="306" t="s">
        <v>405</v>
      </c>
      <c r="M511" s="306" t="s">
        <v>406</v>
      </c>
      <c r="N511" s="306" t="s">
        <v>407</v>
      </c>
      <c r="O511" s="306" t="s">
        <v>408</v>
      </c>
      <c r="P511" s="307" t="s">
        <v>409</v>
      </c>
      <c r="Q511" s="299" t="s">
        <v>411</v>
      </c>
      <c r="R511" s="308" t="s">
        <v>412</v>
      </c>
    </row>
    <row r="512">
      <c r="B512" s="41">
        <f>'Sample Weights'!A266</f>
        <v>265</v>
      </c>
      <c r="C512" s="41">
        <f>'Sample Weights'!B266</f>
        <v>349</v>
      </c>
      <c r="D512" s="41" t="str">
        <f>'Sample Weights'!C266</f>
        <v>STHB-21-5</v>
      </c>
      <c r="E512" s="41">
        <f>'Sample Weights'!D266</f>
        <v>0.0217</v>
      </c>
      <c r="F512" s="314" t="s">
        <v>1013</v>
      </c>
      <c r="G512" s="315">
        <v>1.1786</v>
      </c>
      <c r="H512" s="314" t="s">
        <v>936</v>
      </c>
      <c r="I512" s="314" t="s">
        <v>936</v>
      </c>
      <c r="J512" s="315">
        <v>0.1654</v>
      </c>
      <c r="K512" s="301">
        <v>192.8039</v>
      </c>
      <c r="L512" s="301">
        <v>36.8627</v>
      </c>
      <c r="M512" s="154">
        <f t="shared" ref="M512:M535" si="82">(L$525/(F$525/C$10)/(F$525/C$10+(G$525-F$525)/C$11+J$525/C$12))/(L512/(F512/C$10)/(F512/C$10+(G512-F512)/C$11+J512/C$12))</f>
        <v>1.040477942</v>
      </c>
      <c r="N512" s="250">
        <f t="shared" ref="N512:N535" si="83">K512*M512</f>
        <v>200.6082051</v>
      </c>
      <c r="O512" s="250">
        <f t="shared" ref="O512:O535" si="84">(N512-D$472)/D$471*(F512/C$10+(G512-F512)/C$11+J512/C$12)/E512</f>
        <v>4.41991627</v>
      </c>
      <c r="P512" s="156">
        <f>AVERAGE(O512:O513)</f>
        <v>4.408873211</v>
      </c>
      <c r="Q512" s="157">
        <f>(MAX(O512:O513)-MIN(O512:O513))/P512</f>
        <v>0.00500946987</v>
      </c>
      <c r="R512" s="302" t="str">
        <f>IF(Q512&gt;C$15, "Repeat", "")</f>
        <v/>
      </c>
    </row>
    <row r="513">
      <c r="B513" s="41">
        <f>'Sample Weights'!A267</f>
        <v>266</v>
      </c>
      <c r="C513" s="41">
        <f>'Sample Weights'!B267</f>
        <v>349</v>
      </c>
      <c r="D513" s="41" t="str">
        <f>'Sample Weights'!C267</f>
        <v>STHB-21-5</v>
      </c>
      <c r="E513" s="41">
        <f>'Sample Weights'!D267</f>
        <v>0.0208</v>
      </c>
      <c r="F513" s="314" t="s">
        <v>1014</v>
      </c>
      <c r="G513" s="315">
        <v>1.1782</v>
      </c>
      <c r="H513" s="314" t="s">
        <v>937</v>
      </c>
      <c r="I513" s="316"/>
      <c r="J513" s="315">
        <v>0.1627</v>
      </c>
      <c r="K513" s="183">
        <v>201.0156</v>
      </c>
      <c r="L513" s="183">
        <v>40.5886</v>
      </c>
      <c r="M513" s="154">
        <f t="shared" si="82"/>
        <v>0.9529410349</v>
      </c>
      <c r="N513" s="250">
        <f t="shared" si="83"/>
        <v>191.5560139</v>
      </c>
      <c r="O513" s="250">
        <f t="shared" si="84"/>
        <v>4.397830152</v>
      </c>
      <c r="P513" s="156"/>
      <c r="Q513" s="157"/>
      <c r="R513" s="302"/>
    </row>
    <row r="514">
      <c r="B514" s="41">
        <f>'Sample Weights'!A268</f>
        <v>267</v>
      </c>
      <c r="C514" s="41">
        <f>'Sample Weights'!B268</f>
        <v>227</v>
      </c>
      <c r="D514" s="41" t="str">
        <f>'Sample Weights'!C268</f>
        <v>MCHB-19-5</v>
      </c>
      <c r="E514" s="41">
        <f>'Sample Weights'!D268</f>
        <v>0.0203</v>
      </c>
      <c r="F514" s="314" t="s">
        <v>1014</v>
      </c>
      <c r="G514" s="315">
        <v>1.1816</v>
      </c>
      <c r="H514" s="314" t="s">
        <v>847</v>
      </c>
      <c r="I514" s="316"/>
      <c r="J514" s="315">
        <v>0.1631</v>
      </c>
      <c r="K514" s="183">
        <v>29.7139</v>
      </c>
      <c r="L514" s="183">
        <v>37.854</v>
      </c>
      <c r="M514" s="154">
        <f t="shared" si="82"/>
        <v>1.024676232</v>
      </c>
      <c r="N514" s="250">
        <f t="shared" si="83"/>
        <v>30.4471271</v>
      </c>
      <c r="O514" s="250">
        <f t="shared" si="84"/>
        <v>0.7545008862</v>
      </c>
      <c r="P514" s="156">
        <f>AVERAGE(O514:O515)</f>
        <v>0.7401689348</v>
      </c>
      <c r="Q514" s="157">
        <f>(MAX(O514:O515)-MIN(O514:O515))/P514</f>
        <v>0.03872616303</v>
      </c>
      <c r="R514" s="302" t="str">
        <f>IF(Q514&gt;C$15, "Repeat", "")</f>
        <v/>
      </c>
    </row>
    <row r="515">
      <c r="B515" s="41">
        <f>'Sample Weights'!A269</f>
        <v>268</v>
      </c>
      <c r="C515" s="41">
        <f>'Sample Weights'!B269</f>
        <v>227</v>
      </c>
      <c r="D515" s="41" t="str">
        <f>'Sample Weights'!C269</f>
        <v>MCHB-19-5</v>
      </c>
      <c r="E515" s="41">
        <f>'Sample Weights'!D269</f>
        <v>0.0215</v>
      </c>
      <c r="F515" s="314" t="s">
        <v>1014</v>
      </c>
      <c r="G515" s="315">
        <v>1.1851</v>
      </c>
      <c r="H515" s="314" t="s">
        <v>1015</v>
      </c>
      <c r="I515" s="316"/>
      <c r="J515" s="315">
        <v>0.1611</v>
      </c>
      <c r="K515" s="183">
        <v>30.3222</v>
      </c>
      <c r="L515" s="183">
        <v>38.0018</v>
      </c>
      <c r="M515" s="154">
        <f t="shared" si="82"/>
        <v>1.02240435</v>
      </c>
      <c r="N515" s="250">
        <f t="shared" si="83"/>
        <v>31.00154918</v>
      </c>
      <c r="O515" s="250">
        <f t="shared" si="84"/>
        <v>0.7258369834</v>
      </c>
      <c r="P515" s="156"/>
      <c r="Q515" s="157"/>
      <c r="R515" s="302"/>
    </row>
    <row r="516">
      <c r="B516" s="41">
        <f>'Sample Weights'!A270</f>
        <v>269</v>
      </c>
      <c r="C516" s="41">
        <f>'Sample Weights'!B270</f>
        <v>55</v>
      </c>
      <c r="D516" s="41" t="str">
        <f>'Sample Weights'!C270</f>
        <v>CNYH-28-5</v>
      </c>
      <c r="E516" s="41">
        <f>'Sample Weights'!D270</f>
        <v>0.0212</v>
      </c>
      <c r="F516" s="314" t="s">
        <v>1016</v>
      </c>
      <c r="G516" s="315">
        <v>1.1795</v>
      </c>
      <c r="H516" s="314" t="s">
        <v>938</v>
      </c>
      <c r="I516" s="316"/>
      <c r="J516" s="315">
        <v>0.1632</v>
      </c>
      <c r="K516" s="183">
        <v>93.1768</v>
      </c>
      <c r="L516" s="183">
        <v>37.7198</v>
      </c>
      <c r="M516" s="154">
        <f t="shared" si="82"/>
        <v>1.025678812</v>
      </c>
      <c r="N516" s="250">
        <f t="shared" si="83"/>
        <v>95.56946954</v>
      </c>
      <c r="O516" s="250">
        <f t="shared" si="84"/>
        <v>2.176068396</v>
      </c>
      <c r="P516" s="156">
        <f>AVERAGE(O516:O517)</f>
        <v>2.201804426</v>
      </c>
      <c r="Q516" s="157">
        <f>(MAX(O516:O517)-MIN(O516:O517))/P516</f>
        <v>0.02337721711</v>
      </c>
      <c r="R516" s="302" t="str">
        <f>IF(Q516&gt;C$15, "Repeat", "")</f>
        <v/>
      </c>
    </row>
    <row r="517">
      <c r="B517" s="41">
        <f>'Sample Weights'!A271</f>
        <v>270</v>
      </c>
      <c r="C517" s="41">
        <f>'Sample Weights'!B271</f>
        <v>55</v>
      </c>
      <c r="D517" s="41" t="str">
        <f>'Sample Weights'!C271</f>
        <v>CNYH-28-5</v>
      </c>
      <c r="E517" s="41">
        <f>'Sample Weights'!D271</f>
        <v>0.0218</v>
      </c>
      <c r="F517" s="314" t="s">
        <v>1017</v>
      </c>
      <c r="G517" s="315">
        <v>1.1802</v>
      </c>
      <c r="H517" s="314" t="s">
        <v>848</v>
      </c>
      <c r="I517" s="314" t="s">
        <v>848</v>
      </c>
      <c r="J517" s="315">
        <v>0.1628</v>
      </c>
      <c r="K517" s="183">
        <v>102.44</v>
      </c>
      <c r="L517" s="183">
        <v>39.3454</v>
      </c>
      <c r="M517" s="154">
        <f t="shared" si="82"/>
        <v>0.9826436516</v>
      </c>
      <c r="N517" s="250">
        <f t="shared" si="83"/>
        <v>100.6620157</v>
      </c>
      <c r="O517" s="250">
        <f t="shared" si="84"/>
        <v>2.227540456</v>
      </c>
      <c r="P517" s="156"/>
      <c r="Q517" s="157"/>
      <c r="R517" s="302"/>
    </row>
    <row r="518">
      <c r="B518" s="41">
        <f>'Sample Weights'!A272</f>
        <v>271</v>
      </c>
      <c r="C518" s="41">
        <f>'Sample Weights'!B272</f>
        <v>211</v>
      </c>
      <c r="D518" s="41" t="str">
        <f>'Sample Weights'!C272</f>
        <v>MCFA-20-2</v>
      </c>
      <c r="E518" s="41">
        <f>'Sample Weights'!D272</f>
        <v>0.0214</v>
      </c>
      <c r="F518" s="314" t="s">
        <v>1016</v>
      </c>
      <c r="G518" s="315">
        <v>1.1809</v>
      </c>
      <c r="H518" s="314" t="s">
        <v>1018</v>
      </c>
      <c r="I518" s="314" t="s">
        <v>1018</v>
      </c>
      <c r="J518" s="315">
        <v>0.1636</v>
      </c>
      <c r="K518" s="183">
        <v>79.8739</v>
      </c>
      <c r="L518" s="183">
        <v>40.6064</v>
      </c>
      <c r="M518" s="154">
        <f t="shared" si="82"/>
        <v>0.9539902442</v>
      </c>
      <c r="N518" s="250">
        <f t="shared" si="83"/>
        <v>76.19892137</v>
      </c>
      <c r="O518" s="250">
        <f t="shared" si="84"/>
        <v>1.729285456</v>
      </c>
      <c r="P518" s="156">
        <f>AVERAGE(O518:O519)</f>
        <v>1.708637839</v>
      </c>
      <c r="Q518" s="157">
        <f>(MAX(O518:O519)-MIN(O518:O519))/P518</f>
        <v>0.02416851261</v>
      </c>
      <c r="R518" s="302" t="str">
        <f>IF(Q518&gt;C$15, "Repeat", "")</f>
        <v/>
      </c>
    </row>
    <row r="519">
      <c r="B519" s="41">
        <f>'Sample Weights'!A273</f>
        <v>272</v>
      </c>
      <c r="C519" s="41">
        <f>'Sample Weights'!B273</f>
        <v>211</v>
      </c>
      <c r="D519" s="41" t="str">
        <f>'Sample Weights'!C273</f>
        <v>MCFA-20-2</v>
      </c>
      <c r="E519" s="41">
        <f>'Sample Weights'!D273</f>
        <v>0.021</v>
      </c>
      <c r="F519" s="314" t="s">
        <v>1016</v>
      </c>
      <c r="G519" s="315">
        <v>1.1838</v>
      </c>
      <c r="H519" s="314" t="s">
        <v>849</v>
      </c>
      <c r="I519" s="316"/>
      <c r="J519" s="315">
        <v>0.1613</v>
      </c>
      <c r="K519" s="183">
        <v>68.5714</v>
      </c>
      <c r="L519" s="183">
        <v>36.5108</v>
      </c>
      <c r="M519" s="154">
        <f t="shared" si="82"/>
        <v>1.062132669</v>
      </c>
      <c r="N519" s="250">
        <f t="shared" si="83"/>
        <v>72.83192411</v>
      </c>
      <c r="O519" s="250">
        <f t="shared" si="84"/>
        <v>1.687990221</v>
      </c>
      <c r="P519" s="156"/>
      <c r="Q519" s="157"/>
      <c r="R519" s="302"/>
    </row>
    <row r="520">
      <c r="B520" s="41">
        <f>'Sample Weights'!A274</f>
        <v>273</v>
      </c>
      <c r="C520" s="41">
        <f>'Sample Weights'!B274</f>
        <v>171</v>
      </c>
      <c r="D520" s="41" t="str">
        <f>'Sample Weights'!C274</f>
        <v>KLNE-20-5</v>
      </c>
      <c r="E520" s="41">
        <f>'Sample Weights'!D274</f>
        <v>0.0207</v>
      </c>
      <c r="F520" s="314" t="s">
        <v>1017</v>
      </c>
      <c r="G520" s="315">
        <v>1.1802</v>
      </c>
      <c r="H520" s="314" t="s">
        <v>970</v>
      </c>
      <c r="I520" s="316"/>
      <c r="J520" s="315">
        <v>0.1622</v>
      </c>
      <c r="K520" s="183">
        <v>39.1846</v>
      </c>
      <c r="L520" s="183">
        <v>38.582</v>
      </c>
      <c r="M520" s="154">
        <f t="shared" si="82"/>
        <v>1.001779943</v>
      </c>
      <c r="N520" s="250">
        <f t="shared" si="83"/>
        <v>39.25434637</v>
      </c>
      <c r="O520" s="250">
        <f t="shared" si="84"/>
        <v>0.9402713597</v>
      </c>
      <c r="P520" s="156">
        <f>AVERAGE(O520:O521)</f>
        <v>0.9330934688</v>
      </c>
      <c r="Q520" s="157">
        <f>(MAX(O520:O521)-MIN(O520:O521))/P520</f>
        <v>0.01538514874</v>
      </c>
      <c r="R520" s="302" t="str">
        <f>IF(Q520&gt;C$15, "Repeat", "")</f>
        <v/>
      </c>
    </row>
    <row r="521">
      <c r="B521" s="41">
        <f>'Sample Weights'!A275</f>
        <v>274</v>
      </c>
      <c r="C521" s="41">
        <f>'Sample Weights'!B275</f>
        <v>171</v>
      </c>
      <c r="D521" s="41" t="str">
        <f>'Sample Weights'!C275</f>
        <v>KLNE-20-5</v>
      </c>
      <c r="E521" s="41">
        <f>'Sample Weights'!D275</f>
        <v>0.0218</v>
      </c>
      <c r="F521" s="314" t="s">
        <v>1014</v>
      </c>
      <c r="G521" s="315">
        <v>1.1807</v>
      </c>
      <c r="H521" s="314" t="s">
        <v>973</v>
      </c>
      <c r="I521" s="316"/>
      <c r="J521" s="315">
        <v>0.1626</v>
      </c>
      <c r="K521" s="183">
        <v>41.5458</v>
      </c>
      <c r="L521" s="183">
        <v>39.5063</v>
      </c>
      <c r="M521" s="154">
        <f t="shared" si="82"/>
        <v>0.9808892872</v>
      </c>
      <c r="N521" s="250">
        <f t="shared" si="83"/>
        <v>40.75183015</v>
      </c>
      <c r="O521" s="250">
        <f t="shared" si="84"/>
        <v>0.9259155779</v>
      </c>
      <c r="P521" s="156"/>
      <c r="Q521" s="157"/>
      <c r="R521" s="302"/>
    </row>
    <row r="522">
      <c r="B522" s="41">
        <f>'Sample Weights'!A276</f>
        <v>275</v>
      </c>
      <c r="C522" s="41">
        <f>'Sample Weights'!B276</f>
        <v>367</v>
      </c>
      <c r="D522" s="41" t="str">
        <f>'Sample Weights'!C276</f>
        <v>WELC-27-3</v>
      </c>
      <c r="E522" s="41">
        <f>'Sample Weights'!D276</f>
        <v>0.0213</v>
      </c>
      <c r="F522" s="314" t="s">
        <v>1019</v>
      </c>
      <c r="G522" s="315">
        <v>1.1802</v>
      </c>
      <c r="H522" s="314" t="s">
        <v>972</v>
      </c>
      <c r="I522" s="316"/>
      <c r="J522" s="315">
        <v>0.1622</v>
      </c>
      <c r="K522" s="183">
        <v>46.5235</v>
      </c>
      <c r="L522" s="183">
        <v>40.4374</v>
      </c>
      <c r="M522" s="154">
        <f t="shared" si="82"/>
        <v>0.9596619726</v>
      </c>
      <c r="N522" s="250">
        <f t="shared" si="83"/>
        <v>44.64683378</v>
      </c>
      <c r="O522" s="250">
        <f t="shared" si="84"/>
        <v>1.033707765</v>
      </c>
      <c r="P522" s="156">
        <f>AVERAGE(O522:O523)</f>
        <v>1.027624165</v>
      </c>
      <c r="Q522" s="157">
        <f>(MAX(O522:O523)-MIN(O522:O523))/P522</f>
        <v>0.01184012607</v>
      </c>
      <c r="R522" s="302" t="str">
        <f>IF(Q522&gt;C$15, "Repeat", "")</f>
        <v/>
      </c>
    </row>
    <row r="523">
      <c r="B523" s="41">
        <f>'Sample Weights'!A277</f>
        <v>276</v>
      </c>
      <c r="C523" s="41">
        <f>'Sample Weights'!B277</f>
        <v>367</v>
      </c>
      <c r="D523" s="41" t="str">
        <f>'Sample Weights'!C277</f>
        <v>WELC-27-3</v>
      </c>
      <c r="E523" s="41">
        <f>'Sample Weights'!D277</f>
        <v>0.0208</v>
      </c>
      <c r="F523" s="314" t="s">
        <v>1019</v>
      </c>
      <c r="G523" s="315">
        <v>1.1839</v>
      </c>
      <c r="H523" s="314" t="s">
        <v>974</v>
      </c>
      <c r="I523" s="314" t="s">
        <v>972</v>
      </c>
      <c r="J523" s="315">
        <v>0.1626</v>
      </c>
      <c r="K523" s="183">
        <v>39.8974</v>
      </c>
      <c r="L523" s="183">
        <v>36.2139</v>
      </c>
      <c r="M523" s="154">
        <f t="shared" si="82"/>
        <v>1.0748633</v>
      </c>
      <c r="N523" s="250">
        <f t="shared" si="83"/>
        <v>42.88425102</v>
      </c>
      <c r="O523" s="250">
        <f t="shared" si="84"/>
        <v>1.021540565</v>
      </c>
      <c r="P523" s="156"/>
      <c r="Q523" s="157"/>
      <c r="R523" s="302"/>
    </row>
    <row r="524">
      <c r="B524" s="41">
        <f>'Sample Weights'!A278</f>
        <v>277</v>
      </c>
      <c r="C524" s="41">
        <f>'Sample Weights'!B278</f>
        <v>88</v>
      </c>
      <c r="D524" s="41" t="str">
        <f>'Sample Weights'!C278</f>
        <v>GLCB-26-4</v>
      </c>
      <c r="E524" s="41">
        <f>'Sample Weights'!D278</f>
        <v>0.0214</v>
      </c>
      <c r="F524" s="314" t="s">
        <v>1020</v>
      </c>
      <c r="G524" s="315">
        <v>1.18</v>
      </c>
      <c r="H524" s="314" t="s">
        <v>986</v>
      </c>
      <c r="I524" s="314" t="s">
        <v>986</v>
      </c>
      <c r="J524" s="315">
        <v>0.1649</v>
      </c>
      <c r="K524" s="183">
        <v>76.4184</v>
      </c>
      <c r="L524" s="183">
        <v>40.7585</v>
      </c>
      <c r="M524" s="154">
        <f t="shared" si="82"/>
        <v>0.9523110637</v>
      </c>
      <c r="N524" s="250">
        <f t="shared" si="83"/>
        <v>72.77408779</v>
      </c>
      <c r="O524" s="250">
        <f t="shared" si="84"/>
        <v>1.65336602</v>
      </c>
      <c r="P524" s="156">
        <f>AVERAGE(O524:O525)</f>
        <v>1.650724854</v>
      </c>
      <c r="Q524" s="157">
        <f>(MAX(O524:O525)-MIN(O524:O525))/P524</f>
        <v>0.003200007919</v>
      </c>
      <c r="R524" s="302" t="str">
        <f>IF(Q524&gt;C$15, "Repeat", "")</f>
        <v/>
      </c>
    </row>
    <row r="525">
      <c r="B525" s="41">
        <f>'Sample Weights'!A279</f>
        <v>278</v>
      </c>
      <c r="C525" s="41">
        <f>'Sample Weights'!B279</f>
        <v>88</v>
      </c>
      <c r="D525" s="41" t="str">
        <f>'Sample Weights'!C279</f>
        <v>GLCB-26-4</v>
      </c>
      <c r="E525" s="41">
        <f>'Sample Weights'!D279</f>
        <v>0.0223</v>
      </c>
      <c r="F525" s="314" t="s">
        <v>1020</v>
      </c>
      <c r="G525" s="315">
        <v>1.1805</v>
      </c>
      <c r="H525" s="314" t="s">
        <v>852</v>
      </c>
      <c r="I525" s="316"/>
      <c r="J525" s="315">
        <v>0.1623</v>
      </c>
      <c r="K525" s="183">
        <v>75.7367</v>
      </c>
      <c r="L525" s="184">
        <v>38.7783</v>
      </c>
      <c r="M525" s="154">
        <f t="shared" si="82"/>
        <v>1</v>
      </c>
      <c r="N525" s="250">
        <f t="shared" si="83"/>
        <v>75.7367</v>
      </c>
      <c r="O525" s="250">
        <f t="shared" si="84"/>
        <v>1.648083688</v>
      </c>
      <c r="P525" s="156"/>
      <c r="Q525" s="157"/>
      <c r="R525" s="302"/>
    </row>
    <row r="526">
      <c r="B526" s="41">
        <f>'Sample Weights'!A280</f>
        <v>279</v>
      </c>
      <c r="C526" s="41">
        <f>'Sample Weights'!B280</f>
        <v>95</v>
      </c>
      <c r="D526" s="41" t="str">
        <f>'Sample Weights'!C280</f>
        <v>HARB-26-3</v>
      </c>
      <c r="E526" s="41">
        <f>'Sample Weights'!D280</f>
        <v>0.022</v>
      </c>
      <c r="F526" s="314" t="s">
        <v>1014</v>
      </c>
      <c r="G526" s="315">
        <v>1.1825</v>
      </c>
      <c r="H526" s="314" t="s">
        <v>884</v>
      </c>
      <c r="I526" s="316"/>
      <c r="J526" s="315">
        <v>0.1621</v>
      </c>
      <c r="K526" s="183">
        <v>20.5708</v>
      </c>
      <c r="L526" s="183">
        <v>38.4561</v>
      </c>
      <c r="M526" s="154">
        <f t="shared" si="82"/>
        <v>1.00881884</v>
      </c>
      <c r="N526" s="250">
        <f t="shared" si="83"/>
        <v>20.7522106</v>
      </c>
      <c r="O526" s="250">
        <f t="shared" si="84"/>
        <v>0.4872647204</v>
      </c>
      <c r="P526" s="156">
        <f>AVERAGE(O526:O527)</f>
        <v>0.4927657601</v>
      </c>
      <c r="Q526" s="157">
        <f>(MAX(O526:O527)-MIN(O526:O527))/P526</f>
        <v>0.02232719937</v>
      </c>
      <c r="R526" s="302" t="str">
        <f>IF(Q526&gt;C$15, "Repeat", "")</f>
        <v/>
      </c>
    </row>
    <row r="527">
      <c r="B527" s="41">
        <f>'Sample Weights'!A281</f>
        <v>280</v>
      </c>
      <c r="C527" s="41">
        <f>'Sample Weights'!B281</f>
        <v>95</v>
      </c>
      <c r="D527" s="41" t="str">
        <f>'Sample Weights'!C281</f>
        <v>HARB-26-3</v>
      </c>
      <c r="E527" s="41">
        <f>'Sample Weights'!D281</f>
        <v>0.0212</v>
      </c>
      <c r="F527" s="314" t="s">
        <v>1016</v>
      </c>
      <c r="G527" s="315">
        <v>1.1821</v>
      </c>
      <c r="H527" s="314" t="s">
        <v>853</v>
      </c>
      <c r="I527" s="316"/>
      <c r="J527" s="315">
        <v>0.1616</v>
      </c>
      <c r="K527" s="183">
        <v>21.197</v>
      </c>
      <c r="L527" s="183">
        <v>40.1791</v>
      </c>
      <c r="M527" s="154">
        <f t="shared" si="82"/>
        <v>0.9640450793</v>
      </c>
      <c r="N527" s="250">
        <f t="shared" si="83"/>
        <v>20.43486355</v>
      </c>
      <c r="O527" s="250">
        <f t="shared" si="84"/>
        <v>0.4982667998</v>
      </c>
      <c r="P527" s="156"/>
      <c r="Q527" s="157"/>
      <c r="R527" s="302"/>
    </row>
    <row r="528">
      <c r="B528" s="41">
        <f>'Sample Weights'!A282</f>
        <v>281</v>
      </c>
      <c r="C528" s="41">
        <f>'Sample Weights'!B282</f>
        <v>291</v>
      </c>
      <c r="D528" s="41" t="str">
        <f>'Sample Weights'!C282</f>
        <v>SHEL-15-5</v>
      </c>
      <c r="E528" s="41">
        <f>'Sample Weights'!D282</f>
        <v>0.0211</v>
      </c>
      <c r="F528" s="314" t="s">
        <v>1021</v>
      </c>
      <c r="G528" s="315">
        <v>1.1815</v>
      </c>
      <c r="H528" s="314" t="s">
        <v>885</v>
      </c>
      <c r="I528" s="316"/>
      <c r="J528" s="315">
        <v>0.1626</v>
      </c>
      <c r="K528" s="183">
        <v>42.3732</v>
      </c>
      <c r="L528" s="183">
        <v>35.7816</v>
      </c>
      <c r="M528" s="154">
        <f t="shared" si="82"/>
        <v>1.086928378</v>
      </c>
      <c r="N528" s="250">
        <f t="shared" si="83"/>
        <v>46.05663354</v>
      </c>
      <c r="O528" s="250">
        <f t="shared" si="84"/>
        <v>1.076454555</v>
      </c>
      <c r="P528" s="156">
        <f>AVERAGE(O528:O529)</f>
        <v>1.036727695</v>
      </c>
      <c r="Q528" s="157">
        <f>(MAX(O528:O529)-MIN(O528:O529))/P528</f>
        <v>0.07663894853</v>
      </c>
      <c r="R528" s="302" t="str">
        <f>IF(Q528&gt;C$15, "Repeat", "")</f>
        <v/>
      </c>
    </row>
    <row r="529">
      <c r="B529" s="41">
        <f>'Sample Weights'!A283</f>
        <v>282</v>
      </c>
      <c r="C529" s="41">
        <f>'Sample Weights'!B283</f>
        <v>291</v>
      </c>
      <c r="D529" s="41" t="str">
        <f>'Sample Weights'!C283</f>
        <v>SHEL-15-5</v>
      </c>
      <c r="E529" s="41">
        <f>'Sample Weights'!D283</f>
        <v>0.0205</v>
      </c>
      <c r="F529" s="314" t="s">
        <v>1022</v>
      </c>
      <c r="G529" s="315">
        <v>1.1799</v>
      </c>
      <c r="H529" s="314" t="s">
        <v>854</v>
      </c>
      <c r="I529" s="314" t="s">
        <v>854</v>
      </c>
      <c r="J529" s="315">
        <v>0.1622</v>
      </c>
      <c r="K529" s="183">
        <v>42.6988</v>
      </c>
      <c r="L529" s="183">
        <v>39.8475</v>
      </c>
      <c r="M529" s="154">
        <f t="shared" si="82"/>
        <v>0.9677887692</v>
      </c>
      <c r="N529" s="250">
        <f t="shared" si="83"/>
        <v>41.3234191</v>
      </c>
      <c r="O529" s="250">
        <f t="shared" si="84"/>
        <v>0.9970008346</v>
      </c>
      <c r="P529" s="156"/>
      <c r="Q529" s="157"/>
      <c r="R529" s="302"/>
    </row>
    <row r="530">
      <c r="B530" s="41">
        <f>'Sample Weights'!A284</f>
        <v>283</v>
      </c>
      <c r="C530" s="41">
        <f>'Sample Weights'!B284</f>
        <v>101</v>
      </c>
      <c r="D530" s="41" t="str">
        <f>'Sample Weights'!C284</f>
        <v>HARC-26-4</v>
      </c>
      <c r="E530" s="41">
        <f>'Sample Weights'!D284</f>
        <v>0.0211</v>
      </c>
      <c r="F530" s="314" t="s">
        <v>1017</v>
      </c>
      <c r="G530" s="315">
        <v>1.1812</v>
      </c>
      <c r="H530" s="314" t="s">
        <v>886</v>
      </c>
      <c r="I530" s="314" t="s">
        <v>886</v>
      </c>
      <c r="J530" s="315">
        <v>0.1617</v>
      </c>
      <c r="K530" s="183">
        <v>74.9214</v>
      </c>
      <c r="L530" s="183">
        <v>38.6912</v>
      </c>
      <c r="M530" s="154">
        <f t="shared" si="82"/>
        <v>0.9994688382</v>
      </c>
      <c r="N530" s="250">
        <f t="shared" si="83"/>
        <v>74.88160462</v>
      </c>
      <c r="O530" s="250">
        <f t="shared" si="84"/>
        <v>1.722986652</v>
      </c>
      <c r="P530" s="156">
        <f>AVERAGE(O530:O531)</f>
        <v>1.671623318</v>
      </c>
      <c r="Q530" s="157">
        <f>(MAX(O530:O531)-MIN(O530:O531))/P530</f>
        <v>0.06145323875</v>
      </c>
      <c r="R530" s="302" t="str">
        <f>IF(Q530&gt;C$15, "Repeat", "")</f>
        <v/>
      </c>
    </row>
    <row r="531">
      <c r="B531" s="41">
        <f>'Sample Weights'!A285</f>
        <v>284</v>
      </c>
      <c r="C531" s="41">
        <f>'Sample Weights'!B285</f>
        <v>101</v>
      </c>
      <c r="D531" s="41" t="str">
        <f>'Sample Weights'!C285</f>
        <v>HARC-26-4</v>
      </c>
      <c r="E531" s="41">
        <f>'Sample Weights'!D285</f>
        <v>0.021</v>
      </c>
      <c r="F531" s="314" t="s">
        <v>1017</v>
      </c>
      <c r="G531" s="315">
        <v>1.183</v>
      </c>
      <c r="H531" s="314" t="s">
        <v>855</v>
      </c>
      <c r="I531" s="316"/>
      <c r="J531" s="315">
        <v>0.1627</v>
      </c>
      <c r="K531" s="183">
        <v>69.0116</v>
      </c>
      <c r="L531" s="183">
        <v>38.2905</v>
      </c>
      <c r="M531" s="154">
        <f t="shared" si="82"/>
        <v>1.011845684</v>
      </c>
      <c r="N531" s="250">
        <f t="shared" si="83"/>
        <v>69.82908961</v>
      </c>
      <c r="O531" s="250">
        <f t="shared" si="84"/>
        <v>1.620259985</v>
      </c>
      <c r="P531" s="156"/>
      <c r="Q531" s="157"/>
      <c r="R531" s="302"/>
    </row>
    <row r="532">
      <c r="B532" s="41">
        <f>'Sample Weights'!A286</f>
        <v>285</v>
      </c>
      <c r="C532" s="41">
        <f>'Sample Weights'!B286</f>
        <v>380</v>
      </c>
      <c r="D532" s="41" t="str">
        <f>'Sample Weights'!C286</f>
        <v>YALD-27-4</v>
      </c>
      <c r="E532" s="41">
        <f>'Sample Weights'!D286</f>
        <v>0.0213</v>
      </c>
      <c r="F532" s="314" t="s">
        <v>1017</v>
      </c>
      <c r="G532" s="315">
        <v>1.1815</v>
      </c>
      <c r="H532" s="314" t="s">
        <v>887</v>
      </c>
      <c r="I532" s="316"/>
      <c r="J532" s="315">
        <v>0.1623</v>
      </c>
      <c r="K532" s="183">
        <v>66.8183</v>
      </c>
      <c r="L532" s="183">
        <v>38.4155</v>
      </c>
      <c r="M532" s="154">
        <f t="shared" si="82"/>
        <v>1.007182866</v>
      </c>
      <c r="N532" s="250">
        <f t="shared" si="83"/>
        <v>67.2982469</v>
      </c>
      <c r="O532" s="250">
        <f t="shared" si="84"/>
        <v>1.538938406</v>
      </c>
      <c r="P532" s="156">
        <f>AVERAGE(O532:O533)</f>
        <v>1.499787406</v>
      </c>
      <c r="Q532" s="157">
        <f>(MAX(O532:O533)-MIN(O532:O533))/P532</f>
        <v>0.05220873225</v>
      </c>
      <c r="R532" s="302" t="str">
        <f>IF(Q532&gt;C$15, "Repeat", "")</f>
        <v/>
      </c>
    </row>
    <row r="533">
      <c r="B533" s="41">
        <f>'Sample Weights'!A287</f>
        <v>286</v>
      </c>
      <c r="C533" s="41">
        <f>'Sample Weights'!B287</f>
        <v>380</v>
      </c>
      <c r="D533" s="41" t="str">
        <f>'Sample Weights'!C287</f>
        <v>YALD-27-4</v>
      </c>
      <c r="E533" s="41">
        <f>'Sample Weights'!D287</f>
        <v>0.0214</v>
      </c>
      <c r="F533" s="314" t="s">
        <v>1017</v>
      </c>
      <c r="G533" s="315">
        <v>1.1811</v>
      </c>
      <c r="H533" s="314" t="s">
        <v>888</v>
      </c>
      <c r="I533" s="316"/>
      <c r="J533" s="315">
        <v>0.1627</v>
      </c>
      <c r="K533" s="183">
        <v>66.339</v>
      </c>
      <c r="L533" s="183">
        <v>40.0417</v>
      </c>
      <c r="M533" s="154">
        <f t="shared" si="82"/>
        <v>0.96617746</v>
      </c>
      <c r="N533" s="250">
        <f t="shared" si="83"/>
        <v>64.09524652</v>
      </c>
      <c r="O533" s="250">
        <f t="shared" si="84"/>
        <v>1.460636406</v>
      </c>
      <c r="P533" s="156"/>
      <c r="Q533" s="157"/>
      <c r="R533" s="302"/>
    </row>
    <row r="534">
      <c r="B534" s="41">
        <f>'Sample Weights'!A288</f>
        <v>287</v>
      </c>
      <c r="C534" s="41" t="str">
        <f>'Sample Weights'!B288</f>
        <v>Nisqually-1</v>
      </c>
      <c r="D534" s="41" t="str">
        <f>'Sample Weights'!C288</f>
        <v/>
      </c>
      <c r="E534" s="41">
        <f>'Sample Weights'!D288</f>
        <v>0.0211</v>
      </c>
      <c r="F534" s="314" t="s">
        <v>1020</v>
      </c>
      <c r="G534" s="315">
        <v>1.1775</v>
      </c>
      <c r="H534" s="314" t="s">
        <v>856</v>
      </c>
      <c r="I534" s="316"/>
      <c r="J534" s="315">
        <v>0.1613</v>
      </c>
      <c r="K534" s="183">
        <v>91.7063</v>
      </c>
      <c r="L534" s="183">
        <v>41.2803</v>
      </c>
      <c r="M534" s="154">
        <f t="shared" si="82"/>
        <v>0.9367359289</v>
      </c>
      <c r="N534" s="250">
        <f t="shared" si="83"/>
        <v>85.90458612</v>
      </c>
      <c r="O534" s="250">
        <f t="shared" si="84"/>
        <v>1.96453341</v>
      </c>
      <c r="P534" s="156">
        <f>AVERAGE(O534:O535)</f>
        <v>1.990172495</v>
      </c>
      <c r="Q534" s="157">
        <f>(MAX(O534:O535)-MIN(O534:O535))/P534</f>
        <v>0.02576569129</v>
      </c>
      <c r="R534" s="302" t="str">
        <f>IF(Q534&gt;C$15, "Repeat", "")</f>
        <v/>
      </c>
    </row>
    <row r="535">
      <c r="B535" s="41">
        <f>'Sample Weights'!A289</f>
        <v>288</v>
      </c>
      <c r="C535" s="41" t="str">
        <f>'Sample Weights'!B289</f>
        <v>Nisqually-1</v>
      </c>
      <c r="D535" s="41" t="str">
        <f>'Sample Weights'!C289</f>
        <v/>
      </c>
      <c r="E535" s="41">
        <f>'Sample Weights'!D289</f>
        <v>0.022</v>
      </c>
      <c r="F535" s="314" t="s">
        <v>1023</v>
      </c>
      <c r="G535" s="315">
        <v>1.183</v>
      </c>
      <c r="H535" s="314" t="s">
        <v>890</v>
      </c>
      <c r="I535" s="314" t="s">
        <v>890</v>
      </c>
      <c r="J535" s="315">
        <v>0.1617</v>
      </c>
      <c r="K535" s="183">
        <v>96.8297</v>
      </c>
      <c r="L535" s="183">
        <v>41.1748</v>
      </c>
      <c r="M535" s="154">
        <f t="shared" si="82"/>
        <v>0.9461646713</v>
      </c>
      <c r="N535" s="250">
        <f t="shared" si="83"/>
        <v>91.61684127</v>
      </c>
      <c r="O535" s="250">
        <f t="shared" si="84"/>
        <v>2.01581158</v>
      </c>
      <c r="P535" s="156"/>
      <c r="Q535" s="157"/>
      <c r="R535" s="302"/>
    </row>
    <row r="536">
      <c r="B536" s="91"/>
      <c r="C536" s="91"/>
      <c r="D536" s="91"/>
      <c r="E536" s="91"/>
      <c r="F536" s="93"/>
      <c r="G536" s="93"/>
      <c r="H536" s="93"/>
      <c r="I536" s="93"/>
      <c r="J536" s="93"/>
      <c r="K536" s="91"/>
      <c r="L536" s="91"/>
      <c r="M536" s="91"/>
      <c r="N536" s="91"/>
      <c r="O536" s="91"/>
      <c r="P536" s="304"/>
      <c r="Q536" s="304"/>
    </row>
    <row r="537">
      <c r="B537" s="132"/>
      <c r="C537" s="52"/>
      <c r="D537" s="53"/>
      <c r="E537" s="52"/>
      <c r="F537" s="53"/>
      <c r="G537" s="53"/>
      <c r="H537" s="53"/>
      <c r="I537" s="53"/>
      <c r="J537" s="53"/>
      <c r="K537" s="52"/>
      <c r="L537" s="91" t="s">
        <v>590</v>
      </c>
      <c r="M537" s="52"/>
      <c r="N537" s="52"/>
      <c r="O537" s="52"/>
      <c r="P537" s="54"/>
      <c r="Q537" s="54"/>
    </row>
    <row r="538">
      <c r="A538" s="91"/>
      <c r="B538" s="251" t="s">
        <v>1024</v>
      </c>
      <c r="C538" s="91"/>
      <c r="D538" s="91"/>
      <c r="E538" s="91"/>
      <c r="F538" s="93"/>
      <c r="G538" s="93"/>
      <c r="H538" s="93"/>
      <c r="I538" s="93"/>
      <c r="J538" s="93"/>
      <c r="K538" s="91"/>
      <c r="L538" s="173">
        <f>AVERAGE(L512:L535)</f>
        <v>38.91350833</v>
      </c>
      <c r="M538" s="91"/>
      <c r="N538" s="91"/>
      <c r="O538" s="91"/>
      <c r="P538" s="304"/>
      <c r="Q538" s="304"/>
      <c r="R538" s="91"/>
      <c r="S538" s="91"/>
    </row>
    <row r="539">
      <c r="A539" s="91"/>
      <c r="B539" s="60" t="s">
        <v>372</v>
      </c>
      <c r="C539" s="305" t="s">
        <v>1025</v>
      </c>
      <c r="D539" s="91"/>
      <c r="E539" s="91"/>
      <c r="F539" s="93"/>
      <c r="G539" s="93"/>
      <c r="H539" s="93"/>
      <c r="I539" s="93"/>
      <c r="J539" s="93"/>
      <c r="K539" s="91"/>
      <c r="L539" s="91"/>
      <c r="M539" s="91"/>
      <c r="N539" s="91"/>
      <c r="O539" s="91"/>
      <c r="P539" s="304"/>
      <c r="Q539" s="304"/>
      <c r="R539" s="91"/>
      <c r="S539" s="91"/>
    </row>
    <row r="540">
      <c r="A540" s="91"/>
      <c r="B540" s="127" t="s">
        <v>1026</v>
      </c>
      <c r="C540" s="91"/>
      <c r="D540" s="91"/>
      <c r="E540" s="91"/>
      <c r="F540" s="93"/>
      <c r="G540" s="93"/>
      <c r="H540" s="93"/>
      <c r="I540" s="93"/>
      <c r="J540" s="93"/>
      <c r="K540" s="91"/>
      <c r="L540" s="91"/>
      <c r="M540" s="91"/>
      <c r="N540" s="91"/>
      <c r="O540" s="91"/>
      <c r="P540" s="304"/>
      <c r="Q540" s="304"/>
      <c r="R540" s="91"/>
      <c r="S540" s="91"/>
    </row>
    <row r="541">
      <c r="A541" s="91"/>
      <c r="B541" s="318"/>
      <c r="C541" s="318"/>
      <c r="D541" s="318"/>
      <c r="E541" s="318"/>
      <c r="F541" s="319" t="s">
        <v>1012</v>
      </c>
      <c r="G541" s="320"/>
      <c r="H541" s="320"/>
      <c r="I541" s="321">
        <v>42740.0</v>
      </c>
      <c r="J541" s="320"/>
      <c r="K541" s="318"/>
      <c r="L541" s="318"/>
      <c r="M541" s="318"/>
      <c r="N541" s="318"/>
      <c r="O541" s="318"/>
      <c r="P541" s="322"/>
      <c r="Q541" s="322"/>
      <c r="R541" s="91"/>
      <c r="S541" s="91"/>
    </row>
    <row r="542">
      <c r="A542" s="309"/>
      <c r="B542" s="306" t="s">
        <v>394</v>
      </c>
      <c r="C542" s="306" t="s">
        <v>4</v>
      </c>
      <c r="D542" s="306" t="s">
        <v>5</v>
      </c>
      <c r="E542" s="306" t="s">
        <v>398</v>
      </c>
      <c r="F542" s="306" t="s">
        <v>399</v>
      </c>
      <c r="G542" s="306" t="s">
        <v>400</v>
      </c>
      <c r="H542" s="306" t="s">
        <v>401</v>
      </c>
      <c r="I542" s="306" t="s">
        <v>402</v>
      </c>
      <c r="J542" s="306" t="s">
        <v>403</v>
      </c>
      <c r="K542" s="306" t="s">
        <v>404</v>
      </c>
      <c r="L542" s="306" t="s">
        <v>405</v>
      </c>
      <c r="M542" s="306" t="s">
        <v>406</v>
      </c>
      <c r="N542" s="306" t="s">
        <v>407</v>
      </c>
      <c r="O542" s="306" t="s">
        <v>408</v>
      </c>
      <c r="P542" s="307" t="s">
        <v>409</v>
      </c>
      <c r="Q542" s="307" t="s">
        <v>411</v>
      </c>
      <c r="R542" s="308" t="s">
        <v>412</v>
      </c>
      <c r="S542" s="91"/>
    </row>
    <row r="543">
      <c r="A543" s="309"/>
      <c r="B543" s="41">
        <f>'Sample Weights'!A290</f>
        <v>289</v>
      </c>
      <c r="C543" s="41">
        <f>'Sample Weights'!B290</f>
        <v>324</v>
      </c>
      <c r="D543" s="41" t="str">
        <f>'Sample Weights'!C290</f>
        <v>SLMB-28-4</v>
      </c>
      <c r="E543" s="41">
        <f>'Sample Weights'!D290</f>
        <v>0.0208</v>
      </c>
      <c r="F543" s="314" t="s">
        <v>1027</v>
      </c>
      <c r="G543" s="315">
        <v>1.1811</v>
      </c>
      <c r="H543" s="314" t="s">
        <v>956</v>
      </c>
      <c r="I543" s="314" t="s">
        <v>958</v>
      </c>
      <c r="J543" s="315">
        <v>0.1586</v>
      </c>
      <c r="K543" s="301">
        <v>238.3112</v>
      </c>
      <c r="L543" s="301">
        <v>36.0539</v>
      </c>
      <c r="M543" s="154">
        <f t="shared" ref="M543:M566" si="85">(L$558/(F$558/C$10)/(F$558/C$10+(G$558-F$558)/C$11+J$558/C$12))/(L543/(F543/C$10)/(F543/C$10+(G543-F543)/C$11+J543/C$12))</f>
        <v>0.9462930179</v>
      </c>
      <c r="N543" s="250">
        <f t="shared" ref="N543:N566" si="86">K543*M543</f>
        <v>225.5122247</v>
      </c>
      <c r="O543" s="250">
        <f t="shared" ref="O543:O566" si="87">(N543-D$618)/D$617*(F543/C$10+(G543-F543)/C$11+J543/C$12)/E543</f>
        <v>5.855405164</v>
      </c>
      <c r="P543" s="156">
        <f>AVERAGE(O543:O544)</f>
        <v>5.690715159</v>
      </c>
      <c r="Q543" s="157">
        <f>(MAX(O543:O544)-MIN(O543:O544))/P543</f>
        <v>0.05788024872</v>
      </c>
      <c r="R543" s="302" t="str">
        <f>IF(Q543&gt;C$15, "Repeat", "")</f>
        <v/>
      </c>
      <c r="S543" s="91"/>
    </row>
    <row r="544">
      <c r="A544" s="309"/>
      <c r="B544" s="41">
        <f>'Sample Weights'!A291</f>
        <v>290</v>
      </c>
      <c r="C544" s="41">
        <f>'Sample Weights'!B291</f>
        <v>324</v>
      </c>
      <c r="D544" s="41" t="str">
        <f>'Sample Weights'!C291</f>
        <v>SLMB-28-4</v>
      </c>
      <c r="E544" s="41">
        <f>'Sample Weights'!D291</f>
        <v>0.0206</v>
      </c>
      <c r="F544" s="314" t="s">
        <v>1028</v>
      </c>
      <c r="G544" s="315">
        <v>1.1835</v>
      </c>
      <c r="H544" s="314" t="s">
        <v>960</v>
      </c>
      <c r="I544" s="314" t="s">
        <v>960</v>
      </c>
      <c r="J544" s="315">
        <v>0.1552</v>
      </c>
      <c r="K544" s="183">
        <v>222.75</v>
      </c>
      <c r="L544" s="183">
        <v>36.1786</v>
      </c>
      <c r="M544" s="154">
        <f t="shared" si="85"/>
        <v>0.9460065285</v>
      </c>
      <c r="N544" s="250">
        <f t="shared" si="86"/>
        <v>210.7229542</v>
      </c>
      <c r="O544" s="250">
        <f t="shared" si="87"/>
        <v>5.526025155</v>
      </c>
      <c r="P544" s="156"/>
      <c r="Q544" s="157"/>
      <c r="R544" s="302"/>
      <c r="S544" s="91"/>
    </row>
    <row r="545">
      <c r="A545" s="309"/>
      <c r="B545" s="41">
        <f>'Sample Weights'!A292</f>
        <v>291</v>
      </c>
      <c r="C545" s="41">
        <f>'Sample Weights'!B292</f>
        <v>246</v>
      </c>
      <c r="D545" s="41" t="str">
        <f>'Sample Weights'!C292</f>
        <v>NHTB-27-1</v>
      </c>
      <c r="E545" s="41">
        <f>'Sample Weights'!D292</f>
        <v>0.0208</v>
      </c>
      <c r="F545" s="314" t="s">
        <v>1020</v>
      </c>
      <c r="G545" s="315">
        <v>1.1802</v>
      </c>
      <c r="H545" s="314" t="s">
        <v>424</v>
      </c>
      <c r="I545" s="314" t="s">
        <v>424</v>
      </c>
      <c r="J545" s="315">
        <v>0.161</v>
      </c>
      <c r="K545" s="183">
        <v>56.1933</v>
      </c>
      <c r="L545" s="183">
        <v>34.444</v>
      </c>
      <c r="M545" s="154">
        <f t="shared" si="85"/>
        <v>1.000076827</v>
      </c>
      <c r="N545" s="250">
        <f t="shared" si="86"/>
        <v>56.19761718</v>
      </c>
      <c r="O545" s="250">
        <f t="shared" si="87"/>
        <v>1.468508488</v>
      </c>
      <c r="P545" s="156">
        <f>AVERAGE(O545:O546)</f>
        <v>1.442164102</v>
      </c>
      <c r="Q545" s="157">
        <f>(MAX(O545:O546)-MIN(O545:O546))/P545</f>
        <v>0.03653451891</v>
      </c>
      <c r="R545" s="302" t="str">
        <f>IF(Q545&gt;C$15, "Repeat", "")</f>
        <v/>
      </c>
      <c r="S545" s="91"/>
    </row>
    <row r="546">
      <c r="A546" s="309"/>
      <c r="B546" s="41">
        <f>'Sample Weights'!A293</f>
        <v>292</v>
      </c>
      <c r="C546" s="41">
        <f>'Sample Weights'!B293</f>
        <v>246</v>
      </c>
      <c r="D546" s="41" t="str">
        <f>'Sample Weights'!C293</f>
        <v>NHTB-27-1</v>
      </c>
      <c r="E546" s="41">
        <f>'Sample Weights'!D293</f>
        <v>0.0219</v>
      </c>
      <c r="F546" s="314" t="s">
        <v>1019</v>
      </c>
      <c r="G546" s="315">
        <v>1.1879</v>
      </c>
      <c r="H546" s="314" t="s">
        <v>829</v>
      </c>
      <c r="I546" s="314" t="s">
        <v>829</v>
      </c>
      <c r="J546" s="315">
        <v>0.1611</v>
      </c>
      <c r="K546" s="183">
        <v>61.7073</v>
      </c>
      <c r="L546" s="183">
        <v>37.7447</v>
      </c>
      <c r="M546" s="154">
        <f t="shared" si="85"/>
        <v>0.9190175283</v>
      </c>
      <c r="N546" s="250">
        <f t="shared" si="86"/>
        <v>56.71009033</v>
      </c>
      <c r="O546" s="250">
        <f t="shared" si="87"/>
        <v>1.415819716</v>
      </c>
      <c r="P546" s="156"/>
      <c r="Q546" s="157"/>
      <c r="R546" s="302"/>
      <c r="S546" s="91"/>
    </row>
    <row r="547">
      <c r="A547" s="309"/>
      <c r="B547" s="41">
        <f>'Sample Weights'!A294</f>
        <v>293</v>
      </c>
      <c r="C547" s="41">
        <f>'Sample Weights'!B294</f>
        <v>276</v>
      </c>
      <c r="D547" s="41" t="str">
        <f>'Sample Weights'!C294</f>
        <v>QFRS-16-1</v>
      </c>
      <c r="E547" s="41">
        <f>'Sample Weights'!D294</f>
        <v>0.0215</v>
      </c>
      <c r="F547" s="314" t="s">
        <v>1021</v>
      </c>
      <c r="G547" s="315">
        <v>1.1812</v>
      </c>
      <c r="H547" s="314" t="s">
        <v>830</v>
      </c>
      <c r="I547" s="314" t="s">
        <v>446</v>
      </c>
      <c r="J547" s="315">
        <v>0.1625</v>
      </c>
      <c r="K547" s="183">
        <v>56.2199</v>
      </c>
      <c r="L547" s="183">
        <v>34.764</v>
      </c>
      <c r="M547" s="154">
        <f t="shared" si="85"/>
        <v>0.9943865712</v>
      </c>
      <c r="N547" s="250">
        <f t="shared" si="86"/>
        <v>55.9043136</v>
      </c>
      <c r="O547" s="250">
        <f t="shared" si="87"/>
        <v>1.415530433</v>
      </c>
      <c r="P547" s="156">
        <f>AVERAGE(O547:O548)</f>
        <v>1.363294307</v>
      </c>
      <c r="Q547" s="157">
        <f>(MAX(O547:O548)-MIN(O547:O548))/P547</f>
        <v>0.07663220783</v>
      </c>
      <c r="R547" s="302" t="str">
        <f>IF(Q547&gt;C$15, "Repeat", "")</f>
        <v/>
      </c>
      <c r="S547" s="91"/>
    </row>
    <row r="548">
      <c r="A548" s="309"/>
      <c r="B548" s="41">
        <f>'Sample Weights'!A295</f>
        <v>294</v>
      </c>
      <c r="C548" s="41">
        <f>'Sample Weights'!B295</f>
        <v>276</v>
      </c>
      <c r="D548" s="41" t="str">
        <f>'Sample Weights'!C295</f>
        <v>QFRS-16-1</v>
      </c>
      <c r="E548" s="41">
        <f>'Sample Weights'!D295</f>
        <v>0.0206</v>
      </c>
      <c r="F548" s="314" t="s">
        <v>1019</v>
      </c>
      <c r="G548" s="315">
        <v>1.182</v>
      </c>
      <c r="H548" s="314" t="s">
        <v>457</v>
      </c>
      <c r="I548" s="314" t="s">
        <v>830</v>
      </c>
      <c r="J548" s="315">
        <v>0.1608</v>
      </c>
      <c r="K548" s="183">
        <v>51.1803</v>
      </c>
      <c r="L548" s="183">
        <v>35.6439</v>
      </c>
      <c r="M548" s="154">
        <f t="shared" si="85"/>
        <v>0.968626384</v>
      </c>
      <c r="N548" s="250">
        <f t="shared" si="86"/>
        <v>49.57458892</v>
      </c>
      <c r="O548" s="250">
        <f t="shared" si="87"/>
        <v>1.31105818</v>
      </c>
      <c r="P548" s="156"/>
      <c r="Q548" s="157"/>
      <c r="R548" s="302"/>
      <c r="S548" s="91"/>
    </row>
    <row r="549">
      <c r="A549" s="309"/>
      <c r="B549" s="41">
        <f>'Sample Weights'!A296</f>
        <v>295</v>
      </c>
      <c r="C549" s="41">
        <f>'Sample Weights'!B296</f>
        <v>361</v>
      </c>
      <c r="D549" s="41" t="str">
        <f>'Sample Weights'!C296</f>
        <v>TOBB-23-5</v>
      </c>
      <c r="E549" s="41">
        <f>'Sample Weights'!D296</f>
        <v>0.0202</v>
      </c>
      <c r="F549" s="314" t="s">
        <v>1014</v>
      </c>
      <c r="G549" s="315">
        <v>1.1839</v>
      </c>
      <c r="H549" s="314" t="s">
        <v>1029</v>
      </c>
      <c r="I549" s="314" t="s">
        <v>457</v>
      </c>
      <c r="J549" s="315">
        <v>0.1599</v>
      </c>
      <c r="K549" s="183">
        <v>23.6646</v>
      </c>
      <c r="L549" s="183">
        <v>35.1718</v>
      </c>
      <c r="M549" s="154">
        <f t="shared" si="85"/>
        <v>0.9806467039</v>
      </c>
      <c r="N549" s="250">
        <f t="shared" si="86"/>
        <v>23.20661199</v>
      </c>
      <c r="O549" s="250">
        <f t="shared" si="87"/>
        <v>0.632706547</v>
      </c>
      <c r="P549" s="156">
        <f>AVERAGE(O549:O550)</f>
        <v>0.6049095177</v>
      </c>
      <c r="Q549" s="157">
        <f>(MAX(O549:O550)-MIN(O549:O550))/P549</f>
        <v>0.09190475085</v>
      </c>
      <c r="R549" s="302" t="str">
        <f>IF(Q549&gt;C$15, "Repeat", "")</f>
        <v/>
      </c>
      <c r="S549" s="91"/>
    </row>
    <row r="550">
      <c r="A550" s="309"/>
      <c r="B550" s="41">
        <f>'Sample Weights'!A297</f>
        <v>296</v>
      </c>
      <c r="C550" s="41">
        <f>'Sample Weights'!B297</f>
        <v>361</v>
      </c>
      <c r="D550" s="41" t="str">
        <f>'Sample Weights'!C297</f>
        <v>TOBB-23-5</v>
      </c>
      <c r="E550" s="41">
        <f>'Sample Weights'!D297</f>
        <v>0.0213</v>
      </c>
      <c r="F550" s="314" t="s">
        <v>1023</v>
      </c>
      <c r="G550" s="315">
        <v>1.1828</v>
      </c>
      <c r="H550" s="314" t="s">
        <v>468</v>
      </c>
      <c r="I550" s="314" t="s">
        <v>1030</v>
      </c>
      <c r="J550" s="315">
        <v>0.1561</v>
      </c>
      <c r="K550" s="183">
        <v>21.8554</v>
      </c>
      <c r="L550" s="183">
        <v>33.7442</v>
      </c>
      <c r="M550" s="154">
        <f t="shared" si="85"/>
        <v>1.02338366</v>
      </c>
      <c r="N550" s="250">
        <f t="shared" si="86"/>
        <v>22.36645925</v>
      </c>
      <c r="O550" s="250">
        <f t="shared" si="87"/>
        <v>0.5771124885</v>
      </c>
      <c r="P550" s="156"/>
      <c r="Q550" s="157"/>
      <c r="R550" s="302"/>
      <c r="S550" s="91"/>
    </row>
    <row r="551">
      <c r="A551" s="309"/>
      <c r="B551" s="41">
        <f>'Sample Weights'!A298</f>
        <v>297</v>
      </c>
      <c r="C551" s="41">
        <f>'Sample Weights'!B298</f>
        <v>250</v>
      </c>
      <c r="D551" s="41" t="str">
        <f>'Sample Weights'!C298</f>
        <v>NHTB-27-5</v>
      </c>
      <c r="E551" s="41">
        <f>'Sample Weights'!D298</f>
        <v>0.0217</v>
      </c>
      <c r="F551" s="314" t="s">
        <v>1031</v>
      </c>
      <c r="G551" s="315">
        <v>1.1845</v>
      </c>
      <c r="H551" s="314" t="s">
        <v>832</v>
      </c>
      <c r="I551" s="314" t="s">
        <v>832</v>
      </c>
      <c r="J551" s="315">
        <v>0.1585</v>
      </c>
      <c r="K551" s="183">
        <v>75.0783</v>
      </c>
      <c r="L551" s="183">
        <v>33.3297</v>
      </c>
      <c r="M551" s="154">
        <f t="shared" si="85"/>
        <v>1.039781211</v>
      </c>
      <c r="N551" s="250">
        <f t="shared" si="86"/>
        <v>78.06500572</v>
      </c>
      <c r="O551" s="250">
        <f t="shared" si="87"/>
        <v>1.955145158</v>
      </c>
      <c r="P551" s="156">
        <f>AVERAGE(O551:O552)</f>
        <v>1.987961128</v>
      </c>
      <c r="Q551" s="157">
        <f>(MAX(O551:O552)-MIN(O551:O552))/P551</f>
        <v>0.03301469924</v>
      </c>
      <c r="R551" s="302" t="str">
        <f>IF(Q551&gt;C$15, "Repeat", "")</f>
        <v/>
      </c>
      <c r="S551" s="91"/>
    </row>
    <row r="552">
      <c r="A552" s="309"/>
      <c r="B552" s="41">
        <f>'Sample Weights'!A299</f>
        <v>298</v>
      </c>
      <c r="C552" s="41">
        <f>'Sample Weights'!B299</f>
        <v>250</v>
      </c>
      <c r="D552" s="41" t="str">
        <f>'Sample Weights'!C299</f>
        <v>NHTB-27-5</v>
      </c>
      <c r="E552" s="41">
        <f>'Sample Weights'!D299</f>
        <v>0.0207</v>
      </c>
      <c r="F552" s="314" t="s">
        <v>1023</v>
      </c>
      <c r="G552" s="315">
        <v>1.1832</v>
      </c>
      <c r="H552" s="314" t="s">
        <v>474</v>
      </c>
      <c r="I552" s="314" t="s">
        <v>474</v>
      </c>
      <c r="J552" s="315">
        <v>0.1608</v>
      </c>
      <c r="K552" s="183">
        <v>74.9502</v>
      </c>
      <c r="L552" s="183">
        <v>33.7276</v>
      </c>
      <c r="M552" s="154">
        <f t="shared" si="85"/>
        <v>1.026662107</v>
      </c>
      <c r="N552" s="250">
        <f t="shared" si="86"/>
        <v>76.94853024</v>
      </c>
      <c r="O552" s="250">
        <f t="shared" si="87"/>
        <v>2.020777097</v>
      </c>
      <c r="P552" s="156"/>
      <c r="Q552" s="157"/>
      <c r="R552" s="302"/>
      <c r="S552" s="91"/>
    </row>
    <row r="553">
      <c r="A553" s="309"/>
      <c r="B553" s="41">
        <f>'Sample Weights'!A300</f>
        <v>299</v>
      </c>
      <c r="C553" s="41">
        <f>'Sample Weights'!B300</f>
        <v>46</v>
      </c>
      <c r="D553" s="41" t="str">
        <f>'Sample Weights'!C300</f>
        <v>CMBF-28-1</v>
      </c>
      <c r="E553" s="41">
        <f>'Sample Weights'!D300</f>
        <v>0.0217</v>
      </c>
      <c r="F553" s="314" t="s">
        <v>1014</v>
      </c>
      <c r="G553" s="315">
        <v>1.1819</v>
      </c>
      <c r="H553" s="314" t="s">
        <v>481</v>
      </c>
      <c r="I553" s="314" t="s">
        <v>481</v>
      </c>
      <c r="J553" s="315">
        <v>0.161</v>
      </c>
      <c r="K553" s="183">
        <v>139.2917</v>
      </c>
      <c r="L553" s="183">
        <v>35.3676</v>
      </c>
      <c r="M553" s="154">
        <f t="shared" si="85"/>
        <v>0.9742610927</v>
      </c>
      <c r="N553" s="250">
        <f t="shared" si="86"/>
        <v>135.7064838</v>
      </c>
      <c r="O553" s="250">
        <f t="shared" si="87"/>
        <v>3.388183587</v>
      </c>
      <c r="P553" s="156">
        <f>AVERAGE(O553:O554)</f>
        <v>3.381268549</v>
      </c>
      <c r="Q553" s="157">
        <f>(MAX(O553:O554)-MIN(O553:O554))/P553</f>
        <v>0.004090203427</v>
      </c>
      <c r="R553" s="302" t="str">
        <f>IF(Q553&gt;C$15, "Repeat", "")</f>
        <v/>
      </c>
      <c r="S553" s="91"/>
    </row>
    <row r="554">
      <c r="A554" s="309"/>
      <c r="B554" s="41">
        <f>'Sample Weights'!A301</f>
        <v>300</v>
      </c>
      <c r="C554" s="41">
        <f>'Sample Weights'!B301</f>
        <v>46</v>
      </c>
      <c r="D554" s="41" t="str">
        <f>'Sample Weights'!C301</f>
        <v>CMBF-28-1</v>
      </c>
      <c r="E554" s="41">
        <f>'Sample Weights'!D301</f>
        <v>0.0208</v>
      </c>
      <c r="F554" s="314" t="s">
        <v>1016</v>
      </c>
      <c r="G554" s="315">
        <v>1.1888</v>
      </c>
      <c r="H554" s="314" t="s">
        <v>833</v>
      </c>
      <c r="I554" s="314" t="s">
        <v>833</v>
      </c>
      <c r="J554" s="315">
        <v>0.159</v>
      </c>
      <c r="K554" s="183">
        <v>131.1829</v>
      </c>
      <c r="L554" s="183">
        <v>35.1636</v>
      </c>
      <c r="M554" s="154">
        <f t="shared" si="85"/>
        <v>0.9831414066</v>
      </c>
      <c r="N554" s="250">
        <f t="shared" si="86"/>
        <v>128.9713408</v>
      </c>
      <c r="O554" s="250">
        <f t="shared" si="87"/>
        <v>3.374353511</v>
      </c>
      <c r="P554" s="156"/>
      <c r="Q554" s="157"/>
      <c r="R554" s="302"/>
      <c r="S554" s="91"/>
    </row>
    <row r="555">
      <c r="A555" s="309"/>
      <c r="B555" s="41">
        <f>'Sample Weights'!A302</f>
        <v>301</v>
      </c>
      <c r="C555" s="41">
        <f>'Sample Weights'!B302</f>
        <v>232</v>
      </c>
      <c r="D555" s="41" t="str">
        <f>'Sample Weights'!C302</f>
        <v>MEMA-28-4</v>
      </c>
      <c r="E555" s="41">
        <f>'Sample Weights'!D302</f>
        <v>0.0211</v>
      </c>
      <c r="F555" s="314" t="s">
        <v>1014</v>
      </c>
      <c r="G555" s="315">
        <v>1.1827</v>
      </c>
      <c r="H555" s="314" t="s">
        <v>483</v>
      </c>
      <c r="I555" s="314" t="s">
        <v>483</v>
      </c>
      <c r="J555" s="315">
        <v>0.1611</v>
      </c>
      <c r="K555" s="183">
        <v>151.8936</v>
      </c>
      <c r="L555" s="183">
        <v>34.4953</v>
      </c>
      <c r="M555" s="154">
        <f t="shared" si="85"/>
        <v>0.9995650996</v>
      </c>
      <c r="N555" s="250">
        <f t="shared" si="86"/>
        <v>151.8275414</v>
      </c>
      <c r="O555" s="250">
        <f t="shared" si="87"/>
        <v>3.899748075</v>
      </c>
      <c r="P555" s="156">
        <f>AVERAGE(O555:O556)</f>
        <v>3.861160612</v>
      </c>
      <c r="Q555" s="157">
        <f>(MAX(O555:O556)-MIN(O555:O556))/P555</f>
        <v>0.01998749408</v>
      </c>
      <c r="R555" s="302" t="str">
        <f>IF(Q555&gt;C$15, "Repeat", "")</f>
        <v/>
      </c>
      <c r="S555" s="91"/>
    </row>
    <row r="556">
      <c r="A556" s="309"/>
      <c r="B556" s="41">
        <f>'Sample Weights'!A303</f>
        <v>302</v>
      </c>
      <c r="C556" s="41">
        <f>'Sample Weights'!B303</f>
        <v>232</v>
      </c>
      <c r="D556" s="41" t="str">
        <f>'Sample Weights'!C303</f>
        <v>MEMA-28-4</v>
      </c>
      <c r="E556" s="41">
        <f>'Sample Weights'!D303</f>
        <v>0.0212</v>
      </c>
      <c r="F556" s="314" t="s">
        <v>1031</v>
      </c>
      <c r="G556" s="315">
        <v>1.1828</v>
      </c>
      <c r="H556" s="314" t="s">
        <v>834</v>
      </c>
      <c r="I556" s="314" t="s">
        <v>834</v>
      </c>
      <c r="J556" s="315">
        <v>0.1582</v>
      </c>
      <c r="K556" s="183">
        <v>146.7614</v>
      </c>
      <c r="L556" s="183">
        <v>33.9194</v>
      </c>
      <c r="M556" s="154">
        <f t="shared" si="85"/>
        <v>1.020209268</v>
      </c>
      <c r="N556" s="250">
        <f t="shared" si="86"/>
        <v>149.7273405</v>
      </c>
      <c r="O556" s="250">
        <f t="shared" si="87"/>
        <v>3.82257315</v>
      </c>
      <c r="P556" s="156"/>
      <c r="Q556" s="157"/>
      <c r="R556" s="302"/>
      <c r="S556" s="91"/>
    </row>
    <row r="557">
      <c r="A557" s="309"/>
      <c r="B557" s="41">
        <f>'Sample Weights'!A304</f>
        <v>303</v>
      </c>
      <c r="C557" s="41">
        <f>'Sample Weights'!B304</f>
        <v>314</v>
      </c>
      <c r="D557" s="41" t="str">
        <f>'Sample Weights'!C304</f>
        <v>SKWE-24-3</v>
      </c>
      <c r="E557" s="41">
        <f>'Sample Weights'!D304</f>
        <v>0.0211</v>
      </c>
      <c r="F557" s="314" t="s">
        <v>1023</v>
      </c>
      <c r="G557" s="315">
        <v>1.1879</v>
      </c>
      <c r="H557" s="314" t="s">
        <v>491</v>
      </c>
      <c r="I557" s="314" t="s">
        <v>491</v>
      </c>
      <c r="J557" s="315">
        <v>0.1582</v>
      </c>
      <c r="K557" s="183">
        <v>7.5364</v>
      </c>
      <c r="L557" s="183">
        <v>32.729</v>
      </c>
      <c r="M557" s="154">
        <f t="shared" si="85"/>
        <v>1.060417657</v>
      </c>
      <c r="N557" s="250">
        <f t="shared" si="86"/>
        <v>7.991731629</v>
      </c>
      <c r="O557" s="250">
        <f t="shared" si="87"/>
        <v>0.2163996813</v>
      </c>
      <c r="P557" s="156">
        <f>AVERAGE(O557:O558)</f>
        <v>0.2104420215</v>
      </c>
      <c r="Q557" s="157">
        <f>(MAX(O557:O558)-MIN(O557:O558))/P557</f>
        <v>0.05662043955</v>
      </c>
      <c r="R557" s="302" t="str">
        <f>IF(Q557&gt;C$15, "Repeat", "")</f>
        <v/>
      </c>
      <c r="S557" s="91"/>
    </row>
    <row r="558">
      <c r="A558" s="309"/>
      <c r="B558" s="41">
        <f>'Sample Weights'!A305</f>
        <v>304</v>
      </c>
      <c r="C558" s="41">
        <f>'Sample Weights'!B305</f>
        <v>314</v>
      </c>
      <c r="D558" s="41" t="str">
        <f>'Sample Weights'!C305</f>
        <v>SKWE-24-3</v>
      </c>
      <c r="E558" s="41">
        <f>'Sample Weights'!D305</f>
        <v>0.0209</v>
      </c>
      <c r="F558" s="314" t="s">
        <v>1021</v>
      </c>
      <c r="G558" s="315">
        <v>1.1831</v>
      </c>
      <c r="H558" s="314" t="s">
        <v>835</v>
      </c>
      <c r="I558" s="314" t="s">
        <v>835</v>
      </c>
      <c r="J558" s="315">
        <v>0.1604</v>
      </c>
      <c r="K558" s="183">
        <v>7.4726</v>
      </c>
      <c r="L558" s="184">
        <v>34.5825</v>
      </c>
      <c r="M558" s="154">
        <f t="shared" si="85"/>
        <v>1</v>
      </c>
      <c r="N558" s="250">
        <f t="shared" si="86"/>
        <v>7.4726</v>
      </c>
      <c r="O558" s="250">
        <f t="shared" si="87"/>
        <v>0.2044843616</v>
      </c>
      <c r="P558" s="156"/>
      <c r="Q558" s="157"/>
      <c r="R558" s="302"/>
      <c r="S558" s="91"/>
    </row>
    <row r="559">
      <c r="A559" s="309"/>
      <c r="B559" s="41">
        <f>'Sample Weights'!A306</f>
        <v>305</v>
      </c>
      <c r="C559" s="41">
        <f>'Sample Weights'!B306</f>
        <v>57</v>
      </c>
      <c r="D559" s="41" t="str">
        <f>'Sample Weights'!C306</f>
        <v>CSYJ-28-3</v>
      </c>
      <c r="E559" s="41">
        <f>'Sample Weights'!D306</f>
        <v>0.0218</v>
      </c>
      <c r="F559" s="314" t="s">
        <v>1032</v>
      </c>
      <c r="G559" s="315">
        <v>1.1865</v>
      </c>
      <c r="H559" s="314" t="s">
        <v>495</v>
      </c>
      <c r="I559" s="314" t="s">
        <v>495</v>
      </c>
      <c r="J559" s="315">
        <v>0.1606</v>
      </c>
      <c r="K559" s="183">
        <v>56.028</v>
      </c>
      <c r="L559" s="183">
        <v>34.2082</v>
      </c>
      <c r="M559" s="154">
        <f t="shared" si="85"/>
        <v>1.007605532</v>
      </c>
      <c r="N559" s="250">
        <f t="shared" si="86"/>
        <v>56.45412276</v>
      </c>
      <c r="O559" s="250">
        <f t="shared" si="87"/>
        <v>1.414018659</v>
      </c>
      <c r="P559" s="156">
        <f>AVERAGE(O559:O560)</f>
        <v>1.393897585</v>
      </c>
      <c r="Q559" s="157">
        <f>(MAX(O559:O560)-MIN(O559:O560))/P559</f>
        <v>0.0288702336</v>
      </c>
      <c r="R559" s="302" t="str">
        <f>IF(Q559&gt;C$15, "Repeat", "")</f>
        <v/>
      </c>
      <c r="S559" s="91"/>
    </row>
    <row r="560">
      <c r="A560" s="309"/>
      <c r="B560" s="41">
        <f>'Sample Weights'!A307</f>
        <v>306</v>
      </c>
      <c r="C560" s="41">
        <f>'Sample Weights'!B307</f>
        <v>57</v>
      </c>
      <c r="D560" s="41" t="str">
        <f>'Sample Weights'!C307</f>
        <v>CSYJ-28-3</v>
      </c>
      <c r="E560" s="41">
        <f>'Sample Weights'!D307</f>
        <v>0.0212</v>
      </c>
      <c r="F560" s="314" t="s">
        <v>1033</v>
      </c>
      <c r="G560" s="315">
        <v>1.1831</v>
      </c>
      <c r="H560" s="314" t="s">
        <v>836</v>
      </c>
      <c r="I560" s="314" t="s">
        <v>502</v>
      </c>
      <c r="J560" s="315">
        <v>0.1588</v>
      </c>
      <c r="K560" s="183">
        <v>52.621</v>
      </c>
      <c r="L560" s="183">
        <v>34.0879</v>
      </c>
      <c r="M560" s="154">
        <f t="shared" si="85"/>
        <v>1.016727103</v>
      </c>
      <c r="N560" s="250">
        <f t="shared" si="86"/>
        <v>53.50119691</v>
      </c>
      <c r="O560" s="250">
        <f t="shared" si="87"/>
        <v>1.37377651</v>
      </c>
      <c r="P560" s="156"/>
      <c r="Q560" s="157"/>
      <c r="R560" s="302"/>
      <c r="S560" s="91"/>
    </row>
    <row r="561">
      <c r="A561" s="309"/>
      <c r="B561" s="41">
        <f>'Sample Weights'!A308</f>
        <v>709</v>
      </c>
      <c r="C561" s="41">
        <f>'Sample Weights'!B308</f>
        <v>172</v>
      </c>
      <c r="D561" s="41" t="str">
        <f>'Sample Weights'!C308</f>
        <v>KLNG-20-1</v>
      </c>
      <c r="E561" s="41">
        <f>'Sample Weights'!D308</f>
        <v>0.0202</v>
      </c>
      <c r="F561" s="314" t="s">
        <v>1034</v>
      </c>
      <c r="G561" s="315">
        <v>1.1853</v>
      </c>
      <c r="H561" s="314" t="s">
        <v>837</v>
      </c>
      <c r="I561" s="314" t="s">
        <v>837</v>
      </c>
      <c r="J561" s="315">
        <v>0.1602</v>
      </c>
      <c r="K561" s="183">
        <v>12.0136</v>
      </c>
      <c r="L561" s="183">
        <v>35.112</v>
      </c>
      <c r="M561" s="154">
        <f t="shared" si="85"/>
        <v>0.9914281578</v>
      </c>
      <c r="N561" s="250">
        <f t="shared" si="86"/>
        <v>11.91062132</v>
      </c>
      <c r="O561" s="250">
        <f t="shared" si="87"/>
        <v>0.3308338358</v>
      </c>
      <c r="P561" s="156">
        <f>AVERAGE(O561:O562)</f>
        <v>0.3297137994</v>
      </c>
      <c r="Q561" s="157">
        <f>(MAX(O561:O562)-MIN(O561:O562))/P561</f>
        <v>0.006793991529</v>
      </c>
      <c r="R561" s="302" t="str">
        <f>IF(Q561&gt;C$15, "Repeat", "")</f>
        <v/>
      </c>
      <c r="S561" s="91"/>
    </row>
    <row r="562">
      <c r="A562" s="309"/>
      <c r="B562" s="41">
        <f>'Sample Weights'!A309</f>
        <v>710</v>
      </c>
      <c r="C562" s="41">
        <f>'Sample Weights'!B309</f>
        <v>172</v>
      </c>
      <c r="D562" s="41" t="str">
        <f>'Sample Weights'!C309</f>
        <v>KLNG-20-1</v>
      </c>
      <c r="E562" s="41">
        <f>'Sample Weights'!D309</f>
        <v>0.0205</v>
      </c>
      <c r="F562" s="314" t="s">
        <v>1019</v>
      </c>
      <c r="G562" s="315">
        <v>1.1842</v>
      </c>
      <c r="H562" s="314" t="s">
        <v>426</v>
      </c>
      <c r="I562" s="314" t="s">
        <v>426</v>
      </c>
      <c r="J562" s="315">
        <v>0.1568</v>
      </c>
      <c r="K562" s="183">
        <v>11.6235</v>
      </c>
      <c r="L562" s="183">
        <v>33.315</v>
      </c>
      <c r="M562" s="154">
        <f t="shared" si="85"/>
        <v>1.035983579</v>
      </c>
      <c r="N562" s="250">
        <f t="shared" si="86"/>
        <v>12.04175513</v>
      </c>
      <c r="O562" s="250">
        <f t="shared" si="87"/>
        <v>0.328593763</v>
      </c>
      <c r="P562" s="156"/>
      <c r="Q562" s="157"/>
      <c r="R562" s="302"/>
      <c r="S562" s="91"/>
    </row>
    <row r="563">
      <c r="A563" s="309"/>
      <c r="B563" s="41">
        <f>'Sample Weights'!A310</f>
        <v>309</v>
      </c>
      <c r="C563" s="41">
        <f>'Sample Weights'!B310</f>
        <v>35</v>
      </c>
      <c r="D563" s="41" t="str">
        <f>'Sample Weights'!C310</f>
        <v>CHWH-27-1</v>
      </c>
      <c r="E563" s="41">
        <f>'Sample Weights'!D310</f>
        <v>0.0221</v>
      </c>
      <c r="F563" s="314" t="s">
        <v>1019</v>
      </c>
      <c r="G563" s="315">
        <v>1.183</v>
      </c>
      <c r="H563" s="314" t="s">
        <v>512</v>
      </c>
      <c r="I563" s="314" t="s">
        <v>512</v>
      </c>
      <c r="J563" s="315">
        <v>0.1599</v>
      </c>
      <c r="K563" s="183">
        <v>74.5206</v>
      </c>
      <c r="L563" s="183">
        <v>33.2684</v>
      </c>
      <c r="M563" s="154">
        <f t="shared" si="85"/>
        <v>1.038114557</v>
      </c>
      <c r="N563" s="250">
        <f t="shared" si="86"/>
        <v>77.36091964</v>
      </c>
      <c r="O563" s="250">
        <f t="shared" si="87"/>
        <v>1.901661558</v>
      </c>
      <c r="P563" s="156">
        <f>AVERAGE(O563:O564)</f>
        <v>1.856278052</v>
      </c>
      <c r="Q563" s="157">
        <f>(MAX(O563:O564)-MIN(O563:O564))/P563</f>
        <v>0.04889731486</v>
      </c>
      <c r="R563" s="302" t="str">
        <f>IF(Q563&gt;C$15, "Repeat", "")</f>
        <v/>
      </c>
      <c r="S563" s="91"/>
    </row>
    <row r="564">
      <c r="A564" s="309"/>
      <c r="B564" s="41">
        <f>'Sample Weights'!A311</f>
        <v>310</v>
      </c>
      <c r="C564" s="41">
        <f>'Sample Weights'!B311</f>
        <v>35</v>
      </c>
      <c r="D564" s="41" t="str">
        <f>'Sample Weights'!C311</f>
        <v>CHWH-27-1</v>
      </c>
      <c r="E564" s="41">
        <f>'Sample Weights'!D311</f>
        <v>0.0212</v>
      </c>
      <c r="F564" s="314" t="s">
        <v>1035</v>
      </c>
      <c r="G564" s="315">
        <v>1.1816</v>
      </c>
      <c r="H564" s="314" t="s">
        <v>838</v>
      </c>
      <c r="I564" s="314" t="s">
        <v>838</v>
      </c>
      <c r="J564" s="315">
        <v>0.1604</v>
      </c>
      <c r="K564" s="183">
        <v>68.1947</v>
      </c>
      <c r="L564" s="183">
        <v>33.458</v>
      </c>
      <c r="M564" s="154">
        <f t="shared" si="85"/>
        <v>1.036548784</v>
      </c>
      <c r="N564" s="250">
        <f t="shared" si="86"/>
        <v>70.68713334</v>
      </c>
      <c r="O564" s="250">
        <f t="shared" si="87"/>
        <v>1.810894546</v>
      </c>
      <c r="P564" s="156"/>
      <c r="Q564" s="157"/>
      <c r="R564" s="302"/>
      <c r="S564" s="91"/>
    </row>
    <row r="565">
      <c r="A565" s="309"/>
      <c r="B565" s="41">
        <f>'Sample Weights'!A312</f>
        <v>311</v>
      </c>
      <c r="C565" s="41" t="str">
        <f>'Sample Weights'!B312</f>
        <v>Nisqually-1</v>
      </c>
      <c r="D565" s="41" t="str">
        <f>'Sample Weights'!C312</f>
        <v/>
      </c>
      <c r="E565" s="41">
        <f>'Sample Weights'!D312</f>
        <v>0.0201</v>
      </c>
      <c r="F565" s="314" t="s">
        <v>1021</v>
      </c>
      <c r="G565" s="315">
        <v>1.1832</v>
      </c>
      <c r="H565" s="314" t="s">
        <v>515</v>
      </c>
      <c r="I565" s="314" t="s">
        <v>515</v>
      </c>
      <c r="J565" s="315">
        <v>0.1603</v>
      </c>
      <c r="K565" s="183">
        <v>75.2251</v>
      </c>
      <c r="L565" s="183">
        <v>35.34</v>
      </c>
      <c r="M565" s="154">
        <f t="shared" si="85"/>
        <v>0.978590936</v>
      </c>
      <c r="N565" s="250">
        <f t="shared" si="86"/>
        <v>73.61460102</v>
      </c>
      <c r="O565" s="250">
        <f t="shared" si="87"/>
        <v>1.990919964</v>
      </c>
      <c r="P565" s="156">
        <f>AVERAGE(O565:O566)</f>
        <v>1.996720729</v>
      </c>
      <c r="Q565" s="157">
        <f>(MAX(O565:O566)-MIN(O565:O566))/P565</f>
        <v>0.005810291335</v>
      </c>
      <c r="R565" s="302" t="str">
        <f>IF(Q565&gt;C$15, "Repeat", "")</f>
        <v/>
      </c>
      <c r="S565" s="91"/>
    </row>
    <row r="566">
      <c r="A566" s="309"/>
      <c r="B566" s="41">
        <f>'Sample Weights'!A313</f>
        <v>312</v>
      </c>
      <c r="C566" s="41" t="str">
        <f>'Sample Weights'!B313</f>
        <v>Nisqually-1</v>
      </c>
      <c r="D566" s="41" t="str">
        <f>'Sample Weights'!C313</f>
        <v/>
      </c>
      <c r="E566" s="41">
        <f>'Sample Weights'!D313</f>
        <v>0.0206</v>
      </c>
      <c r="F566" s="314" t="s">
        <v>1016</v>
      </c>
      <c r="G566" s="315">
        <v>1.1831</v>
      </c>
      <c r="H566" s="314" t="s">
        <v>839</v>
      </c>
      <c r="I566" s="314" t="s">
        <v>515</v>
      </c>
      <c r="J566" s="315">
        <v>0.1608</v>
      </c>
      <c r="K566" s="183">
        <v>76.9969</v>
      </c>
      <c r="L566" s="183">
        <v>34.9548</v>
      </c>
      <c r="M566" s="154">
        <f t="shared" si="85"/>
        <v>0.9855879508</v>
      </c>
      <c r="N566" s="250">
        <f t="shared" si="86"/>
        <v>75.88721689</v>
      </c>
      <c r="O566" s="250">
        <f t="shared" si="87"/>
        <v>2.002521493</v>
      </c>
      <c r="P566" s="156"/>
      <c r="Q566" s="157"/>
      <c r="R566" s="302"/>
      <c r="S566" s="91"/>
    </row>
    <row r="567">
      <c r="A567" s="91"/>
      <c r="B567" s="91"/>
      <c r="C567" s="91"/>
      <c r="D567" s="91"/>
      <c r="E567" s="91"/>
      <c r="F567" s="93"/>
      <c r="G567" s="93"/>
      <c r="H567" s="93"/>
      <c r="I567" s="93"/>
      <c r="J567" s="93"/>
      <c r="K567" s="91"/>
      <c r="L567" s="91"/>
      <c r="M567" s="91"/>
      <c r="N567" s="91"/>
      <c r="O567" s="91"/>
      <c r="P567" s="304"/>
      <c r="Q567" s="304"/>
      <c r="R567" s="91"/>
      <c r="S567" s="91"/>
    </row>
    <row r="568">
      <c r="A568" s="91"/>
      <c r="B568" s="91"/>
      <c r="C568" s="91"/>
      <c r="D568" s="91"/>
      <c r="E568" s="91"/>
      <c r="F568" s="93"/>
      <c r="G568" s="93"/>
      <c r="H568" s="93"/>
      <c r="I568" s="93"/>
      <c r="J568" s="93"/>
      <c r="K568" s="91"/>
      <c r="L568" s="91" t="s">
        <v>590</v>
      </c>
      <c r="M568" s="91"/>
      <c r="N568" s="91"/>
      <c r="O568" s="91"/>
      <c r="P568" s="304"/>
      <c r="Q568" s="304"/>
      <c r="R568" s="91"/>
      <c r="S568" s="91"/>
    </row>
    <row r="569">
      <c r="B569" s="251" t="s">
        <v>1036</v>
      </c>
      <c r="C569" s="91"/>
      <c r="D569" s="91"/>
      <c r="E569" s="91"/>
      <c r="F569" s="93"/>
      <c r="G569" s="93"/>
      <c r="H569" s="93"/>
      <c r="I569" s="93"/>
      <c r="J569" s="93"/>
      <c r="K569" s="91"/>
      <c r="L569" s="323">
        <f>AVERAGE(L543:L566)</f>
        <v>34.6168375</v>
      </c>
      <c r="M569" s="91"/>
      <c r="N569" s="91"/>
      <c r="O569" s="91"/>
      <c r="P569" s="304"/>
      <c r="Q569" s="304"/>
    </row>
    <row r="570">
      <c r="B570" s="60" t="s">
        <v>372</v>
      </c>
      <c r="C570" s="305" t="s">
        <v>1037</v>
      </c>
      <c r="D570" s="91"/>
      <c r="E570" s="91"/>
      <c r="F570" s="93"/>
      <c r="G570" s="93"/>
      <c r="H570" s="93"/>
      <c r="I570" s="93"/>
      <c r="J570" s="93"/>
      <c r="K570" s="91"/>
      <c r="L570" s="91"/>
      <c r="M570" s="91"/>
      <c r="N570" s="91"/>
      <c r="O570" s="91"/>
      <c r="P570" s="304"/>
      <c r="Q570" s="304"/>
    </row>
    <row r="571">
      <c r="B571" s="127" t="s">
        <v>1026</v>
      </c>
      <c r="C571" s="91"/>
      <c r="D571" s="91"/>
      <c r="E571" s="91"/>
      <c r="F571" s="93"/>
      <c r="G571" s="93"/>
      <c r="H571" s="93"/>
      <c r="I571" s="93"/>
      <c r="J571" s="93"/>
      <c r="K571" s="91"/>
      <c r="L571" s="91"/>
      <c r="M571" s="91"/>
      <c r="N571" s="91"/>
      <c r="O571" s="91"/>
      <c r="P571" s="304"/>
      <c r="Q571" s="304"/>
    </row>
    <row r="572">
      <c r="B572" s="318"/>
      <c r="C572" s="318"/>
      <c r="D572" s="318"/>
      <c r="E572" s="318"/>
      <c r="F572" s="321">
        <v>42740.0</v>
      </c>
      <c r="G572" s="320"/>
      <c r="H572" s="320"/>
      <c r="I572" s="321">
        <v>42771.0</v>
      </c>
      <c r="J572" s="320"/>
      <c r="K572" s="318"/>
      <c r="L572" s="318"/>
      <c r="M572" s="318"/>
      <c r="N572" s="318"/>
      <c r="O572" s="318"/>
      <c r="P572" s="322"/>
      <c r="Q572" s="322"/>
      <c r="R572" s="91"/>
    </row>
    <row r="573">
      <c r="B573" s="306" t="s">
        <v>394</v>
      </c>
      <c r="C573" s="306" t="s">
        <v>4</v>
      </c>
      <c r="D573" s="306" t="s">
        <v>5</v>
      </c>
      <c r="E573" s="306" t="s">
        <v>398</v>
      </c>
      <c r="F573" s="306" t="s">
        <v>399</v>
      </c>
      <c r="G573" s="306" t="s">
        <v>400</v>
      </c>
      <c r="H573" s="306" t="s">
        <v>401</v>
      </c>
      <c r="I573" s="306" t="s">
        <v>402</v>
      </c>
      <c r="J573" s="306" t="s">
        <v>403</v>
      </c>
      <c r="K573" s="306" t="s">
        <v>404</v>
      </c>
      <c r="L573" s="306" t="s">
        <v>405</v>
      </c>
      <c r="M573" s="306" t="s">
        <v>406</v>
      </c>
      <c r="N573" s="306" t="s">
        <v>407</v>
      </c>
      <c r="O573" s="306" t="s">
        <v>408</v>
      </c>
      <c r="P573" s="307" t="s">
        <v>409</v>
      </c>
      <c r="Q573" s="307" t="s">
        <v>411</v>
      </c>
      <c r="R573" s="308" t="s">
        <v>412</v>
      </c>
    </row>
    <row r="574">
      <c r="B574" s="41">
        <f>'Sample Weights'!A314</f>
        <v>313</v>
      </c>
      <c r="C574" s="41">
        <f>'Sample Weights'!B314</f>
        <v>354</v>
      </c>
      <c r="D574" s="41" t="str">
        <f>'Sample Weights'!C314</f>
        <v>TOBA-23-2</v>
      </c>
      <c r="E574" s="41">
        <f>'Sample Weights'!D314</f>
        <v>0.0208</v>
      </c>
      <c r="F574" s="314" t="s">
        <v>1038</v>
      </c>
      <c r="G574" s="315">
        <v>1.1757</v>
      </c>
      <c r="H574" s="314" t="s">
        <v>849</v>
      </c>
      <c r="I574" s="314" t="s">
        <v>970</v>
      </c>
      <c r="J574" s="315">
        <v>0.1604</v>
      </c>
      <c r="K574" s="301">
        <v>36.6994</v>
      </c>
      <c r="L574" s="301">
        <v>33.5434</v>
      </c>
      <c r="M574" s="154">
        <f t="shared" ref="M574:M597" si="88">(L$579/(F$579/C$10)/(F$579/C$10+(G$579-F$579)/C$11+J$579/C$12))/(L574/(F574/C$10)/(F574/C$10+(G574-F574)/C$11+J574/C$12))</f>
        <v>0.9573800148</v>
      </c>
      <c r="N574" s="250">
        <f t="shared" ref="N574:N597" si="89">K574*M574</f>
        <v>35.13527212</v>
      </c>
      <c r="O574" s="250">
        <f t="shared" ref="O574:O597" si="90">(N574-D$618)/D$617*(F574/C$10+(G574-F574)/C$11+J574/C$12)/E574</f>
        <v>0.91861098</v>
      </c>
      <c r="P574" s="156">
        <f>AVERAGE(O574:O575)</f>
        <v>0.9063308755</v>
      </c>
      <c r="Q574" s="157">
        <f>(MAX(O574:O575)-MIN(O574:O575))/P574</f>
        <v>0.02709850216</v>
      </c>
      <c r="R574" s="302" t="str">
        <f>IF(Q574&gt;C$15, "Repeat", "")</f>
        <v/>
      </c>
    </row>
    <row r="575">
      <c r="B575" s="41">
        <f>'Sample Weights'!A315</f>
        <v>314</v>
      </c>
      <c r="C575" s="41">
        <f>'Sample Weights'!B315</f>
        <v>354</v>
      </c>
      <c r="D575" s="41" t="str">
        <f>'Sample Weights'!C315</f>
        <v>TOBA-23-2</v>
      </c>
      <c r="E575" s="41">
        <f>'Sample Weights'!D315</f>
        <v>0.0214</v>
      </c>
      <c r="F575" s="314" t="s">
        <v>1039</v>
      </c>
      <c r="G575" s="315">
        <v>1.178</v>
      </c>
      <c r="H575" s="314" t="s">
        <v>970</v>
      </c>
      <c r="I575" s="314" t="s">
        <v>850</v>
      </c>
      <c r="J575" s="315">
        <v>0.1575</v>
      </c>
      <c r="K575" s="183">
        <v>36.0666</v>
      </c>
      <c r="L575" s="183">
        <v>33.2536</v>
      </c>
      <c r="M575" s="154">
        <f t="shared" si="88"/>
        <v>0.9751494606</v>
      </c>
      <c r="N575" s="250">
        <f t="shared" si="89"/>
        <v>35.17032554</v>
      </c>
      <c r="O575" s="250">
        <f t="shared" si="90"/>
        <v>0.8940507709</v>
      </c>
      <c r="P575" s="156"/>
      <c r="Q575" s="157"/>
      <c r="R575" s="302"/>
    </row>
    <row r="576">
      <c r="B576" s="41">
        <f>'Sample Weights'!A316</f>
        <v>315</v>
      </c>
      <c r="C576" s="41">
        <f>'Sample Weights'!B316</f>
        <v>65</v>
      </c>
      <c r="D576" s="41" t="str">
        <f>'Sample Weights'!C316</f>
        <v>DENB-17-3</v>
      </c>
      <c r="E576" s="41">
        <f>'Sample Weights'!D316</f>
        <v>0.0219</v>
      </c>
      <c r="F576" s="314" t="s">
        <v>1038</v>
      </c>
      <c r="G576" s="315">
        <v>1.1774</v>
      </c>
      <c r="H576" s="314" t="s">
        <v>850</v>
      </c>
      <c r="I576" s="314" t="s">
        <v>973</v>
      </c>
      <c r="J576" s="315">
        <v>0.1551</v>
      </c>
      <c r="K576" s="183">
        <v>93.7088</v>
      </c>
      <c r="L576" s="183">
        <v>31.6757</v>
      </c>
      <c r="M576" s="154">
        <f t="shared" si="88"/>
        <v>1.012412121</v>
      </c>
      <c r="N576" s="250">
        <f t="shared" si="89"/>
        <v>94.871925</v>
      </c>
      <c r="O576" s="250">
        <f t="shared" si="90"/>
        <v>2.334388202</v>
      </c>
      <c r="P576" s="156">
        <f>AVERAGE(O576:O577)</f>
        <v>2.346935857</v>
      </c>
      <c r="Q576" s="157">
        <f>(MAX(O576:O577)-MIN(O576:O577))/P576</f>
        <v>0.01069279708</v>
      </c>
      <c r="R576" s="302" t="str">
        <f>IF(Q576&gt;C$15, "Repeat", "")</f>
        <v/>
      </c>
    </row>
    <row r="577">
      <c r="B577" s="41">
        <f>'Sample Weights'!A317</f>
        <v>316</v>
      </c>
      <c r="C577" s="41">
        <f>'Sample Weights'!B317</f>
        <v>65</v>
      </c>
      <c r="D577" s="41" t="str">
        <f>'Sample Weights'!C317</f>
        <v>DENB-17-3</v>
      </c>
      <c r="E577" s="41">
        <f>'Sample Weights'!D317</f>
        <v>0.0221</v>
      </c>
      <c r="F577" s="314" t="s">
        <v>971</v>
      </c>
      <c r="G577" s="315">
        <v>1.176</v>
      </c>
      <c r="H577" s="314" t="s">
        <v>973</v>
      </c>
      <c r="I577" s="314" t="s">
        <v>972</v>
      </c>
      <c r="J577" s="315">
        <v>0.1513</v>
      </c>
      <c r="K577" s="183">
        <v>96.0774</v>
      </c>
      <c r="L577" s="183">
        <v>31.811</v>
      </c>
      <c r="M577" s="154">
        <f t="shared" si="88"/>
        <v>1.010325746</v>
      </c>
      <c r="N577" s="250">
        <f t="shared" si="89"/>
        <v>97.0694708</v>
      </c>
      <c r="O577" s="250">
        <f t="shared" si="90"/>
        <v>2.359483511</v>
      </c>
      <c r="P577" s="156"/>
      <c r="Q577" s="157"/>
      <c r="R577" s="302"/>
    </row>
    <row r="578">
      <c r="B578" s="41">
        <f>'Sample Weights'!A318</f>
        <v>317</v>
      </c>
      <c r="C578" s="41">
        <f>'Sample Weights'!B318</f>
        <v>87</v>
      </c>
      <c r="D578" s="41" t="str">
        <f>'Sample Weights'!C318</f>
        <v>GLCB-26-3</v>
      </c>
      <c r="E578" s="41">
        <f>'Sample Weights'!D318</f>
        <v>0.0218</v>
      </c>
      <c r="F578" s="314" t="s">
        <v>1039</v>
      </c>
      <c r="G578" s="315">
        <v>1.186</v>
      </c>
      <c r="H578" s="314" t="s">
        <v>972</v>
      </c>
      <c r="I578" s="314" t="s">
        <v>851</v>
      </c>
      <c r="J578" s="315">
        <v>0.1577</v>
      </c>
      <c r="K578" s="183">
        <v>27.927</v>
      </c>
      <c r="L578" s="183">
        <v>31.9051</v>
      </c>
      <c r="M578" s="154">
        <f t="shared" si="88"/>
        <v>1.02277309</v>
      </c>
      <c r="N578" s="250">
        <f t="shared" si="89"/>
        <v>28.5629841</v>
      </c>
      <c r="O578" s="250">
        <f t="shared" si="90"/>
        <v>0.7192907229</v>
      </c>
      <c r="P578" s="156">
        <f>AVERAGE(O578:O579)</f>
        <v>0.7193353857</v>
      </c>
      <c r="Q578" s="157">
        <f>(MAX(O578:O579)-MIN(O578:O579))/P578</f>
        <v>0.000124177942</v>
      </c>
      <c r="R578" s="302" t="str">
        <f>IF(Q578&gt;C$15, "Repeat", "")</f>
        <v/>
      </c>
    </row>
    <row r="579">
      <c r="B579" s="41">
        <f>'Sample Weights'!A319</f>
        <v>318</v>
      </c>
      <c r="C579" s="41">
        <f>'Sample Weights'!B319</f>
        <v>87</v>
      </c>
      <c r="D579" s="41" t="str">
        <f>'Sample Weights'!C319</f>
        <v>GLCB-26-3</v>
      </c>
      <c r="E579" s="41">
        <f>'Sample Weights'!D319</f>
        <v>0.0218</v>
      </c>
      <c r="F579" s="314" t="s">
        <v>976</v>
      </c>
      <c r="G579" s="315">
        <v>1.1846</v>
      </c>
      <c r="H579" s="314" t="s">
        <v>851</v>
      </c>
      <c r="I579" s="314" t="s">
        <v>974</v>
      </c>
      <c r="J579" s="315">
        <v>0.1555</v>
      </c>
      <c r="K579" s="183">
        <v>28.6244</v>
      </c>
      <c r="L579" s="184">
        <v>33.713</v>
      </c>
      <c r="M579" s="154">
        <f t="shared" si="88"/>
        <v>1</v>
      </c>
      <c r="N579" s="250">
        <f t="shared" si="89"/>
        <v>28.6244</v>
      </c>
      <c r="O579" s="250">
        <f t="shared" si="90"/>
        <v>0.7193800485</v>
      </c>
      <c r="P579" s="156"/>
      <c r="Q579" s="157"/>
      <c r="R579" s="302"/>
    </row>
    <row r="580">
      <c r="B580" s="41">
        <f>'Sample Weights'!A320</f>
        <v>319</v>
      </c>
      <c r="C580" s="41">
        <f>'Sample Weights'!B320</f>
        <v>78</v>
      </c>
      <c r="D580" s="41" t="str">
        <f>'Sample Weights'!C320</f>
        <v>ELAD-25-5</v>
      </c>
      <c r="E580" s="41">
        <f>'Sample Weights'!D320</f>
        <v>0.0222</v>
      </c>
      <c r="F580" s="314" t="s">
        <v>1040</v>
      </c>
      <c r="G580" s="315">
        <v>1.1815</v>
      </c>
      <c r="H580" s="314" t="s">
        <v>986</v>
      </c>
      <c r="I580" s="314" t="s">
        <v>986</v>
      </c>
      <c r="J580" s="315">
        <v>0.1525</v>
      </c>
      <c r="K580" s="183">
        <v>20.1115</v>
      </c>
      <c r="L580" s="183">
        <v>32.2024</v>
      </c>
      <c r="M580" s="154">
        <f t="shared" si="88"/>
        <v>1.006085058</v>
      </c>
      <c r="N580" s="250">
        <f t="shared" si="89"/>
        <v>20.23387964</v>
      </c>
      <c r="O580" s="250">
        <f t="shared" si="90"/>
        <v>0.5003755773</v>
      </c>
      <c r="P580" s="156">
        <f>AVERAGE(O580:O581)</f>
        <v>0.5008964027</v>
      </c>
      <c r="Q580" s="157">
        <f>(MAX(O580:O581)-MIN(O580:O581))/P580</f>
        <v>0.002079573188</v>
      </c>
      <c r="R580" s="302" t="str">
        <f>IF(Q580&gt;C$15, "Repeat", "")</f>
        <v/>
      </c>
    </row>
    <row r="581">
      <c r="B581" s="41">
        <f>'Sample Weights'!A321</f>
        <v>320</v>
      </c>
      <c r="C581" s="41">
        <f>'Sample Weights'!B321</f>
        <v>78</v>
      </c>
      <c r="D581" s="41" t="str">
        <f>'Sample Weights'!C321</f>
        <v>ELAD-25-5</v>
      </c>
      <c r="E581" s="41">
        <f>'Sample Weights'!D321</f>
        <v>0.0207</v>
      </c>
      <c r="F581" s="314" t="s">
        <v>959</v>
      </c>
      <c r="G581" s="315">
        <v>1.1843</v>
      </c>
      <c r="H581" s="314" t="s">
        <v>852</v>
      </c>
      <c r="I581" s="314" t="s">
        <v>852</v>
      </c>
      <c r="J581" s="315">
        <v>0.1518</v>
      </c>
      <c r="K581" s="183">
        <v>18.7048</v>
      </c>
      <c r="L581" s="183">
        <v>33.4708</v>
      </c>
      <c r="M581" s="154">
        <f t="shared" si="88"/>
        <v>1.007123794</v>
      </c>
      <c r="N581" s="250">
        <f t="shared" si="89"/>
        <v>18.83804915</v>
      </c>
      <c r="O581" s="250">
        <f t="shared" si="90"/>
        <v>0.501417228</v>
      </c>
      <c r="P581" s="156"/>
      <c r="Q581" s="157"/>
      <c r="R581" s="302"/>
    </row>
    <row r="582">
      <c r="B582" s="41">
        <f>'Sample Weights'!A322</f>
        <v>321</v>
      </c>
      <c r="C582" s="41">
        <f>'Sample Weights'!B322</f>
        <v>110</v>
      </c>
      <c r="D582" s="41" t="str">
        <f>'Sample Weights'!C322</f>
        <v>HOMB-21-2</v>
      </c>
      <c r="E582" s="41">
        <f>'Sample Weights'!D322</f>
        <v>0.0223</v>
      </c>
      <c r="F582" s="314" t="s">
        <v>959</v>
      </c>
      <c r="G582" s="315">
        <v>1.1811</v>
      </c>
      <c r="H582" s="314" t="s">
        <v>884</v>
      </c>
      <c r="I582" s="314" t="s">
        <v>853</v>
      </c>
      <c r="J582" s="315">
        <v>0.1569</v>
      </c>
      <c r="K582" s="183">
        <v>26.6319</v>
      </c>
      <c r="L582" s="183">
        <v>33.6609</v>
      </c>
      <c r="M582" s="154">
        <f t="shared" si="88"/>
        <v>1.001568754</v>
      </c>
      <c r="N582" s="250">
        <f t="shared" si="89"/>
        <v>26.6736789</v>
      </c>
      <c r="O582" s="250">
        <f t="shared" si="90"/>
        <v>0.6547478863</v>
      </c>
      <c r="P582" s="156">
        <f>AVERAGE(O582:O583)</f>
        <v>0.6471302514</v>
      </c>
      <c r="Q582" s="157">
        <f>(MAX(O582:O583)-MIN(O582:O583))/P582</f>
        <v>0.02354281802</v>
      </c>
      <c r="R582" s="302" t="str">
        <f>IF(Q582&gt;C$15, "Repeat", "")</f>
        <v/>
      </c>
    </row>
    <row r="583">
      <c r="B583" s="41">
        <f>'Sample Weights'!A323</f>
        <v>322</v>
      </c>
      <c r="C583" s="41">
        <f>'Sample Weights'!B323</f>
        <v>110</v>
      </c>
      <c r="D583" s="41" t="str">
        <f>'Sample Weights'!C323</f>
        <v>HOMB-21-2</v>
      </c>
      <c r="E583" s="41">
        <f>'Sample Weights'!D323</f>
        <v>0.0216</v>
      </c>
      <c r="F583" s="314" t="s">
        <v>953</v>
      </c>
      <c r="G583" s="315">
        <v>1.1859</v>
      </c>
      <c r="H583" s="314" t="s">
        <v>853</v>
      </c>
      <c r="I583" s="314" t="s">
        <v>885</v>
      </c>
      <c r="J583" s="315">
        <v>0.1584</v>
      </c>
      <c r="K583" s="183">
        <v>25.63</v>
      </c>
      <c r="L583" s="183">
        <v>34.6534</v>
      </c>
      <c r="M583" s="154">
        <f t="shared" si="88"/>
        <v>0.9792039644</v>
      </c>
      <c r="N583" s="250">
        <f t="shared" si="89"/>
        <v>25.09699761</v>
      </c>
      <c r="O583" s="250">
        <f t="shared" si="90"/>
        <v>0.6395126166</v>
      </c>
      <c r="P583" s="156"/>
      <c r="Q583" s="157"/>
      <c r="R583" s="302"/>
    </row>
    <row r="584">
      <c r="B584" s="41">
        <f>'Sample Weights'!A324</f>
        <v>323</v>
      </c>
      <c r="C584" s="41">
        <f>'Sample Weights'!B324</f>
        <v>289</v>
      </c>
      <c r="D584" s="41" t="str">
        <f>'Sample Weights'!C324</f>
        <v>SHEL-15-3</v>
      </c>
      <c r="E584" s="41">
        <f>'Sample Weights'!D324</f>
        <v>0.0206</v>
      </c>
      <c r="F584" s="314" t="s">
        <v>953</v>
      </c>
      <c r="G584" s="315">
        <v>1.1858</v>
      </c>
      <c r="H584" s="314" t="s">
        <v>885</v>
      </c>
      <c r="I584" s="314" t="s">
        <v>854</v>
      </c>
      <c r="J584" s="315">
        <v>0.1578</v>
      </c>
      <c r="K584" s="183">
        <v>205.1433</v>
      </c>
      <c r="L584" s="183">
        <v>34.5335</v>
      </c>
      <c r="M584" s="154">
        <f t="shared" si="88"/>
        <v>0.9822279879</v>
      </c>
      <c r="N584" s="250">
        <f t="shared" si="89"/>
        <v>201.4974908</v>
      </c>
      <c r="O584" s="250">
        <f t="shared" si="90"/>
        <v>5.30123475</v>
      </c>
      <c r="P584" s="156">
        <f>AVERAGE(O584:O585)</f>
        <v>4.980284755</v>
      </c>
      <c r="Q584" s="157">
        <f>(MAX(O584:O585)-MIN(O584:O585))/P584</f>
        <v>0.1288882106</v>
      </c>
      <c r="R584" s="302" t="str">
        <f>IF(Q584&gt;C$15, "Repeat", "")</f>
        <v>Repeat</v>
      </c>
      <c r="S584" s="297" t="s">
        <v>927</v>
      </c>
    </row>
    <row r="585">
      <c r="B585" s="41">
        <f>'Sample Weights'!A325</f>
        <v>324</v>
      </c>
      <c r="C585" s="41">
        <f>'Sample Weights'!B325</f>
        <v>289</v>
      </c>
      <c r="D585" s="41" t="str">
        <f>'Sample Weights'!C325</f>
        <v>SHEL-15-3</v>
      </c>
      <c r="E585" s="41">
        <f>'Sample Weights'!D325</f>
        <v>0.0216</v>
      </c>
      <c r="F585" s="314" t="s">
        <v>961</v>
      </c>
      <c r="G585" s="315">
        <v>1.1903</v>
      </c>
      <c r="H585" s="314" t="s">
        <v>854</v>
      </c>
      <c r="I585" s="314" t="s">
        <v>886</v>
      </c>
      <c r="J585" s="315">
        <v>0.157</v>
      </c>
      <c r="K585" s="183">
        <v>192.6698</v>
      </c>
      <c r="L585" s="183">
        <v>35.3803</v>
      </c>
      <c r="M585" s="154">
        <f t="shared" si="88"/>
        <v>0.960688234</v>
      </c>
      <c r="N585" s="250">
        <f t="shared" si="89"/>
        <v>185.0956099</v>
      </c>
      <c r="O585" s="250">
        <f t="shared" si="90"/>
        <v>4.65933476</v>
      </c>
      <c r="P585" s="156"/>
      <c r="Q585" s="157"/>
      <c r="R585" s="302"/>
    </row>
    <row r="586">
      <c r="B586" s="41">
        <f>'Sample Weights'!A326</f>
        <v>325</v>
      </c>
      <c r="C586" s="41">
        <f>'Sample Weights'!B326</f>
        <v>308</v>
      </c>
      <c r="D586" s="41" t="str">
        <f>'Sample Weights'!C326</f>
        <v>SKWD-24-1</v>
      </c>
      <c r="E586" s="41">
        <f>'Sample Weights'!D326</f>
        <v>0.0217</v>
      </c>
      <c r="F586" s="314" t="s">
        <v>946</v>
      </c>
      <c r="G586" s="315">
        <v>1.1883</v>
      </c>
      <c r="H586" s="314" t="s">
        <v>855</v>
      </c>
      <c r="I586" s="314" t="s">
        <v>855</v>
      </c>
      <c r="J586" s="315">
        <v>0.1579</v>
      </c>
      <c r="K586" s="183">
        <v>30.454</v>
      </c>
      <c r="L586" s="183">
        <v>33.8644</v>
      </c>
      <c r="M586" s="154">
        <f t="shared" si="88"/>
        <v>1.000597725</v>
      </c>
      <c r="N586" s="250">
        <f t="shared" si="89"/>
        <v>30.47220313</v>
      </c>
      <c r="O586" s="250">
        <f t="shared" si="90"/>
        <v>0.7717893728</v>
      </c>
      <c r="P586" s="156">
        <f>AVERAGE(O586:O587)</f>
        <v>0.7676817754</v>
      </c>
      <c r="Q586" s="157">
        <f>(MAX(O586:O587)-MIN(O586:O587))/P586</f>
        <v>0.01070130238</v>
      </c>
      <c r="R586" s="302" t="str">
        <f>IF(Q586&gt;C$15, "Repeat", "")</f>
        <v/>
      </c>
    </row>
    <row r="587">
      <c r="B587" s="41">
        <f>'Sample Weights'!A327</f>
        <v>326</v>
      </c>
      <c r="C587" s="41">
        <f>'Sample Weights'!B327</f>
        <v>308</v>
      </c>
      <c r="D587" s="41" t="str">
        <f>'Sample Weights'!C327</f>
        <v>SKWD-24-1</v>
      </c>
      <c r="E587" s="41">
        <f>'Sample Weights'!D327</f>
        <v>0.02012</v>
      </c>
      <c r="F587" s="314" t="s">
        <v>953</v>
      </c>
      <c r="G587" s="315">
        <v>1.1872</v>
      </c>
      <c r="H587" s="314" t="s">
        <v>887</v>
      </c>
      <c r="I587" s="314" t="s">
        <v>887</v>
      </c>
      <c r="J587" s="315">
        <v>0.1515</v>
      </c>
      <c r="K587" s="183">
        <v>28.2311</v>
      </c>
      <c r="L587" s="183">
        <v>34.0869</v>
      </c>
      <c r="M587" s="154">
        <f t="shared" si="88"/>
        <v>0.9929777927</v>
      </c>
      <c r="N587" s="250">
        <f t="shared" si="89"/>
        <v>28.03285536</v>
      </c>
      <c r="O587" s="250">
        <f t="shared" si="90"/>
        <v>0.763574178</v>
      </c>
      <c r="P587" s="156"/>
      <c r="Q587" s="157"/>
      <c r="R587" s="302"/>
    </row>
    <row r="588">
      <c r="B588" s="41">
        <f>'Sample Weights'!A328</f>
        <v>327</v>
      </c>
      <c r="C588" s="41">
        <f>'Sample Weights'!B328</f>
        <v>336</v>
      </c>
      <c r="D588" s="41" t="str">
        <f>'Sample Weights'!C328</f>
        <v>SQMB-25-4</v>
      </c>
      <c r="E588" s="41">
        <f>'Sample Weights'!D328</f>
        <v>0.0212</v>
      </c>
      <c r="F588" s="314" t="s">
        <v>1040</v>
      </c>
      <c r="G588" s="315">
        <v>1.1826</v>
      </c>
      <c r="H588" s="314" t="s">
        <v>888</v>
      </c>
      <c r="I588" s="314" t="s">
        <v>888</v>
      </c>
      <c r="J588" s="315">
        <v>0.1555</v>
      </c>
      <c r="K588" s="183">
        <v>66.0702</v>
      </c>
      <c r="L588" s="183">
        <v>33.4414</v>
      </c>
      <c r="M588" s="154">
        <f t="shared" si="88"/>
        <v>0.9711251333</v>
      </c>
      <c r="N588" s="250">
        <f t="shared" si="89"/>
        <v>64.16243178</v>
      </c>
      <c r="O588" s="250">
        <f t="shared" si="90"/>
        <v>1.641477246</v>
      </c>
      <c r="P588" s="156">
        <f>AVERAGE(O588:O589)</f>
        <v>1.630861807</v>
      </c>
      <c r="Q588" s="157">
        <f>(MAX(O588:O589)-MIN(O588:O589))/P588</f>
        <v>0.01301819504</v>
      </c>
      <c r="R588" s="302" t="str">
        <f>IF(Q588&gt;C$15, "Repeat", "")</f>
        <v/>
      </c>
    </row>
    <row r="589">
      <c r="B589" s="41">
        <f>'Sample Weights'!A329</f>
        <v>328</v>
      </c>
      <c r="C589" s="41">
        <f>'Sample Weights'!B329</f>
        <v>336</v>
      </c>
      <c r="D589" s="41" t="str">
        <f>'Sample Weights'!C329</f>
        <v>SQMB-25-4</v>
      </c>
      <c r="E589" s="41">
        <f>'Sample Weights'!D329</f>
        <v>0.0217</v>
      </c>
      <c r="F589" s="314" t="s">
        <v>1041</v>
      </c>
      <c r="G589" s="315">
        <v>1.193</v>
      </c>
      <c r="H589" s="314" t="s">
        <v>856</v>
      </c>
      <c r="I589" s="314" t="s">
        <v>1042</v>
      </c>
      <c r="J589" s="315">
        <v>0.1581</v>
      </c>
      <c r="K589" s="183">
        <v>71.056</v>
      </c>
      <c r="L589" s="183">
        <v>39.2358</v>
      </c>
      <c r="M589" s="154">
        <f t="shared" si="88"/>
        <v>0.9034265362</v>
      </c>
      <c r="N589" s="250">
        <f t="shared" si="89"/>
        <v>64.19387596</v>
      </c>
      <c r="O589" s="250">
        <f t="shared" si="90"/>
        <v>1.620246369</v>
      </c>
      <c r="P589" s="156"/>
      <c r="Q589" s="157"/>
      <c r="R589" s="302"/>
    </row>
    <row r="590">
      <c r="B590" s="41">
        <f>'Sample Weights'!A330</f>
        <v>329</v>
      </c>
      <c r="C590" s="41">
        <f>'Sample Weights'!B330</f>
        <v>256</v>
      </c>
      <c r="D590" s="41" t="str">
        <f>'Sample Weights'!C330</f>
        <v>PHLA-22-3</v>
      </c>
      <c r="E590" s="41">
        <f>'Sample Weights'!D330</f>
        <v>0.0208</v>
      </c>
      <c r="F590" s="314" t="s">
        <v>1043</v>
      </c>
      <c r="G590" s="315">
        <v>1.1891</v>
      </c>
      <c r="H590" s="314" t="s">
        <v>857</v>
      </c>
      <c r="I590" s="314" t="s">
        <v>890</v>
      </c>
      <c r="J590" s="315">
        <v>0.1566</v>
      </c>
      <c r="K590" s="183">
        <v>30.7084</v>
      </c>
      <c r="L590" s="183">
        <v>34.2075</v>
      </c>
      <c r="M590" s="154">
        <f t="shared" si="88"/>
        <v>0.9954948197</v>
      </c>
      <c r="N590" s="250">
        <f t="shared" si="89"/>
        <v>30.57005312</v>
      </c>
      <c r="O590" s="250">
        <f t="shared" si="90"/>
        <v>0.8077211693</v>
      </c>
      <c r="P590" s="156">
        <f>AVERAGE(O590:O591)</f>
        <v>0.8171084887</v>
      </c>
      <c r="Q590" s="157">
        <f>(MAX(O590:O591)-MIN(O590:O591))/P590</f>
        <v>0.0229769229</v>
      </c>
      <c r="R590" s="302" t="str">
        <f>IF(Q590&gt;C$15, "Repeat", "")</f>
        <v/>
      </c>
    </row>
    <row r="591">
      <c r="B591" s="41">
        <f>'Sample Weights'!A331</f>
        <v>330</v>
      </c>
      <c r="C591" s="41">
        <f>'Sample Weights'!B331</f>
        <v>256</v>
      </c>
      <c r="D591" s="41" t="str">
        <f>'Sample Weights'!C331</f>
        <v>PHLA-22-3</v>
      </c>
      <c r="E591" s="41">
        <f>'Sample Weights'!D331</f>
        <v>0.0202</v>
      </c>
      <c r="F591" s="314" t="s">
        <v>1044</v>
      </c>
      <c r="G591" s="315">
        <v>1.1843</v>
      </c>
      <c r="H591" s="314" t="s">
        <v>889</v>
      </c>
      <c r="I591" s="314" t="s">
        <v>857</v>
      </c>
      <c r="J591" s="315">
        <v>0.1624</v>
      </c>
      <c r="K591" s="183">
        <v>30.5728</v>
      </c>
      <c r="L591" s="183">
        <v>32.8806</v>
      </c>
      <c r="M591" s="154">
        <f t="shared" si="88"/>
        <v>0.9945397957</v>
      </c>
      <c r="N591" s="250">
        <f t="shared" si="89"/>
        <v>30.40586627</v>
      </c>
      <c r="O591" s="250">
        <f t="shared" si="90"/>
        <v>0.8264958081</v>
      </c>
      <c r="P591" s="156"/>
      <c r="Q591" s="157"/>
      <c r="R591" s="302"/>
    </row>
    <row r="592">
      <c r="B592" s="41">
        <f>'Sample Weights'!A332</f>
        <v>331</v>
      </c>
      <c r="C592" s="41">
        <f>'Sample Weights'!B332</f>
        <v>161</v>
      </c>
      <c r="D592" s="41" t="str">
        <f>'Sample Weights'!C332</f>
        <v>KLNB-20-3</v>
      </c>
      <c r="E592" s="41">
        <f>'Sample Weights'!D332</f>
        <v>0.0216</v>
      </c>
      <c r="F592" s="314" t="s">
        <v>1008</v>
      </c>
      <c r="G592" s="315">
        <v>1.1866</v>
      </c>
      <c r="H592" s="314" t="s">
        <v>858</v>
      </c>
      <c r="I592" s="314" t="s">
        <v>858</v>
      </c>
      <c r="J592" s="315">
        <v>0.1559</v>
      </c>
      <c r="K592" s="183">
        <v>23.74</v>
      </c>
      <c r="L592" s="183">
        <v>33.2702</v>
      </c>
      <c r="M592" s="154">
        <f t="shared" si="88"/>
        <v>0.9926141101</v>
      </c>
      <c r="N592" s="250">
        <f t="shared" si="89"/>
        <v>23.56465897</v>
      </c>
      <c r="O592" s="250">
        <f t="shared" si="90"/>
        <v>0.6005955472</v>
      </c>
      <c r="P592" s="156">
        <f>AVERAGE(O592:O593)</f>
        <v>0.6104021912</v>
      </c>
      <c r="Q592" s="157">
        <f>(MAX(O592:O593)-MIN(O592:O593))/P592</f>
        <v>0.03213174569</v>
      </c>
      <c r="R592" s="302" t="str">
        <f>IF(Q592&gt;C$15, "Repeat", "")</f>
        <v/>
      </c>
    </row>
    <row r="593">
      <c r="B593" s="41">
        <f>'Sample Weights'!A333</f>
        <v>332</v>
      </c>
      <c r="C593" s="41">
        <f>'Sample Weights'!B333</f>
        <v>161</v>
      </c>
      <c r="D593" s="41" t="str">
        <f>'Sample Weights'!C333</f>
        <v>KLNB-20-3</v>
      </c>
      <c r="E593" s="41">
        <f>'Sample Weights'!D333</f>
        <v>0.0208</v>
      </c>
      <c r="F593" s="314" t="s">
        <v>985</v>
      </c>
      <c r="G593" s="315">
        <v>1.1798</v>
      </c>
      <c r="H593" s="314" t="s">
        <v>892</v>
      </c>
      <c r="I593" s="314" t="s">
        <v>892</v>
      </c>
      <c r="J593" s="315">
        <v>0.1592</v>
      </c>
      <c r="K593" s="183">
        <v>23.9549</v>
      </c>
      <c r="L593" s="183">
        <v>33.2786</v>
      </c>
      <c r="M593" s="154">
        <f t="shared" si="88"/>
        <v>0.981711038</v>
      </c>
      <c r="N593" s="250">
        <f t="shared" si="89"/>
        <v>23.51678974</v>
      </c>
      <c r="O593" s="250">
        <f t="shared" si="90"/>
        <v>0.6202088352</v>
      </c>
      <c r="P593" s="156"/>
      <c r="Q593" s="157"/>
      <c r="R593" s="302"/>
    </row>
    <row r="594">
      <c r="B594" s="41">
        <f>'Sample Weights'!A334</f>
        <v>333</v>
      </c>
      <c r="C594" s="41">
        <f>'Sample Weights'!B334</f>
        <v>270</v>
      </c>
      <c r="D594" s="41" t="str">
        <f>'Sample Weights'!C334</f>
        <v>QBKR-16-3</v>
      </c>
      <c r="E594" s="41">
        <f>'Sample Weights'!D334</f>
        <v>0.0219</v>
      </c>
      <c r="F594" s="314" t="s">
        <v>985</v>
      </c>
      <c r="G594" s="315">
        <v>1.1853</v>
      </c>
      <c r="H594" s="314" t="s">
        <v>891</v>
      </c>
      <c r="I594" s="314" t="s">
        <v>859</v>
      </c>
      <c r="J594" s="315">
        <v>0.1596</v>
      </c>
      <c r="K594" s="183">
        <v>52.8221</v>
      </c>
      <c r="L594" s="183">
        <v>32.7679</v>
      </c>
      <c r="M594" s="154">
        <f t="shared" si="88"/>
        <v>1.00145689</v>
      </c>
      <c r="N594" s="250">
        <f t="shared" si="89"/>
        <v>52.89905598</v>
      </c>
      <c r="O594" s="250">
        <f t="shared" si="90"/>
        <v>1.317487821</v>
      </c>
      <c r="P594" s="156">
        <f>AVERAGE(O594:O595)</f>
        <v>1.307765637</v>
      </c>
      <c r="Q594" s="157">
        <f>(MAX(O594:O595)-MIN(O594:O595))/P594</f>
        <v>0.01486838935</v>
      </c>
      <c r="R594" s="302" t="str">
        <f>IF(Q594&gt;C$15, "Repeat", "")</f>
        <v/>
      </c>
    </row>
    <row r="595">
      <c r="B595" s="41">
        <f>'Sample Weights'!A335</f>
        <v>334</v>
      </c>
      <c r="C595" s="41">
        <f>'Sample Weights'!B335</f>
        <v>270</v>
      </c>
      <c r="D595" s="41" t="str">
        <f>'Sample Weights'!C335</f>
        <v>QBKR-16-3</v>
      </c>
      <c r="E595" s="41">
        <f>'Sample Weights'!D335</f>
        <v>0.0218</v>
      </c>
      <c r="F595" s="314" t="s">
        <v>959</v>
      </c>
      <c r="G595" s="315">
        <v>1.1885</v>
      </c>
      <c r="H595" s="314" t="s">
        <v>860</v>
      </c>
      <c r="I595" s="314" t="s">
        <v>891</v>
      </c>
      <c r="J595" s="315">
        <v>0.1537</v>
      </c>
      <c r="K595" s="183">
        <v>52.3051</v>
      </c>
      <c r="L595" s="183">
        <v>34.1222</v>
      </c>
      <c r="M595" s="154">
        <f t="shared" si="88"/>
        <v>0.9920672327</v>
      </c>
      <c r="N595" s="250">
        <f t="shared" si="89"/>
        <v>51.89017581</v>
      </c>
      <c r="O595" s="250">
        <f t="shared" si="90"/>
        <v>1.298043452</v>
      </c>
      <c r="P595" s="156"/>
      <c r="Q595" s="157"/>
      <c r="R595" s="302"/>
    </row>
    <row r="596">
      <c r="B596" s="41">
        <f>'Sample Weights'!A336</f>
        <v>335</v>
      </c>
      <c r="C596" s="41" t="str">
        <f>'Sample Weights'!B336</f>
        <v>Nisqually-1</v>
      </c>
      <c r="D596" s="41" t="str">
        <f>'Sample Weights'!C336</f>
        <v/>
      </c>
      <c r="E596" s="41">
        <f>'Sample Weights'!D336</f>
        <v>0.0205</v>
      </c>
      <c r="F596" s="314" t="s">
        <v>962</v>
      </c>
      <c r="G596" s="315">
        <v>1.1866</v>
      </c>
      <c r="H596" s="314" t="s">
        <v>991</v>
      </c>
      <c r="I596" s="314" t="s">
        <v>860</v>
      </c>
      <c r="J596" s="315">
        <v>0.1599</v>
      </c>
      <c r="K596" s="183">
        <v>75.755</v>
      </c>
      <c r="L596" s="183">
        <v>34.8595</v>
      </c>
      <c r="M596" s="154">
        <f t="shared" si="88"/>
        <v>0.9697987104</v>
      </c>
      <c r="N596" s="250">
        <f t="shared" si="89"/>
        <v>73.46710131</v>
      </c>
      <c r="O596" s="250">
        <f t="shared" si="90"/>
        <v>1.952821492</v>
      </c>
      <c r="P596" s="156">
        <f>AVERAGE(O596:O597)</f>
        <v>2.002014751</v>
      </c>
      <c r="Q596" s="157">
        <f>(MAX(O596:O597)-MIN(O596:O597))/P596</f>
        <v>0.04914375243</v>
      </c>
      <c r="R596" s="302" t="str">
        <f>IF(Q596&gt;C$15, "Repeat", "")</f>
        <v/>
      </c>
    </row>
    <row r="597">
      <c r="B597" s="41">
        <f>'Sample Weights'!A337</f>
        <v>336</v>
      </c>
      <c r="C597" s="41" t="str">
        <f>'Sample Weights'!B337</f>
        <v>Nisqually-1</v>
      </c>
      <c r="D597" s="41" t="str">
        <f>'Sample Weights'!C337</f>
        <v/>
      </c>
      <c r="E597" s="41">
        <f>'Sample Weights'!D337</f>
        <v>0.0209</v>
      </c>
      <c r="F597" s="314" t="s">
        <v>985</v>
      </c>
      <c r="G597" s="315">
        <v>1.1865</v>
      </c>
      <c r="H597" s="314" t="s">
        <v>861</v>
      </c>
      <c r="I597" s="314" t="s">
        <v>991</v>
      </c>
      <c r="J597" s="315">
        <v>0.1581</v>
      </c>
      <c r="K597" s="183">
        <v>79.5032</v>
      </c>
      <c r="L597" s="183">
        <v>33.1149</v>
      </c>
      <c r="M597" s="154">
        <f t="shared" si="88"/>
        <v>0.9911220264</v>
      </c>
      <c r="N597" s="250">
        <f t="shared" si="89"/>
        <v>78.79737269</v>
      </c>
      <c r="O597" s="250">
        <f t="shared" si="90"/>
        <v>2.05120801</v>
      </c>
      <c r="P597" s="156"/>
      <c r="Q597" s="157"/>
      <c r="R597" s="302"/>
    </row>
    <row r="598">
      <c r="B598" s="91"/>
      <c r="C598" s="91"/>
      <c r="D598" s="91"/>
      <c r="E598" s="91"/>
      <c r="F598" s="93"/>
      <c r="G598" s="93"/>
      <c r="H598" s="93"/>
      <c r="I598" s="93"/>
      <c r="J598" s="93"/>
      <c r="K598" s="91"/>
      <c r="L598" s="91"/>
      <c r="M598" s="91"/>
      <c r="N598" s="91"/>
      <c r="O598" s="91"/>
      <c r="P598" s="304"/>
      <c r="Q598" s="304"/>
    </row>
    <row r="599">
      <c r="B599" s="91"/>
      <c r="C599" s="91"/>
      <c r="D599" s="91"/>
      <c r="E599" s="91"/>
      <c r="F599" s="93"/>
      <c r="G599" s="93"/>
      <c r="H599" s="93"/>
      <c r="I599" s="93"/>
      <c r="J599" s="93"/>
      <c r="K599" s="91"/>
      <c r="L599" s="91" t="s">
        <v>590</v>
      </c>
      <c r="M599" s="91"/>
      <c r="N599" s="91"/>
      <c r="O599" s="91"/>
      <c r="P599" s="304"/>
      <c r="Q599" s="304"/>
    </row>
    <row r="600">
      <c r="B600" s="217" t="s">
        <v>1045</v>
      </c>
      <c r="C600" s="52"/>
      <c r="D600" s="53"/>
      <c r="E600" s="52"/>
      <c r="F600" s="53"/>
      <c r="G600" s="53"/>
      <c r="H600" s="53"/>
      <c r="I600" s="53"/>
      <c r="J600" s="53"/>
      <c r="K600" s="52"/>
      <c r="L600" s="323">
        <f>AVERAGE(L574:L597)</f>
        <v>33.70554167</v>
      </c>
      <c r="M600" s="52"/>
      <c r="N600" s="52"/>
      <c r="O600" s="52"/>
      <c r="P600" s="54"/>
      <c r="Q600" s="54"/>
    </row>
    <row r="601">
      <c r="B601" s="324">
        <v>42771.0</v>
      </c>
      <c r="C601" s="52"/>
      <c r="D601" s="53"/>
      <c r="E601" s="52"/>
      <c r="F601" s="53"/>
      <c r="G601" s="53"/>
      <c r="H601" s="53"/>
      <c r="I601" s="53"/>
      <c r="J601" s="53"/>
      <c r="K601" s="52"/>
      <c r="L601" s="52"/>
      <c r="M601" s="52"/>
      <c r="N601" s="52"/>
      <c r="O601" s="52"/>
      <c r="P601" s="54"/>
      <c r="Q601" s="54"/>
    </row>
    <row r="602">
      <c r="B602" s="236" t="s">
        <v>814</v>
      </c>
      <c r="C602" s="236" t="s">
        <v>902</v>
      </c>
      <c r="D602" s="298" t="s">
        <v>903</v>
      </c>
      <c r="E602" s="298" t="s">
        <v>904</v>
      </c>
      <c r="F602" s="236" t="s">
        <v>404</v>
      </c>
      <c r="G602" s="284" t="s">
        <v>405</v>
      </c>
      <c r="H602" s="284" t="s">
        <v>406</v>
      </c>
      <c r="I602" s="236" t="s">
        <v>407</v>
      </c>
      <c r="J602" s="53"/>
      <c r="K602" s="52"/>
      <c r="L602" s="52"/>
      <c r="M602" s="52"/>
      <c r="N602" s="52"/>
      <c r="O602" s="52"/>
      <c r="P602" s="54"/>
      <c r="Q602" s="54"/>
    </row>
    <row r="603">
      <c r="B603" s="151" t="s">
        <v>1046</v>
      </c>
      <c r="C603" s="153">
        <v>0.9983</v>
      </c>
      <c r="D603" s="153">
        <v>1.0981</v>
      </c>
      <c r="E603" s="153">
        <f t="shared" ref="E603:E611" si="91">((C603/C$9)*E28)/((C603/C$9)+((D603-C603)/C$10))</f>
        <v>0.2272758297</v>
      </c>
      <c r="F603" s="237">
        <v>545.886</v>
      </c>
      <c r="G603" s="238">
        <v>50.6204</v>
      </c>
      <c r="H603" s="285">
        <f t="shared" ref="H603:H611" si="92">(G$607/(D$607/C$10)/(D$607/C$10+C$607/C$9))/(G603/(D603/C$10)/(D603/C$10+C603/C$9))</f>
        <v>0.9220834578</v>
      </c>
      <c r="I603" s="325">
        <f t="shared" ref="I603:I611" si="93">F603*H603</f>
        <v>503.3524505</v>
      </c>
      <c r="J603" s="53"/>
      <c r="K603" s="52"/>
      <c r="L603" s="52"/>
      <c r="M603" s="52"/>
      <c r="N603" s="52"/>
      <c r="O603" s="52"/>
      <c r="P603" s="54"/>
      <c r="Q603" s="54"/>
    </row>
    <row r="604">
      <c r="B604" s="151" t="s">
        <v>1047</v>
      </c>
      <c r="C604" s="153">
        <v>0.9945</v>
      </c>
      <c r="D604" s="153">
        <v>1.0913</v>
      </c>
      <c r="E604" s="153">
        <f t="shared" si="91"/>
        <v>0.1137657517</v>
      </c>
      <c r="F604" s="237">
        <v>262.0332</v>
      </c>
      <c r="G604" s="238">
        <v>47.8118</v>
      </c>
      <c r="H604" s="285">
        <f t="shared" si="92"/>
        <v>0.9652981749</v>
      </c>
      <c r="I604" s="325">
        <f t="shared" si="93"/>
        <v>252.9401697</v>
      </c>
      <c r="J604" s="53"/>
      <c r="K604" s="52"/>
      <c r="L604" s="52"/>
      <c r="M604" s="52"/>
      <c r="N604" s="52"/>
      <c r="O604" s="52"/>
      <c r="P604" s="54"/>
      <c r="Q604" s="54"/>
    </row>
    <row r="605">
      <c r="B605" s="151" t="s">
        <v>1048</v>
      </c>
      <c r="C605" s="153">
        <v>0.9976</v>
      </c>
      <c r="D605" s="153">
        <v>1.10942</v>
      </c>
      <c r="E605" s="153">
        <f t="shared" si="91"/>
        <v>0.05608785843</v>
      </c>
      <c r="F605" s="237">
        <v>131.1724</v>
      </c>
      <c r="G605" s="238">
        <v>47.9081</v>
      </c>
      <c r="H605" s="285">
        <f t="shared" si="92"/>
        <v>0.9893169782</v>
      </c>
      <c r="I605" s="325">
        <f t="shared" si="93"/>
        <v>129.7710824</v>
      </c>
      <c r="J605" s="53"/>
      <c r="K605" s="52"/>
      <c r="L605" s="52"/>
      <c r="M605" s="52"/>
      <c r="N605" s="52"/>
      <c r="O605" s="52"/>
      <c r="P605" s="54"/>
      <c r="Q605" s="54"/>
    </row>
    <row r="606">
      <c r="B606" s="151" t="s">
        <v>1049</v>
      </c>
      <c r="C606" s="153">
        <v>0.996</v>
      </c>
      <c r="D606" s="153">
        <v>1.0933</v>
      </c>
      <c r="E606" s="153">
        <f t="shared" si="91"/>
        <v>0.02839772471</v>
      </c>
      <c r="F606" s="237">
        <v>62.0062</v>
      </c>
      <c r="G606" s="238">
        <v>46.4841</v>
      </c>
      <c r="H606" s="285">
        <f t="shared" si="92"/>
        <v>0.9963581703</v>
      </c>
      <c r="I606" s="325">
        <f t="shared" si="93"/>
        <v>61.78038398</v>
      </c>
      <c r="J606" s="53"/>
      <c r="K606" s="52"/>
      <c r="L606" s="52"/>
      <c r="M606" s="52"/>
      <c r="N606" s="52"/>
      <c r="O606" s="52"/>
      <c r="P606" s="54"/>
      <c r="Q606" s="54"/>
    </row>
    <row r="607">
      <c r="B607" s="151" t="s">
        <v>1050</v>
      </c>
      <c r="C607" s="153">
        <v>0.9977</v>
      </c>
      <c r="D607" s="153">
        <v>1.0976</v>
      </c>
      <c r="E607" s="153">
        <f t="shared" si="91"/>
        <v>0.01415367106</v>
      </c>
      <c r="F607" s="237">
        <v>29.1341</v>
      </c>
      <c r="G607" s="284">
        <v>46.6305</v>
      </c>
      <c r="H607" s="285">
        <f t="shared" si="92"/>
        <v>1</v>
      </c>
      <c r="I607" s="325">
        <f t="shared" si="93"/>
        <v>29.1341</v>
      </c>
      <c r="J607" s="53"/>
      <c r="K607" s="52"/>
      <c r="L607" s="52"/>
      <c r="M607" s="52"/>
      <c r="N607" s="52"/>
      <c r="O607" s="52"/>
      <c r="P607" s="54"/>
      <c r="Q607" s="54"/>
    </row>
    <row r="608">
      <c r="B608" s="238" t="s">
        <v>1051</v>
      </c>
      <c r="C608" s="121">
        <v>0.9987</v>
      </c>
      <c r="D608" s="121">
        <v>1.0984</v>
      </c>
      <c r="E608" s="153">
        <f t="shared" si="91"/>
        <v>0.007078238909</v>
      </c>
      <c r="F608" s="237">
        <v>13.9736</v>
      </c>
      <c r="G608" s="238">
        <v>45.825</v>
      </c>
      <c r="H608" s="285">
        <f t="shared" si="92"/>
        <v>1.019194219</v>
      </c>
      <c r="I608" s="325">
        <f t="shared" si="93"/>
        <v>14.24181234</v>
      </c>
      <c r="J608" s="53"/>
      <c r="K608" s="52"/>
      <c r="L608" s="52"/>
      <c r="M608" s="52"/>
      <c r="N608" s="52"/>
      <c r="O608" s="52"/>
      <c r="P608" s="54"/>
      <c r="Q608" s="54"/>
    </row>
    <row r="609">
      <c r="B609" s="238" t="s">
        <v>1052</v>
      </c>
      <c r="C609" s="121">
        <v>0.9975</v>
      </c>
      <c r="D609" s="121">
        <v>1.0976</v>
      </c>
      <c r="E609" s="153">
        <f t="shared" si="91"/>
        <v>0.003539424246</v>
      </c>
      <c r="F609" s="237">
        <v>6.8411</v>
      </c>
      <c r="G609" s="238">
        <v>44.7508</v>
      </c>
      <c r="H609" s="285">
        <f t="shared" si="92"/>
        <v>1.041904257</v>
      </c>
      <c r="I609" s="325">
        <f t="shared" si="93"/>
        <v>7.127771215</v>
      </c>
      <c r="J609" s="53"/>
      <c r="K609" s="52"/>
      <c r="L609" s="52"/>
      <c r="M609" s="52"/>
      <c r="N609" s="52"/>
      <c r="O609" s="52"/>
      <c r="P609" s="54"/>
      <c r="Q609" s="54"/>
    </row>
    <row r="610">
      <c r="B610" s="238" t="s">
        <v>1053</v>
      </c>
      <c r="C610" s="121">
        <v>0.998</v>
      </c>
      <c r="D610" s="121">
        <v>1.0955</v>
      </c>
      <c r="E610" s="153">
        <f t="shared" si="91"/>
        <v>0.00177517045</v>
      </c>
      <c r="F610" s="237">
        <v>2.9177</v>
      </c>
      <c r="G610" s="238">
        <v>45.3533</v>
      </c>
      <c r="H610" s="285">
        <f t="shared" si="92"/>
        <v>1.025312413</v>
      </c>
      <c r="I610" s="325">
        <f t="shared" si="93"/>
        <v>2.991554028</v>
      </c>
      <c r="J610" s="53"/>
      <c r="K610" s="52"/>
      <c r="L610" s="52"/>
      <c r="M610" s="52"/>
      <c r="N610" s="52"/>
      <c r="O610" s="52"/>
      <c r="P610" s="54"/>
      <c r="Q610" s="54"/>
    </row>
    <row r="611">
      <c r="B611" s="238" t="s">
        <v>1054</v>
      </c>
      <c r="C611" s="121">
        <v>0.9982</v>
      </c>
      <c r="D611" s="121">
        <v>1.0951</v>
      </c>
      <c r="E611" s="153">
        <f t="shared" si="91"/>
        <v>0.0008875197784</v>
      </c>
      <c r="F611" s="237">
        <v>1.4289</v>
      </c>
      <c r="G611" s="238">
        <v>44.5013</v>
      </c>
      <c r="H611" s="285">
        <f t="shared" si="92"/>
        <v>1.04446121</v>
      </c>
      <c r="I611" s="325">
        <f t="shared" si="93"/>
        <v>1.492430622</v>
      </c>
      <c r="J611" s="53"/>
      <c r="K611" s="52"/>
      <c r="L611" s="52"/>
      <c r="M611" s="52"/>
      <c r="N611" s="52"/>
      <c r="O611" s="52"/>
      <c r="P611" s="54"/>
      <c r="Q611" s="54"/>
    </row>
    <row r="612">
      <c r="B612" s="132"/>
      <c r="C612" s="52"/>
      <c r="D612" s="53"/>
      <c r="E612" s="52"/>
      <c r="F612" s="53"/>
      <c r="G612" s="53"/>
      <c r="H612" s="53"/>
      <c r="I612" s="53"/>
      <c r="J612" s="53"/>
      <c r="K612" s="52"/>
      <c r="L612" s="52"/>
      <c r="M612" s="52"/>
      <c r="N612" s="52"/>
      <c r="O612" s="52"/>
      <c r="P612" s="54"/>
      <c r="Q612" s="54"/>
    </row>
    <row r="613">
      <c r="B613" s="132"/>
      <c r="C613" s="52"/>
      <c r="D613" s="53"/>
      <c r="E613" s="52"/>
      <c r="F613" s="53"/>
      <c r="G613" s="2" t="s">
        <v>590</v>
      </c>
      <c r="H613" s="29"/>
      <c r="I613" s="53"/>
      <c r="J613" s="53"/>
      <c r="K613" s="52"/>
      <c r="L613" s="52"/>
      <c r="M613" s="52"/>
      <c r="N613" s="52"/>
      <c r="O613" s="52"/>
      <c r="P613" s="54"/>
      <c r="Q613" s="54"/>
    </row>
    <row r="614">
      <c r="B614" s="172"/>
      <c r="C614" s="52"/>
      <c r="D614" s="53"/>
      <c r="E614" s="52"/>
      <c r="F614" s="53"/>
      <c r="G614" s="292">
        <f>AVERAGE(G603:G611)</f>
        <v>46.65392222</v>
      </c>
      <c r="H614" s="29"/>
      <c r="I614" s="53"/>
      <c r="J614" s="53"/>
      <c r="K614" s="52"/>
      <c r="L614" s="52"/>
      <c r="M614" s="52"/>
      <c r="N614" s="52"/>
      <c r="O614" s="52"/>
      <c r="P614" s="54"/>
      <c r="Q614" s="54"/>
    </row>
    <row r="615">
      <c r="B615" s="172"/>
      <c r="C615" s="52"/>
      <c r="D615" s="53"/>
      <c r="E615" s="52"/>
      <c r="F615" s="53"/>
      <c r="G615" s="53"/>
      <c r="H615" s="29"/>
      <c r="I615" s="53"/>
      <c r="J615" s="53"/>
      <c r="K615" s="52"/>
      <c r="L615" s="52"/>
      <c r="M615" s="52"/>
      <c r="N615" s="52"/>
      <c r="O615" s="52"/>
      <c r="P615" s="54"/>
      <c r="Q615" s="54"/>
    </row>
    <row r="616">
      <c r="B616" s="172"/>
      <c r="C616" s="87" t="s">
        <v>810</v>
      </c>
      <c r="D616" s="89"/>
      <c r="E616" s="52"/>
      <c r="F616" s="53"/>
      <c r="G616" s="53"/>
      <c r="H616" s="29"/>
      <c r="I616" s="53"/>
      <c r="J616" s="53"/>
      <c r="K616" s="52"/>
      <c r="L616" s="52"/>
      <c r="M616" s="52"/>
      <c r="N616" s="52"/>
      <c r="O616" s="52"/>
      <c r="P616" s="54"/>
      <c r="Q616" s="54"/>
    </row>
    <row r="617">
      <c r="B617" s="172"/>
      <c r="C617" s="293" t="s">
        <v>811</v>
      </c>
      <c r="D617" s="294">
        <f>SLOPE(I603:I611,E603:E611)</f>
        <v>2222.608033</v>
      </c>
      <c r="E617" s="52"/>
      <c r="F617" s="53"/>
      <c r="G617" s="53"/>
      <c r="H617" s="29"/>
      <c r="I617" s="53"/>
      <c r="J617" s="53"/>
      <c r="K617" s="52"/>
      <c r="L617" s="52"/>
      <c r="M617" s="52"/>
      <c r="N617" s="52"/>
      <c r="O617" s="52"/>
      <c r="P617" s="54"/>
      <c r="Q617" s="54"/>
    </row>
    <row r="618">
      <c r="B618" s="172"/>
      <c r="C618" s="229" t="s">
        <v>812</v>
      </c>
      <c r="D618" s="295">
        <f>INTERCEPT(I603:I611,E603:E611)</f>
        <v>-0.435935838</v>
      </c>
      <c r="E618" s="52"/>
      <c r="F618" s="53"/>
      <c r="G618" s="53"/>
      <c r="H618" s="29"/>
      <c r="I618" s="53"/>
      <c r="J618" s="53"/>
      <c r="K618" s="52"/>
      <c r="L618" s="52"/>
      <c r="M618" s="52"/>
      <c r="N618" s="52"/>
      <c r="O618" s="52"/>
      <c r="P618" s="54"/>
      <c r="Q618" s="54"/>
    </row>
    <row r="619">
      <c r="B619" s="172"/>
      <c r="C619" s="234" t="s">
        <v>813</v>
      </c>
      <c r="D619" s="296">
        <f>RSQ(I603:I611,E603:E611)</f>
        <v>0.9998297287</v>
      </c>
      <c r="E619" s="52"/>
      <c r="F619" s="29"/>
      <c r="G619" s="53"/>
      <c r="H619" s="29"/>
      <c r="I619" s="53"/>
      <c r="J619" s="53"/>
      <c r="K619" s="52"/>
      <c r="L619" s="52"/>
      <c r="M619" s="52"/>
      <c r="N619" s="52"/>
      <c r="O619" s="52"/>
      <c r="P619" s="54"/>
      <c r="Q619" s="54"/>
    </row>
    <row r="620">
      <c r="B620" s="172"/>
      <c r="C620" s="52"/>
      <c r="D620" s="53"/>
      <c r="E620" s="52"/>
      <c r="F620" s="53"/>
      <c r="G620" s="53"/>
      <c r="H620" s="29"/>
      <c r="I620" s="53"/>
      <c r="J620" s="53"/>
      <c r="K620" s="52"/>
      <c r="L620" s="52"/>
      <c r="M620" s="52"/>
      <c r="N620" s="52"/>
      <c r="O620" s="52"/>
      <c r="P620" s="54"/>
      <c r="Q620" s="54"/>
    </row>
    <row r="621">
      <c r="B621" s="172"/>
      <c r="C621" s="52"/>
      <c r="D621" s="53"/>
      <c r="E621" s="52"/>
      <c r="F621" s="53"/>
      <c r="G621" s="53"/>
      <c r="H621" s="29"/>
      <c r="I621" s="53"/>
      <c r="J621" s="53"/>
      <c r="K621" s="52"/>
      <c r="L621" s="52"/>
      <c r="M621" s="52"/>
      <c r="N621" s="52"/>
      <c r="O621" s="52"/>
      <c r="P621" s="54"/>
      <c r="Q621" s="54"/>
    </row>
    <row r="622">
      <c r="B622" s="251" t="s">
        <v>1055</v>
      </c>
      <c r="C622" s="52"/>
      <c r="D622" s="53"/>
      <c r="E622" s="52"/>
      <c r="F622" s="53"/>
      <c r="G622" s="53"/>
      <c r="H622" s="29"/>
      <c r="I622" s="53"/>
      <c r="J622" s="53"/>
      <c r="K622" s="52"/>
      <c r="L622" s="52"/>
      <c r="M622" s="52"/>
      <c r="N622" s="52"/>
      <c r="O622" s="52"/>
      <c r="P622" s="54"/>
      <c r="Q622" s="54"/>
    </row>
    <row r="623">
      <c r="B623" s="60" t="s">
        <v>372</v>
      </c>
      <c r="C623" s="59" t="s">
        <v>826</v>
      </c>
      <c r="D623" s="53"/>
      <c r="E623" s="52"/>
      <c r="F623" s="53"/>
      <c r="G623" s="53"/>
      <c r="H623" s="53"/>
      <c r="I623" s="53"/>
      <c r="J623" s="53"/>
      <c r="K623" s="52"/>
      <c r="L623" s="52"/>
      <c r="M623" s="52"/>
      <c r="N623" s="52"/>
      <c r="O623" s="52"/>
      <c r="P623" s="54"/>
      <c r="Q623" s="54"/>
    </row>
    <row r="624">
      <c r="B624" s="127" t="s">
        <v>1026</v>
      </c>
      <c r="C624" s="52"/>
      <c r="D624" s="53"/>
      <c r="E624" s="52"/>
      <c r="F624" s="53"/>
      <c r="G624" s="53"/>
      <c r="H624" s="53"/>
      <c r="I624" s="53"/>
      <c r="J624" s="53"/>
      <c r="K624" s="52"/>
      <c r="L624" s="52"/>
      <c r="M624" s="52"/>
      <c r="N624" s="52"/>
      <c r="O624" s="52"/>
      <c r="P624" s="54"/>
      <c r="Q624" s="54"/>
    </row>
    <row r="625">
      <c r="B625" s="132"/>
      <c r="C625" s="52"/>
      <c r="D625" s="53"/>
      <c r="E625" s="52"/>
      <c r="F625" s="129">
        <v>42771.0</v>
      </c>
      <c r="G625" s="53"/>
      <c r="H625" s="53"/>
      <c r="I625" s="129">
        <v>42799.0</v>
      </c>
      <c r="J625" s="53"/>
      <c r="K625" s="52"/>
      <c r="L625" s="52"/>
      <c r="M625" s="52"/>
      <c r="N625" s="52"/>
      <c r="O625" s="52"/>
      <c r="P625" s="54"/>
      <c r="Q625" s="54"/>
      <c r="R625" s="91"/>
    </row>
    <row r="626">
      <c r="B626" s="306" t="s">
        <v>394</v>
      </c>
      <c r="C626" s="306" t="s">
        <v>4</v>
      </c>
      <c r="D626" s="306" t="s">
        <v>5</v>
      </c>
      <c r="E626" s="306" t="s">
        <v>398</v>
      </c>
      <c r="F626" s="306" t="s">
        <v>399</v>
      </c>
      <c r="G626" s="306" t="s">
        <v>400</v>
      </c>
      <c r="H626" s="306" t="s">
        <v>401</v>
      </c>
      <c r="I626" s="306" t="s">
        <v>402</v>
      </c>
      <c r="J626" s="306" t="s">
        <v>403</v>
      </c>
      <c r="K626" s="306" t="s">
        <v>404</v>
      </c>
      <c r="L626" s="306" t="s">
        <v>405</v>
      </c>
      <c r="M626" s="306" t="s">
        <v>406</v>
      </c>
      <c r="N626" s="306" t="s">
        <v>407</v>
      </c>
      <c r="O626" s="306" t="s">
        <v>408</v>
      </c>
      <c r="P626" s="307" t="s">
        <v>409</v>
      </c>
      <c r="Q626" s="307" t="s">
        <v>411</v>
      </c>
      <c r="R626" s="308" t="s">
        <v>412</v>
      </c>
    </row>
    <row r="627">
      <c r="B627" s="41">
        <f>'Sample Weights'!A338</f>
        <v>337</v>
      </c>
      <c r="C627" s="41">
        <f>'Sample Weights'!B338</f>
        <v>168</v>
      </c>
      <c r="D627" s="41" t="str">
        <f>'Sample Weights'!C338</f>
        <v>KLNE-20-2</v>
      </c>
      <c r="E627" s="41">
        <f>'Sample Weights'!D338</f>
        <v>0.02</v>
      </c>
      <c r="F627" s="314" t="s">
        <v>975</v>
      </c>
      <c r="G627" s="315">
        <v>1.1838</v>
      </c>
      <c r="H627" s="314" t="s">
        <v>834</v>
      </c>
      <c r="I627" s="314" t="s">
        <v>834</v>
      </c>
      <c r="J627" s="315">
        <v>0.1663</v>
      </c>
      <c r="K627" s="301">
        <v>38.3655</v>
      </c>
      <c r="L627" s="301">
        <v>32.9751</v>
      </c>
      <c r="M627" s="154">
        <f t="shared" ref="M627:M650" si="94">(L$628/(F$628/C$10)/(F$628/C$10+(G$628-F$628)/C$11+J$628/C$12))/(L627/(F627/C$10)/(F627/C$10+(G627-F627)/C$11+J627/C$12))</f>
        <v>1.066222806</v>
      </c>
      <c r="N627" s="250">
        <f t="shared" ref="N627:N650" si="95">K627*M627</f>
        <v>40.90617105</v>
      </c>
      <c r="O627" s="250">
        <f t="shared" ref="O627:O650" si="96">(N627-D$618)/D$617*(F627/C$10+(G627-F627)/C$11+J627/C$12)/E627</f>
        <v>1.120963896</v>
      </c>
      <c r="P627" s="156">
        <f>AVERAGE(O627:O628)</f>
        <v>1.076481013</v>
      </c>
      <c r="Q627" s="157">
        <f>(MAX(O627:O628)-MIN(O627:O628))/P627</f>
        <v>0.08264499278</v>
      </c>
      <c r="R627" s="302" t="str">
        <f>IF(Q627&gt;C$15, "Repeat", "")</f>
        <v/>
      </c>
    </row>
    <row r="628">
      <c r="B628" s="41">
        <f>'Sample Weights'!A339</f>
        <v>338</v>
      </c>
      <c r="C628" s="41">
        <f>'Sample Weights'!B339</f>
        <v>168</v>
      </c>
      <c r="D628" s="41" t="str">
        <f>'Sample Weights'!C339</f>
        <v>KLNE-20-2</v>
      </c>
      <c r="E628" s="41">
        <f>'Sample Weights'!D339</f>
        <v>0.0202</v>
      </c>
      <c r="F628" s="314" t="s">
        <v>976</v>
      </c>
      <c r="G628" s="315">
        <v>1.1811</v>
      </c>
      <c r="H628" s="314" t="s">
        <v>491</v>
      </c>
      <c r="I628" s="314" t="s">
        <v>495</v>
      </c>
      <c r="J628" s="326" t="s">
        <v>1056</v>
      </c>
      <c r="K628" s="183">
        <v>38.0988</v>
      </c>
      <c r="L628" s="184">
        <v>35.1441</v>
      </c>
      <c r="M628" s="154">
        <f t="shared" si="94"/>
        <v>1</v>
      </c>
      <c r="N628" s="250">
        <f t="shared" si="95"/>
        <v>38.0988</v>
      </c>
      <c r="O628" s="250">
        <f t="shared" si="96"/>
        <v>1.031998131</v>
      </c>
      <c r="P628" s="156"/>
      <c r="Q628" s="157"/>
      <c r="R628" s="302"/>
    </row>
    <row r="629">
      <c r="B629" s="41">
        <f>'Sample Weights'!A340</f>
        <v>339</v>
      </c>
      <c r="C629" s="41">
        <f>'Sample Weights'!B340</f>
        <v>288</v>
      </c>
      <c r="D629" s="41" t="str">
        <f>'Sample Weights'!C340</f>
        <v>SHEL-15-2</v>
      </c>
      <c r="E629" s="41">
        <f>'Sample Weights'!D340</f>
        <v>0.0214</v>
      </c>
      <c r="F629" s="314" t="s">
        <v>962</v>
      </c>
      <c r="G629" s="315">
        <v>1.1837</v>
      </c>
      <c r="H629" s="314" t="s">
        <v>495</v>
      </c>
      <c r="I629" s="316"/>
      <c r="J629" s="315">
        <v>0.1649</v>
      </c>
      <c r="K629" s="183">
        <v>19.3402</v>
      </c>
      <c r="L629" s="183">
        <v>37.5595</v>
      </c>
      <c r="M629" s="154">
        <f t="shared" si="94"/>
        <v>0.9362884072</v>
      </c>
      <c r="N629" s="250">
        <f t="shared" si="95"/>
        <v>18.10800505</v>
      </c>
      <c r="O629" s="250">
        <f t="shared" si="96"/>
        <v>0.4695455068</v>
      </c>
      <c r="P629" s="156">
        <f>AVERAGE(O629:O630)</f>
        <v>0.4629125061</v>
      </c>
      <c r="Q629" s="157">
        <f>(MAX(O629:O630)-MIN(O629:O630))/P629</f>
        <v>0.02865768607</v>
      </c>
      <c r="R629" s="302" t="str">
        <f>IF(Q629&gt;C$15, "Repeat", "")</f>
        <v/>
      </c>
    </row>
    <row r="630">
      <c r="B630" s="41">
        <f>'Sample Weights'!A341</f>
        <v>340</v>
      </c>
      <c r="C630" s="41">
        <f>'Sample Weights'!B341</f>
        <v>288</v>
      </c>
      <c r="D630" s="41" t="str">
        <f>'Sample Weights'!C341</f>
        <v>SHEL-15-2</v>
      </c>
      <c r="E630" s="41">
        <f>'Sample Weights'!D341</f>
        <v>0.0211</v>
      </c>
      <c r="F630" s="314" t="s">
        <v>975</v>
      </c>
      <c r="G630" s="315">
        <v>1.1832</v>
      </c>
      <c r="H630" s="314" t="s">
        <v>502</v>
      </c>
      <c r="I630" s="316"/>
      <c r="J630" s="315">
        <v>0.1665</v>
      </c>
      <c r="K630" s="183">
        <v>15.9178</v>
      </c>
      <c r="L630" s="183">
        <v>32.2934</v>
      </c>
      <c r="M630" s="154">
        <f t="shared" si="94"/>
        <v>1.088339064</v>
      </c>
      <c r="N630" s="250">
        <f t="shared" si="95"/>
        <v>17.32396355</v>
      </c>
      <c r="O630" s="250">
        <f t="shared" si="96"/>
        <v>0.4562795055</v>
      </c>
      <c r="P630" s="156"/>
      <c r="Q630" s="157"/>
      <c r="R630" s="302"/>
    </row>
    <row r="631">
      <c r="B631" s="41">
        <f>'Sample Weights'!A342</f>
        <v>341</v>
      </c>
      <c r="C631" s="41">
        <f>'Sample Weights'!B342</f>
        <v>280</v>
      </c>
      <c r="D631" s="41" t="str">
        <f>'Sample Weights'!C342</f>
        <v>QLKE-16-2</v>
      </c>
      <c r="E631" s="41">
        <f>'Sample Weights'!D342</f>
        <v>0.0216</v>
      </c>
      <c r="F631" s="314" t="s">
        <v>962</v>
      </c>
      <c r="G631" s="315">
        <v>1.1852</v>
      </c>
      <c r="H631" s="314" t="s">
        <v>836</v>
      </c>
      <c r="I631" s="316"/>
      <c r="J631" s="315">
        <v>0.1671</v>
      </c>
      <c r="K631" s="183">
        <v>57.8104</v>
      </c>
      <c r="L631" s="183">
        <v>29.9963</v>
      </c>
      <c r="M631" s="154">
        <f t="shared" si="94"/>
        <v>1.175024864</v>
      </c>
      <c r="N631" s="250">
        <f t="shared" si="95"/>
        <v>67.92865737</v>
      </c>
      <c r="O631" s="250">
        <f t="shared" si="96"/>
        <v>1.718906316</v>
      </c>
      <c r="P631" s="156">
        <f>AVERAGE(O631:O632)</f>
        <v>1.736783138</v>
      </c>
      <c r="Q631" s="157">
        <f>(MAX(O631:O632)-MIN(O631:O632))/P631</f>
        <v>0.02058613051</v>
      </c>
      <c r="R631" s="302" t="str">
        <f>IF(Q631&gt;C$15, "Repeat", "")</f>
        <v/>
      </c>
    </row>
    <row r="632">
      <c r="B632" s="41">
        <f>'Sample Weights'!A343</f>
        <v>342</v>
      </c>
      <c r="C632" s="41">
        <f>'Sample Weights'!B343</f>
        <v>280</v>
      </c>
      <c r="D632" s="41" t="str">
        <f>'Sample Weights'!C343</f>
        <v>QLKE-16-2</v>
      </c>
      <c r="E632" s="41">
        <f>'Sample Weights'!D343</f>
        <v>0.0204</v>
      </c>
      <c r="F632" s="314" t="s">
        <v>961</v>
      </c>
      <c r="G632" s="315">
        <v>1.1843</v>
      </c>
      <c r="H632" s="314" t="s">
        <v>837</v>
      </c>
      <c r="I632" s="316"/>
      <c r="J632" s="315">
        <v>0.1644</v>
      </c>
      <c r="K632" s="183">
        <v>66.8748</v>
      </c>
      <c r="L632" s="183">
        <v>35.9974</v>
      </c>
      <c r="M632" s="154">
        <f t="shared" si="94"/>
        <v>0.9810573833</v>
      </c>
      <c r="N632" s="250">
        <f t="shared" si="95"/>
        <v>65.6080163</v>
      </c>
      <c r="O632" s="250">
        <f t="shared" si="96"/>
        <v>1.75465996</v>
      </c>
      <c r="P632" s="156"/>
      <c r="Q632" s="157"/>
      <c r="R632" s="302"/>
    </row>
    <row r="633">
      <c r="B633" s="41">
        <f>'Sample Weights'!A344</f>
        <v>343</v>
      </c>
      <c r="C633" s="41">
        <f>'Sample Weights'!B344</f>
        <v>315</v>
      </c>
      <c r="D633" s="41" t="str">
        <f>'Sample Weights'!C344</f>
        <v>SKWE-24-4</v>
      </c>
      <c r="E633" s="41">
        <f>'Sample Weights'!D344</f>
        <v>0.0213</v>
      </c>
      <c r="F633" s="314" t="s">
        <v>946</v>
      </c>
      <c r="G633" s="315">
        <v>1.1845</v>
      </c>
      <c r="H633" s="314" t="s">
        <v>426</v>
      </c>
      <c r="I633" s="314" t="s">
        <v>512</v>
      </c>
      <c r="J633" s="315">
        <v>0.1646</v>
      </c>
      <c r="K633" s="183">
        <v>154.1685</v>
      </c>
      <c r="L633" s="183">
        <v>31.7312</v>
      </c>
      <c r="M633" s="154">
        <f t="shared" si="94"/>
        <v>1.111009404</v>
      </c>
      <c r="N633" s="250">
        <f t="shared" si="95"/>
        <v>171.2826532</v>
      </c>
      <c r="O633" s="250">
        <f t="shared" si="96"/>
        <v>4.370522191</v>
      </c>
      <c r="P633" s="156">
        <f>AVERAGE(O633:O634)</f>
        <v>4.279726097</v>
      </c>
      <c r="Q633" s="157">
        <f>(MAX(O633:O634)-MIN(O633:O634))/P633</f>
        <v>0.04243079668</v>
      </c>
      <c r="R633" s="302" t="str">
        <f>IF(Q633&gt;C$15, "Repeat", "")</f>
        <v/>
      </c>
    </row>
    <row r="634">
      <c r="B634" s="41">
        <f>'Sample Weights'!A345</f>
        <v>344</v>
      </c>
      <c r="C634" s="41">
        <f>'Sample Weights'!B345</f>
        <v>315</v>
      </c>
      <c r="D634" s="41" t="str">
        <f>'Sample Weights'!C345</f>
        <v>SKWE-24-4</v>
      </c>
      <c r="E634" s="41">
        <f>'Sample Weights'!D345</f>
        <v>0.022</v>
      </c>
      <c r="F634" s="314" t="s">
        <v>946</v>
      </c>
      <c r="G634" s="315">
        <v>1.1847</v>
      </c>
      <c r="H634" s="314" t="s">
        <v>512</v>
      </c>
      <c r="I634" s="316"/>
      <c r="J634" s="315">
        <v>0.1642</v>
      </c>
      <c r="K634" s="183">
        <v>161.0964</v>
      </c>
      <c r="L634" s="183">
        <v>33.4913</v>
      </c>
      <c r="M634" s="154">
        <f t="shared" si="94"/>
        <v>1.05256937</v>
      </c>
      <c r="N634" s="250">
        <f t="shared" si="95"/>
        <v>169.5651363</v>
      </c>
      <c r="O634" s="250">
        <f t="shared" si="96"/>
        <v>4.188930003</v>
      </c>
      <c r="P634" s="156"/>
      <c r="Q634" s="157"/>
      <c r="R634" s="302"/>
    </row>
    <row r="635">
      <c r="B635" s="41">
        <f>'Sample Weights'!A346</f>
        <v>345</v>
      </c>
      <c r="C635" s="41">
        <f>'Sample Weights'!B346</f>
        <v>80</v>
      </c>
      <c r="D635" s="41" t="str">
        <f>'Sample Weights'!C346</f>
        <v>FNYI-28-2</v>
      </c>
      <c r="E635" s="41">
        <f>'Sample Weights'!D346</f>
        <v>0.0221</v>
      </c>
      <c r="F635" s="314" t="s">
        <v>975</v>
      </c>
      <c r="G635" s="315">
        <v>1.1851</v>
      </c>
      <c r="H635" s="314" t="s">
        <v>838</v>
      </c>
      <c r="I635" s="316"/>
      <c r="J635" s="315">
        <v>0.1647</v>
      </c>
      <c r="K635" s="183">
        <v>24.656</v>
      </c>
      <c r="L635" s="183">
        <v>31.5301</v>
      </c>
      <c r="M635" s="154">
        <f t="shared" si="94"/>
        <v>1.115294567</v>
      </c>
      <c r="N635" s="250">
        <f t="shared" si="95"/>
        <v>27.49870285</v>
      </c>
      <c r="O635" s="250">
        <f t="shared" si="96"/>
        <v>0.6855839567</v>
      </c>
      <c r="P635" s="156">
        <f>AVERAGE(O635:O636)</f>
        <v>0.6727499519</v>
      </c>
      <c r="Q635" s="157">
        <f>(MAX(O635:O636)-MIN(O635:O636))/P635</f>
        <v>0.03815386323</v>
      </c>
      <c r="R635" s="302" t="str">
        <f>IF(Q635&gt;C$15, "Repeat", "")</f>
        <v/>
      </c>
    </row>
    <row r="636">
      <c r="B636" s="41">
        <f>'Sample Weights'!A347</f>
        <v>346</v>
      </c>
      <c r="C636" s="41">
        <f>'Sample Weights'!B347</f>
        <v>80</v>
      </c>
      <c r="D636" s="41" t="str">
        <f>'Sample Weights'!C347</f>
        <v>FNYI-28-2</v>
      </c>
      <c r="E636" s="41">
        <f>'Sample Weights'!D347</f>
        <v>0.0208</v>
      </c>
      <c r="F636" s="314" t="s">
        <v>946</v>
      </c>
      <c r="G636" s="315">
        <v>1.1843</v>
      </c>
      <c r="H636" s="314" t="s">
        <v>515</v>
      </c>
      <c r="I636" s="316"/>
      <c r="J636" s="315">
        <v>0.1646</v>
      </c>
      <c r="K636" s="183">
        <v>27.071</v>
      </c>
      <c r="L636" s="183">
        <v>38.3407</v>
      </c>
      <c r="M636" s="154">
        <f t="shared" si="94"/>
        <v>0.91934272</v>
      </c>
      <c r="N636" s="250">
        <f t="shared" si="95"/>
        <v>24.88752677</v>
      </c>
      <c r="O636" s="250">
        <f t="shared" si="96"/>
        <v>0.659915947</v>
      </c>
      <c r="P636" s="156"/>
      <c r="Q636" s="157"/>
      <c r="R636" s="302"/>
    </row>
    <row r="637">
      <c r="B637" s="41">
        <f>'Sample Weights'!A348</f>
        <v>347</v>
      </c>
      <c r="C637" s="41">
        <f>'Sample Weights'!B348</f>
        <v>26</v>
      </c>
      <c r="D637" s="41" t="str">
        <f>'Sample Weights'!C348</f>
        <v>CHKC-19-1</v>
      </c>
      <c r="E637" s="41">
        <f>'Sample Weights'!D348</f>
        <v>0.0224</v>
      </c>
      <c r="F637" s="314" t="s">
        <v>962</v>
      </c>
      <c r="G637" s="315">
        <v>1.1842</v>
      </c>
      <c r="H637" s="314" t="s">
        <v>484</v>
      </c>
      <c r="I637" s="316"/>
      <c r="J637" s="315">
        <v>0.1644</v>
      </c>
      <c r="K637" s="183">
        <v>23.9656</v>
      </c>
      <c r="L637" s="183">
        <v>36.2284</v>
      </c>
      <c r="M637" s="154">
        <f t="shared" si="94"/>
        <v>0.9708158977</v>
      </c>
      <c r="N637" s="250">
        <f t="shared" si="95"/>
        <v>23.26618548</v>
      </c>
      <c r="O637" s="250">
        <f t="shared" si="96"/>
        <v>0.57343634</v>
      </c>
      <c r="P637" s="156">
        <f>AVERAGE(O637:O638)</f>
        <v>0.573280675</v>
      </c>
      <c r="Q637" s="157">
        <f>(MAX(O637:O638)-MIN(O637:O638))/P637</f>
        <v>0.000543067262</v>
      </c>
      <c r="R637" s="302" t="str">
        <f>IF(Q637&gt;C$15, "Repeat", "")</f>
        <v/>
      </c>
    </row>
    <row r="638">
      <c r="B638" s="41">
        <f>'Sample Weights'!A349</f>
        <v>348</v>
      </c>
      <c r="C638" s="41">
        <f>'Sample Weights'!B349</f>
        <v>26</v>
      </c>
      <c r="D638" s="41" t="str">
        <f>'Sample Weights'!C349</f>
        <v>CHKC-19-1</v>
      </c>
      <c r="E638" s="41">
        <f>'Sample Weights'!D349</f>
        <v>0.0222</v>
      </c>
      <c r="F638" s="314" t="s">
        <v>987</v>
      </c>
      <c r="G638" s="315">
        <v>1.1837</v>
      </c>
      <c r="H638" s="314" t="s">
        <v>527</v>
      </c>
      <c r="I638" s="314" t="s">
        <v>527</v>
      </c>
      <c r="J638" s="315">
        <v>0.1645</v>
      </c>
      <c r="K638" s="183">
        <v>24.4495</v>
      </c>
      <c r="L638" s="183">
        <v>36.3501</v>
      </c>
      <c r="M638" s="154">
        <f t="shared" si="94"/>
        <v>0.9428925719</v>
      </c>
      <c r="N638" s="250">
        <f t="shared" si="95"/>
        <v>23.05325194</v>
      </c>
      <c r="O638" s="250">
        <f t="shared" si="96"/>
        <v>0.57312501</v>
      </c>
      <c r="P638" s="156"/>
      <c r="Q638" s="157"/>
      <c r="R638" s="302"/>
    </row>
    <row r="639">
      <c r="B639" s="41">
        <f>'Sample Weights'!A350</f>
        <v>349</v>
      </c>
      <c r="C639" s="41">
        <f>'Sample Weights'!B350</f>
        <v>362</v>
      </c>
      <c r="D639" s="41" t="str">
        <f>'Sample Weights'!C350</f>
        <v>VNDL-27-3</v>
      </c>
      <c r="E639" s="41">
        <f>'Sample Weights'!D350</f>
        <v>0.021</v>
      </c>
      <c r="F639" s="314" t="s">
        <v>1057</v>
      </c>
      <c r="G639" s="315">
        <v>1.1804</v>
      </c>
      <c r="H639" s="314" t="s">
        <v>840</v>
      </c>
      <c r="I639" s="314" t="s">
        <v>840</v>
      </c>
      <c r="J639" s="315">
        <v>0.1643</v>
      </c>
      <c r="K639" s="183">
        <v>43.0569</v>
      </c>
      <c r="L639" s="183">
        <v>35.239</v>
      </c>
      <c r="M639" s="154">
        <f t="shared" si="94"/>
        <v>1.026182507</v>
      </c>
      <c r="N639" s="250">
        <f t="shared" si="95"/>
        <v>44.18423757</v>
      </c>
      <c r="O639" s="250">
        <f t="shared" si="96"/>
        <v>1.148281545</v>
      </c>
      <c r="P639" s="156">
        <f>AVERAGE(O639:O640)</f>
        <v>1.144685848</v>
      </c>
      <c r="Q639" s="157">
        <f>(MAX(O639:O640)-MIN(O639:O640))/P639</f>
        <v>0.006282416881</v>
      </c>
      <c r="R639" s="302" t="str">
        <f>IF(Q639&gt;C$15, "Repeat", "")</f>
        <v/>
      </c>
    </row>
    <row r="640">
      <c r="B640" s="41">
        <f>'Sample Weights'!A351</f>
        <v>350</v>
      </c>
      <c r="C640" s="41">
        <f>'Sample Weights'!B351</f>
        <v>362</v>
      </c>
      <c r="D640" s="41" t="str">
        <f>'Sample Weights'!C351</f>
        <v>VNDL-27-3</v>
      </c>
      <c r="E640" s="41">
        <f>'Sample Weights'!D351</f>
        <v>0.0212</v>
      </c>
      <c r="F640" s="314" t="s">
        <v>962</v>
      </c>
      <c r="G640" s="315">
        <v>1.1849</v>
      </c>
      <c r="H640" s="314" t="s">
        <v>535</v>
      </c>
      <c r="I640" s="316"/>
      <c r="J640" s="315">
        <v>0.165</v>
      </c>
      <c r="K640" s="183">
        <v>47.2697</v>
      </c>
      <c r="L640" s="183">
        <v>37.6753</v>
      </c>
      <c r="M640" s="154">
        <f t="shared" si="94"/>
        <v>0.9343191871</v>
      </c>
      <c r="N640" s="250">
        <f t="shared" si="95"/>
        <v>44.16498768</v>
      </c>
      <c r="O640" s="250">
        <f t="shared" si="96"/>
        <v>1.141090151</v>
      </c>
      <c r="P640" s="156"/>
      <c r="Q640" s="157"/>
      <c r="R640" s="302"/>
    </row>
    <row r="641">
      <c r="B641" s="41">
        <f>'Sample Weights'!A352</f>
        <v>351</v>
      </c>
      <c r="C641" s="41">
        <f>'Sample Weights'!B352</f>
        <v>112</v>
      </c>
      <c r="D641" s="41" t="str">
        <f>'Sample Weights'!C352</f>
        <v>HOMB-21-4</v>
      </c>
      <c r="E641" s="41">
        <f>'Sample Weights'!D352</f>
        <v>0.0217</v>
      </c>
      <c r="F641" s="314" t="s">
        <v>962</v>
      </c>
      <c r="G641" s="315">
        <v>1.1834</v>
      </c>
      <c r="H641" s="314" t="s">
        <v>876</v>
      </c>
      <c r="I641" s="316"/>
      <c r="J641" s="315">
        <v>0.1648</v>
      </c>
      <c r="K641" s="183">
        <v>40.0852</v>
      </c>
      <c r="L641" s="183">
        <v>32.256</v>
      </c>
      <c r="M641" s="154">
        <f t="shared" si="94"/>
        <v>1.089925168</v>
      </c>
      <c r="N641" s="250">
        <f t="shared" si="95"/>
        <v>43.68986833</v>
      </c>
      <c r="O641" s="250">
        <f t="shared" si="96"/>
        <v>1.101539488</v>
      </c>
      <c r="P641" s="156">
        <f>AVERAGE(O641:O642)</f>
        <v>1.230039973</v>
      </c>
      <c r="Q641" s="157">
        <f>(MAX(O641:O642)-MIN(O641:O642))/P641</f>
        <v>0.2089370879</v>
      </c>
      <c r="R641" s="302" t="str">
        <f>IF(Q641&gt;C$15, "Repeat", "")</f>
        <v>Repeat</v>
      </c>
      <c r="S641" s="251" t="s">
        <v>785</v>
      </c>
    </row>
    <row r="642">
      <c r="B642" s="41">
        <f>'Sample Weights'!A353</f>
        <v>352</v>
      </c>
      <c r="C642" s="41">
        <f>'Sample Weights'!B353</f>
        <v>112</v>
      </c>
      <c r="D642" s="41" t="str">
        <f>'Sample Weights'!C353</f>
        <v>HOMB-21-4</v>
      </c>
      <c r="E642" s="41">
        <f>'Sample Weights'!D353</f>
        <v>0.017</v>
      </c>
      <c r="F642" s="314" t="s">
        <v>976</v>
      </c>
      <c r="G642" s="315">
        <v>1.1851</v>
      </c>
      <c r="H642" s="314" t="s">
        <v>516</v>
      </c>
      <c r="I642" s="316"/>
      <c r="J642" s="315">
        <v>0.165</v>
      </c>
      <c r="K642" s="183">
        <v>42.4302</v>
      </c>
      <c r="L642" s="183">
        <v>35.4863</v>
      </c>
      <c r="M642" s="154">
        <f t="shared" si="94"/>
        <v>0.9931049707</v>
      </c>
      <c r="N642" s="250">
        <f t="shared" si="95"/>
        <v>42.13764253</v>
      </c>
      <c r="O642" s="250">
        <f t="shared" si="96"/>
        <v>1.358540459</v>
      </c>
      <c r="P642" s="156"/>
      <c r="Q642" s="157"/>
      <c r="R642" s="302"/>
    </row>
    <row r="643">
      <c r="B643" s="41">
        <f>'Sample Weights'!A354</f>
        <v>353</v>
      </c>
      <c r="C643" s="41">
        <f>'Sample Weights'!B354</f>
        <v>140</v>
      </c>
      <c r="D643" s="41" t="str">
        <f>'Sample Weights'!C354</f>
        <v>HRSP-27-4</v>
      </c>
      <c r="E643" s="41">
        <f>'Sample Weights'!D354</f>
        <v>0.0215</v>
      </c>
      <c r="F643" s="314" t="s">
        <v>976</v>
      </c>
      <c r="G643" s="315">
        <v>1.1841</v>
      </c>
      <c r="H643" s="314" t="s">
        <v>545</v>
      </c>
      <c r="I643" s="316"/>
      <c r="J643" s="315">
        <v>0.1657</v>
      </c>
      <c r="K643" s="183">
        <v>162.8579</v>
      </c>
      <c r="L643" s="183">
        <v>33.6323</v>
      </c>
      <c r="M643" s="154">
        <f t="shared" si="94"/>
        <v>1.047418114</v>
      </c>
      <c r="N643" s="250">
        <f t="shared" si="95"/>
        <v>170.5803145</v>
      </c>
      <c r="O643" s="250">
        <f t="shared" si="96"/>
        <v>4.313214303</v>
      </c>
      <c r="P643" s="156">
        <f>AVERAGE(O643:O644)</f>
        <v>4.385161789</v>
      </c>
      <c r="Q643" s="157">
        <f>(MAX(O643:O644)-MIN(O643:O644))/P643</f>
        <v>0.03281406224</v>
      </c>
      <c r="R643" s="302" t="str">
        <f>IF(Q643&gt;C$15, "Repeat", "")</f>
        <v/>
      </c>
    </row>
    <row r="644">
      <c r="B644" s="41">
        <f>'Sample Weights'!A355</f>
        <v>354</v>
      </c>
      <c r="C644" s="41">
        <f>'Sample Weights'!B355</f>
        <v>140</v>
      </c>
      <c r="D644" s="41" t="str">
        <f>'Sample Weights'!C355</f>
        <v>HRSP-27-4</v>
      </c>
      <c r="E644" s="41">
        <f>'Sample Weights'!D355</f>
        <v>0.0209</v>
      </c>
      <c r="F644" s="314" t="s">
        <v>976</v>
      </c>
      <c r="G644" s="315">
        <v>1.1837</v>
      </c>
      <c r="H644" s="314" t="s">
        <v>551</v>
      </c>
      <c r="I644" s="314" t="s">
        <v>545</v>
      </c>
      <c r="J644" s="315">
        <v>0.1652</v>
      </c>
      <c r="K644" s="183">
        <v>175.4323</v>
      </c>
      <c r="L644" s="183">
        <v>36.025</v>
      </c>
      <c r="M644" s="154">
        <f t="shared" si="94"/>
        <v>0.9773021429</v>
      </c>
      <c r="N644" s="250">
        <f t="shared" si="95"/>
        <v>171.4503627</v>
      </c>
      <c r="O644" s="250">
        <f t="shared" si="96"/>
        <v>4.457109275</v>
      </c>
      <c r="P644" s="156"/>
      <c r="Q644" s="157"/>
      <c r="R644" s="302"/>
    </row>
    <row r="645">
      <c r="B645" s="41">
        <f>'Sample Weights'!A356</f>
        <v>707</v>
      </c>
      <c r="C645" s="41">
        <f>'Sample Weights'!B356</f>
        <v>220</v>
      </c>
      <c r="D645" s="41" t="str">
        <f>'Sample Weights'!C356</f>
        <v>MCHA-19-3</v>
      </c>
      <c r="E645" s="41">
        <f>'Sample Weights'!D356</f>
        <v>0.021</v>
      </c>
      <c r="F645" s="314" t="s">
        <v>1058</v>
      </c>
      <c r="G645" s="315">
        <v>1.1805</v>
      </c>
      <c r="H645" s="314" t="s">
        <v>842</v>
      </c>
      <c r="I645" s="314" t="s">
        <v>842</v>
      </c>
      <c r="J645" s="315">
        <v>0.1662</v>
      </c>
      <c r="K645" s="183">
        <v>29.5213</v>
      </c>
      <c r="L645" s="183">
        <v>36.5953</v>
      </c>
      <c r="M645" s="154">
        <f t="shared" si="94"/>
        <v>0.9292847479</v>
      </c>
      <c r="N645" s="250">
        <f t="shared" si="95"/>
        <v>27.43369383</v>
      </c>
      <c r="O645" s="250">
        <f t="shared" si="96"/>
        <v>0.7176887435</v>
      </c>
      <c r="P645" s="156">
        <f>AVERAGE(O645:O646)</f>
        <v>0.7220246266</v>
      </c>
      <c r="Q645" s="157">
        <f>(MAX(O645:O646)-MIN(O645:O646))/P645</f>
        <v>0.0120103468</v>
      </c>
      <c r="R645" s="302" t="str">
        <f>IF(Q645&gt;C$15, "Repeat", "")</f>
        <v/>
      </c>
    </row>
    <row r="646">
      <c r="B646" s="41">
        <f>'Sample Weights'!A357</f>
        <v>708</v>
      </c>
      <c r="C646" s="41">
        <f>'Sample Weights'!B357</f>
        <v>220</v>
      </c>
      <c r="D646" s="41" t="str">
        <f>'Sample Weights'!C357</f>
        <v>MCHA-19-3</v>
      </c>
      <c r="E646" s="41">
        <f>'Sample Weights'!D357</f>
        <v>0.021</v>
      </c>
      <c r="F646" s="314" t="s">
        <v>962</v>
      </c>
      <c r="G646" s="315">
        <v>1.1829</v>
      </c>
      <c r="H646" s="314" t="s">
        <v>558</v>
      </c>
      <c r="I646" s="316"/>
      <c r="J646" s="315">
        <v>0.1662</v>
      </c>
      <c r="K646" s="183">
        <v>24.9328</v>
      </c>
      <c r="L646" s="183">
        <v>31.64</v>
      </c>
      <c r="M646" s="154">
        <f t="shared" si="94"/>
        <v>1.111508501</v>
      </c>
      <c r="N646" s="250">
        <f t="shared" si="95"/>
        <v>27.71301914</v>
      </c>
      <c r="O646" s="250">
        <f t="shared" si="96"/>
        <v>0.7263605097</v>
      </c>
      <c r="P646" s="156"/>
      <c r="Q646" s="157"/>
      <c r="R646" s="302"/>
    </row>
    <row r="647">
      <c r="B647" s="41">
        <f>'Sample Weights'!A358</f>
        <v>357</v>
      </c>
      <c r="C647" s="41">
        <f>'Sample Weights'!B358</f>
        <v>43</v>
      </c>
      <c r="D647" s="41" t="str">
        <f>'Sample Weights'!C358</f>
        <v>CHWK-27-2</v>
      </c>
      <c r="E647" s="41">
        <f>'Sample Weights'!D358</f>
        <v>0.0211</v>
      </c>
      <c r="F647" s="314" t="s">
        <v>975</v>
      </c>
      <c r="G647" s="315">
        <v>1.1861</v>
      </c>
      <c r="H647" s="314" t="s">
        <v>552</v>
      </c>
      <c r="I647" s="316"/>
      <c r="J647" s="315">
        <v>0.1645</v>
      </c>
      <c r="K647" s="183">
        <v>102.5943</v>
      </c>
      <c r="L647" s="183">
        <v>33.1649</v>
      </c>
      <c r="M647" s="154">
        <f t="shared" si="94"/>
        <v>1.061024999</v>
      </c>
      <c r="N647" s="250">
        <f t="shared" si="95"/>
        <v>108.855117</v>
      </c>
      <c r="O647" s="250">
        <f t="shared" si="96"/>
        <v>2.811262437</v>
      </c>
      <c r="P647" s="156">
        <f>AVERAGE(O647:O648)</f>
        <v>2.757865357</v>
      </c>
      <c r="Q647" s="157">
        <f>(MAX(O647:O648)-MIN(O647:O648))/P647</f>
        <v>0.03872348585</v>
      </c>
      <c r="R647" s="302" t="str">
        <f>IF(Q647&gt;C$15, "Repeat", "")</f>
        <v/>
      </c>
    </row>
    <row r="648">
      <c r="B648" s="41">
        <f>'Sample Weights'!A359</f>
        <v>358</v>
      </c>
      <c r="C648" s="41">
        <f>'Sample Weights'!B359</f>
        <v>43</v>
      </c>
      <c r="D648" s="41" t="str">
        <f>'Sample Weights'!C359</f>
        <v>CHWK-27-2</v>
      </c>
      <c r="E648" s="41">
        <f>'Sample Weights'!D359</f>
        <v>0.0206</v>
      </c>
      <c r="F648" s="314" t="s">
        <v>985</v>
      </c>
      <c r="G648" s="315">
        <v>1.1826</v>
      </c>
      <c r="H648" s="314" t="s">
        <v>568</v>
      </c>
      <c r="I648" s="316"/>
      <c r="J648" s="315">
        <v>0.164</v>
      </c>
      <c r="K648" s="183">
        <v>99.6936</v>
      </c>
      <c r="L648" s="183">
        <v>33.1857</v>
      </c>
      <c r="M648" s="154">
        <f t="shared" si="94"/>
        <v>1.028468548</v>
      </c>
      <c r="N648" s="250">
        <f t="shared" si="95"/>
        <v>102.531732</v>
      </c>
      <c r="O648" s="250">
        <f t="shared" si="96"/>
        <v>2.704468277</v>
      </c>
      <c r="P648" s="156"/>
      <c r="Q648" s="157"/>
      <c r="R648" s="302"/>
    </row>
    <row r="649">
      <c r="B649" s="41">
        <f>'Sample Weights'!A360</f>
        <v>359</v>
      </c>
      <c r="C649" s="41" t="str">
        <f>'Sample Weights'!B360</f>
        <v>Nisqually-1</v>
      </c>
      <c r="D649" s="41" t="str">
        <f>'Sample Weights'!C360</f>
        <v/>
      </c>
      <c r="E649" s="41">
        <f>'Sample Weights'!D360</f>
        <v>0.0205</v>
      </c>
      <c r="F649" s="314" t="s">
        <v>976</v>
      </c>
      <c r="G649" s="315">
        <v>1.1835</v>
      </c>
      <c r="H649" s="314" t="s">
        <v>877</v>
      </c>
      <c r="I649" s="316"/>
      <c r="J649" s="315">
        <v>0.1567</v>
      </c>
      <c r="K649" s="183">
        <v>78.7026</v>
      </c>
      <c r="L649" s="183">
        <v>35.9077</v>
      </c>
      <c r="M649" s="154">
        <f t="shared" si="94"/>
        <v>0.9761090546</v>
      </c>
      <c r="N649" s="250">
        <f t="shared" si="95"/>
        <v>76.82232048</v>
      </c>
      <c r="O649" s="250">
        <f t="shared" si="96"/>
        <v>2.033304578</v>
      </c>
      <c r="P649" s="156">
        <f>AVERAGE(O649:O650)</f>
        <v>2.032931018</v>
      </c>
      <c r="Q649" s="157">
        <f>(MAX(O649:O650)-MIN(O649:O650))/P649</f>
        <v>0.0003675089734</v>
      </c>
      <c r="R649" s="302" t="str">
        <f>IF(Q649&gt;C$15, "Repeat", "")</f>
        <v/>
      </c>
    </row>
    <row r="650">
      <c r="B650" s="41">
        <f>'Sample Weights'!A361</f>
        <v>360</v>
      </c>
      <c r="C650" s="41" t="str">
        <f>'Sample Weights'!B361</f>
        <v>Nisqually-1</v>
      </c>
      <c r="D650" s="41" t="str">
        <f>'Sample Weights'!C361</f>
        <v/>
      </c>
      <c r="E650" s="41">
        <f>'Sample Weights'!D361</f>
        <v>0.0216</v>
      </c>
      <c r="F650" s="314" t="s">
        <v>975</v>
      </c>
      <c r="G650" s="315">
        <v>1.1855</v>
      </c>
      <c r="H650" s="314" t="s">
        <v>877</v>
      </c>
      <c r="I650" s="314" t="s">
        <v>568</v>
      </c>
      <c r="J650" s="315">
        <v>0.1623</v>
      </c>
      <c r="K650" s="183">
        <v>77.0813</v>
      </c>
      <c r="L650" s="183">
        <v>33.6069</v>
      </c>
      <c r="M650" s="154">
        <f t="shared" si="94"/>
        <v>1.045419325</v>
      </c>
      <c r="N650" s="250">
        <f t="shared" si="95"/>
        <v>80.58228061</v>
      </c>
      <c r="O650" s="250">
        <f t="shared" si="96"/>
        <v>2.032557458</v>
      </c>
      <c r="P650" s="156"/>
      <c r="Q650" s="157"/>
      <c r="R650" s="302"/>
    </row>
    <row r="651">
      <c r="B651" s="132"/>
      <c r="C651" s="52"/>
      <c r="D651" s="53"/>
      <c r="E651" s="52"/>
      <c r="F651" s="53"/>
      <c r="G651" s="53"/>
      <c r="H651" s="53"/>
      <c r="I651" s="53"/>
      <c r="J651" s="53"/>
      <c r="K651" s="52"/>
      <c r="L651" s="91"/>
      <c r="M651" s="52"/>
      <c r="N651" s="52"/>
      <c r="O651" s="52"/>
      <c r="P651" s="54"/>
      <c r="Q651" s="54"/>
    </row>
    <row r="652">
      <c r="B652" s="132"/>
      <c r="C652" s="52"/>
      <c r="D652" s="53"/>
      <c r="E652" s="52"/>
      <c r="F652" s="53"/>
      <c r="G652" s="53"/>
      <c r="H652" s="53"/>
      <c r="I652" s="53"/>
      <c r="J652" s="53"/>
      <c r="K652" s="52"/>
      <c r="L652" s="91" t="s">
        <v>590</v>
      </c>
      <c r="M652" s="52"/>
      <c r="N652" s="52"/>
      <c r="O652" s="52"/>
      <c r="P652" s="54"/>
      <c r="Q652" s="54"/>
    </row>
    <row r="653">
      <c r="B653" s="251" t="s">
        <v>1059</v>
      </c>
      <c r="C653" s="52"/>
      <c r="D653" s="53"/>
      <c r="E653" s="52"/>
      <c r="F653" s="53"/>
      <c r="G653" s="53"/>
      <c r="H653" s="29"/>
      <c r="I653" s="53"/>
      <c r="J653" s="53"/>
      <c r="K653" s="52"/>
      <c r="L653" s="323">
        <f>AVERAGE(L627:L650)</f>
        <v>34.41883333</v>
      </c>
      <c r="M653" s="52"/>
      <c r="N653" s="52"/>
      <c r="O653" s="52"/>
      <c r="P653" s="54"/>
      <c r="Q653" s="54"/>
    </row>
    <row r="654">
      <c r="B654" s="60" t="s">
        <v>372</v>
      </c>
      <c r="C654" s="59" t="s">
        <v>1060</v>
      </c>
      <c r="D654" s="53"/>
      <c r="E654" s="52"/>
      <c r="F654" s="53"/>
      <c r="G654" s="53"/>
      <c r="H654" s="53"/>
      <c r="I654" s="53"/>
      <c r="J654" s="53"/>
      <c r="K654" s="52"/>
      <c r="M654" s="52"/>
      <c r="N654" s="52"/>
      <c r="O654" s="52"/>
      <c r="P654" s="54"/>
      <c r="Q654" s="54"/>
    </row>
    <row r="655">
      <c r="B655" s="127" t="s">
        <v>1026</v>
      </c>
      <c r="C655" s="52"/>
      <c r="D655" s="53"/>
      <c r="E655" s="52"/>
      <c r="F655" s="53"/>
      <c r="G655" s="53"/>
      <c r="H655" s="53"/>
      <c r="I655" s="53"/>
      <c r="J655" s="53"/>
      <c r="K655" s="52"/>
      <c r="L655" s="52"/>
      <c r="M655" s="52"/>
      <c r="N655" s="52"/>
      <c r="O655" s="52"/>
      <c r="P655" s="54"/>
      <c r="Q655" s="54"/>
    </row>
    <row r="656">
      <c r="B656" s="132"/>
      <c r="C656" s="52"/>
      <c r="D656" s="53"/>
      <c r="E656" s="52"/>
      <c r="F656" s="129">
        <v>42799.0</v>
      </c>
      <c r="G656" s="53"/>
      <c r="H656" s="53"/>
      <c r="I656" s="129">
        <v>42830.0</v>
      </c>
      <c r="J656" s="53"/>
      <c r="K656" s="52"/>
      <c r="L656" s="52"/>
      <c r="M656" s="52"/>
      <c r="N656" s="52"/>
      <c r="O656" s="52"/>
      <c r="P656" s="54"/>
      <c r="Q656" s="54"/>
      <c r="R656" s="91"/>
    </row>
    <row r="657">
      <c r="B657" s="306" t="s">
        <v>394</v>
      </c>
      <c r="C657" s="306" t="s">
        <v>4</v>
      </c>
      <c r="D657" s="306" t="s">
        <v>5</v>
      </c>
      <c r="E657" s="306" t="s">
        <v>398</v>
      </c>
      <c r="F657" s="306" t="s">
        <v>399</v>
      </c>
      <c r="G657" s="306" t="s">
        <v>400</v>
      </c>
      <c r="H657" s="306" t="s">
        <v>401</v>
      </c>
      <c r="I657" s="306" t="s">
        <v>402</v>
      </c>
      <c r="J657" s="306" t="s">
        <v>403</v>
      </c>
      <c r="K657" s="306" t="s">
        <v>404</v>
      </c>
      <c r="L657" s="306" t="s">
        <v>405</v>
      </c>
      <c r="M657" s="306" t="s">
        <v>406</v>
      </c>
      <c r="N657" s="306" t="s">
        <v>407</v>
      </c>
      <c r="O657" s="306" t="s">
        <v>408</v>
      </c>
      <c r="P657" s="307" t="s">
        <v>409</v>
      </c>
      <c r="Q657" s="307" t="s">
        <v>411</v>
      </c>
      <c r="R657" s="308" t="s">
        <v>412</v>
      </c>
    </row>
    <row r="658">
      <c r="B658" s="41">
        <f>'Sample Weights'!A362</f>
        <v>361</v>
      </c>
      <c r="C658" s="41">
        <f>'Sample Weights'!B362</f>
        <v>248</v>
      </c>
      <c r="D658" s="41" t="str">
        <f>'Sample Weights'!C362</f>
        <v>NHTB-27-3</v>
      </c>
      <c r="E658" s="41">
        <f>'Sample Weights'!D362</f>
        <v>0.021</v>
      </c>
      <c r="F658" s="314" t="s">
        <v>1020</v>
      </c>
      <c r="G658" s="315">
        <v>1.182</v>
      </c>
      <c r="H658" s="314" t="s">
        <v>972</v>
      </c>
      <c r="I658" s="314" t="s">
        <v>972</v>
      </c>
      <c r="J658" s="315">
        <v>0.164</v>
      </c>
      <c r="K658" s="301">
        <v>22.0712</v>
      </c>
      <c r="L658" s="301">
        <v>37.624</v>
      </c>
      <c r="M658" s="154">
        <f t="shared" ref="M658:M681" si="97">(L$675/(F$675/C$10)/(F$675/C$10+(G$675-F$675)/C$11+J$675/C$12))/(L658/(F658/C$10)/(F658/C$10+(G658-F658)/C$11+J658/C$12))</f>
        <v>1.042153732</v>
      </c>
      <c r="N658" s="250">
        <f t="shared" ref="N658:N681" si="98">K658*M658</f>
        <v>23.00158346</v>
      </c>
      <c r="O658" s="250">
        <f t="shared" ref="O658:O681" si="99">(N658-D$618)/D$617*(F658/C$10+(G658-F658)/C$11+J658/C$12)/E658</f>
        <v>0.6037060652</v>
      </c>
      <c r="P658" s="156">
        <f>AVERAGE(O658:O659)</f>
        <v>0.6040623639</v>
      </c>
      <c r="Q658" s="157">
        <f>(MAX(O658:O659)-MIN(O658:O659))/P658</f>
        <v>0.001179675226</v>
      </c>
      <c r="R658" s="302" t="str">
        <f>IF(Q658&gt;C$15, "Repeat", "")</f>
        <v/>
      </c>
    </row>
    <row r="659">
      <c r="B659" s="41">
        <f>'Sample Weights'!A363</f>
        <v>362</v>
      </c>
      <c r="C659" s="41">
        <f>'Sample Weights'!B363</f>
        <v>248</v>
      </c>
      <c r="D659" s="41" t="str">
        <f>'Sample Weights'!C363</f>
        <v>NHTB-27-3</v>
      </c>
      <c r="E659" s="41">
        <f>'Sample Weights'!D363</f>
        <v>0.021</v>
      </c>
      <c r="F659" s="314" t="s">
        <v>1061</v>
      </c>
      <c r="G659" s="315">
        <v>1.1812</v>
      </c>
      <c r="H659" s="314" t="s">
        <v>851</v>
      </c>
      <c r="I659" s="316"/>
      <c r="J659" s="315">
        <v>0.1618</v>
      </c>
      <c r="K659" s="183">
        <v>22.0793</v>
      </c>
      <c r="L659" s="183">
        <v>37.3475</v>
      </c>
      <c r="M659" s="154">
        <f t="shared" si="97"/>
        <v>1.04489244</v>
      </c>
      <c r="N659" s="250">
        <f t="shared" si="98"/>
        <v>23.07049366</v>
      </c>
      <c r="O659" s="250">
        <f t="shared" si="99"/>
        <v>0.6044186626</v>
      </c>
      <c r="P659" s="156"/>
      <c r="Q659" s="157"/>
      <c r="R659" s="302"/>
    </row>
    <row r="660">
      <c r="B660" s="41">
        <f>'Sample Weights'!A364</f>
        <v>705</v>
      </c>
      <c r="C660" s="41">
        <f>'Sample Weights'!B364</f>
        <v>64</v>
      </c>
      <c r="D660" s="41" t="str">
        <f>'Sample Weights'!C364</f>
        <v>DENB-17-2</v>
      </c>
      <c r="E660" s="41">
        <f>'Sample Weights'!D364</f>
        <v>0.0209</v>
      </c>
      <c r="F660" s="314" t="s">
        <v>1014</v>
      </c>
      <c r="G660" s="315">
        <v>1.1828</v>
      </c>
      <c r="H660" s="314" t="s">
        <v>974</v>
      </c>
      <c r="I660" s="316"/>
      <c r="J660" s="315">
        <v>0.1612</v>
      </c>
      <c r="K660" s="183">
        <v>40.49</v>
      </c>
      <c r="L660" s="183">
        <v>36.2251</v>
      </c>
      <c r="M660" s="154">
        <f t="shared" si="97"/>
        <v>1.080437449</v>
      </c>
      <c r="N660" s="250">
        <f t="shared" si="98"/>
        <v>43.74691231</v>
      </c>
      <c r="O660" s="250">
        <f t="shared" si="99"/>
        <v>1.142579145</v>
      </c>
      <c r="P660" s="156">
        <f>AVERAGE(O660:O661)</f>
        <v>1.124524691</v>
      </c>
      <c r="Q660" s="157">
        <f>(MAX(O660:O661)-MIN(O660:O661))/P660</f>
        <v>0.03211037278</v>
      </c>
      <c r="R660" s="302" t="str">
        <f>IF(Q660&gt;C$15, "Repeat", "")</f>
        <v/>
      </c>
    </row>
    <row r="661">
      <c r="B661" s="41">
        <f>'Sample Weights'!A365</f>
        <v>706</v>
      </c>
      <c r="C661" s="41">
        <f>'Sample Weights'!B365</f>
        <v>64</v>
      </c>
      <c r="D661" s="41" t="str">
        <f>'Sample Weights'!C365</f>
        <v>DENB-17-2</v>
      </c>
      <c r="E661" s="41">
        <f>'Sample Weights'!D365</f>
        <v>0.021</v>
      </c>
      <c r="F661" s="314" t="s">
        <v>1016</v>
      </c>
      <c r="G661" s="315">
        <v>1.1832</v>
      </c>
      <c r="H661" s="314" t="s">
        <v>986</v>
      </c>
      <c r="I661" s="316"/>
      <c r="J661" s="315">
        <v>0.1625</v>
      </c>
      <c r="K661" s="183">
        <v>41.1755</v>
      </c>
      <c r="L661" s="183">
        <v>37.9055</v>
      </c>
      <c r="M661" s="154">
        <f t="shared" si="97"/>
        <v>1.032504689</v>
      </c>
      <c r="N661" s="250">
        <f t="shared" si="98"/>
        <v>42.51389683</v>
      </c>
      <c r="O661" s="250">
        <f t="shared" si="99"/>
        <v>1.106470238</v>
      </c>
      <c r="P661" s="156"/>
      <c r="Q661" s="157"/>
      <c r="R661" s="302"/>
    </row>
    <row r="662">
      <c r="B662" s="41">
        <f>'Sample Weights'!A366</f>
        <v>365</v>
      </c>
      <c r="C662" s="41">
        <f>'Sample Weights'!B366</f>
        <v>351</v>
      </c>
      <c r="D662" s="41" t="str">
        <f>'Sample Weights'!C366</f>
        <v>TLKH-11-5</v>
      </c>
      <c r="E662" s="41">
        <f>'Sample Weights'!D366</f>
        <v>0.0208</v>
      </c>
      <c r="F662" s="314" t="s">
        <v>1019</v>
      </c>
      <c r="G662" s="315">
        <v>1.1888</v>
      </c>
      <c r="H662" s="314" t="s">
        <v>852</v>
      </c>
      <c r="I662" s="316"/>
      <c r="J662" s="315">
        <v>0.1622</v>
      </c>
      <c r="K662" s="183">
        <v>63.6657</v>
      </c>
      <c r="L662" s="183">
        <v>39.7375</v>
      </c>
      <c r="M662" s="154">
        <f t="shared" si="97"/>
        <v>0.9919826327</v>
      </c>
      <c r="N662" s="250">
        <f t="shared" si="98"/>
        <v>63.1552687</v>
      </c>
      <c r="O662" s="250">
        <f t="shared" si="99"/>
        <v>1.660894258</v>
      </c>
      <c r="P662" s="156">
        <f>AVERAGE(O662:O663)</f>
        <v>1.675852993</v>
      </c>
      <c r="Q662" s="157">
        <f>(MAX(O662:O663)-MIN(O662:O663))/P662</f>
        <v>0.01785208514</v>
      </c>
      <c r="R662" s="302" t="str">
        <f>IF(Q662&gt;C$15, "Repeat", "")</f>
        <v/>
      </c>
    </row>
    <row r="663">
      <c r="B663" s="41">
        <f>'Sample Weights'!A367</f>
        <v>366</v>
      </c>
      <c r="C663" s="41">
        <f>'Sample Weights'!B367</f>
        <v>251</v>
      </c>
      <c r="D663" s="41" t="str">
        <f>'Sample Weights'!C367</f>
        <v>NPLN-30-3</v>
      </c>
      <c r="E663" s="41">
        <f>'Sample Weights'!D367</f>
        <v>0.021</v>
      </c>
      <c r="F663" s="314" t="s">
        <v>1020</v>
      </c>
      <c r="G663" s="315">
        <v>1.1825</v>
      </c>
      <c r="H663" s="314" t="s">
        <v>884</v>
      </c>
      <c r="I663" s="314" t="s">
        <v>884</v>
      </c>
      <c r="J663" s="315">
        <v>0.1627</v>
      </c>
      <c r="K663" s="183">
        <v>62.5605</v>
      </c>
      <c r="L663" s="183">
        <v>37.5983</v>
      </c>
      <c r="M663" s="154">
        <f t="shared" si="97"/>
        <v>1.042577471</v>
      </c>
      <c r="N663" s="250">
        <f t="shared" si="98"/>
        <v>65.22416786</v>
      </c>
      <c r="O663" s="250">
        <f t="shared" si="99"/>
        <v>1.690811728</v>
      </c>
      <c r="P663" s="156"/>
      <c r="Q663" s="157"/>
      <c r="R663" s="302"/>
    </row>
    <row r="664">
      <c r="B664" s="41">
        <f>'Sample Weights'!A368</f>
        <v>367</v>
      </c>
      <c r="C664" s="41">
        <f>'Sample Weights'!B368</f>
        <v>153</v>
      </c>
      <c r="D664" s="41" t="str">
        <f>'Sample Weights'!C368</f>
        <v>KIMB-16-3</v>
      </c>
      <c r="E664" s="41">
        <f>'Sample Weights'!D368</f>
        <v>0.0214</v>
      </c>
      <c r="F664" s="314" t="s">
        <v>1021</v>
      </c>
      <c r="G664" s="315">
        <v>1.1821</v>
      </c>
      <c r="H664" s="314" t="s">
        <v>853</v>
      </c>
      <c r="I664" s="314" t="s">
        <v>853</v>
      </c>
      <c r="J664" s="315">
        <v>0.1632</v>
      </c>
      <c r="K664" s="183">
        <v>93.5714</v>
      </c>
      <c r="L664" s="183">
        <v>39.9157</v>
      </c>
      <c r="M664" s="154">
        <f t="shared" si="97"/>
        <v>0.983965859</v>
      </c>
      <c r="N664" s="250">
        <f t="shared" si="98"/>
        <v>92.07106298</v>
      </c>
      <c r="O664" s="250">
        <f t="shared" si="99"/>
        <v>2.337523073</v>
      </c>
      <c r="P664" s="156">
        <f>AVERAGE(O664:O665)</f>
        <v>2.346014956</v>
      </c>
      <c r="Q664" s="157">
        <f>(MAX(O664:O665)-MIN(O664:O665))/P664</f>
        <v>0.007239411473</v>
      </c>
      <c r="R664" s="302" t="str">
        <f>IF(Q664&gt;C$15, "Repeat", "")</f>
        <v/>
      </c>
    </row>
    <row r="665">
      <c r="B665" s="41">
        <f>'Sample Weights'!A369</f>
        <v>368</v>
      </c>
      <c r="C665" s="41">
        <f>'Sample Weights'!B369</f>
        <v>153</v>
      </c>
      <c r="D665" s="41" t="str">
        <f>'Sample Weights'!C369</f>
        <v>KIMB-16-3</v>
      </c>
      <c r="E665" s="41">
        <f>'Sample Weights'!D369</f>
        <v>0.0211</v>
      </c>
      <c r="F665" s="314" t="s">
        <v>1032</v>
      </c>
      <c r="G665" s="315">
        <v>1.1855</v>
      </c>
      <c r="H665" s="314" t="s">
        <v>854</v>
      </c>
      <c r="I665" s="316"/>
      <c r="J665" s="315">
        <v>0.1667</v>
      </c>
      <c r="K665" s="183">
        <v>92.7441</v>
      </c>
      <c r="L665" s="183">
        <v>39.9466</v>
      </c>
      <c r="M665" s="154">
        <f t="shared" si="97"/>
        <v>0.9816007384</v>
      </c>
      <c r="N665" s="250">
        <f t="shared" si="98"/>
        <v>91.03767704</v>
      </c>
      <c r="O665" s="250">
        <f t="shared" si="99"/>
        <v>2.35450684</v>
      </c>
      <c r="P665" s="156"/>
      <c r="Q665" s="157"/>
      <c r="R665" s="302"/>
    </row>
    <row r="666">
      <c r="B666" s="41">
        <f>'Sample Weights'!A370</f>
        <v>369</v>
      </c>
      <c r="C666" s="41">
        <f>'Sample Weights'!B370</f>
        <v>305</v>
      </c>
      <c r="D666" s="41" t="str">
        <f>'Sample Weights'!C370</f>
        <v>SKWC-24-1</v>
      </c>
      <c r="E666" s="41">
        <f>'Sample Weights'!D370</f>
        <v>0.0213</v>
      </c>
      <c r="F666" s="314" t="s">
        <v>1031</v>
      </c>
      <c r="G666" s="315">
        <v>1.1832</v>
      </c>
      <c r="H666" s="314" t="s">
        <v>886</v>
      </c>
      <c r="I666" s="316"/>
      <c r="J666" s="315">
        <v>0.1611</v>
      </c>
      <c r="K666" s="183">
        <v>15.7737</v>
      </c>
      <c r="L666" s="183">
        <v>38.7735</v>
      </c>
      <c r="M666" s="154">
        <f t="shared" si="97"/>
        <v>1.014754787</v>
      </c>
      <c r="N666" s="250">
        <f t="shared" si="98"/>
        <v>16.00643758</v>
      </c>
      <c r="O666" s="250">
        <f t="shared" si="99"/>
        <v>0.4173389484</v>
      </c>
      <c r="P666" s="156">
        <f>AVERAGE(O666:O667)</f>
        <v>0.4088119434</v>
      </c>
      <c r="Q666" s="157">
        <f>(MAX(O666:O667)-MIN(O666:O667))/P666</f>
        <v>0.04171602691</v>
      </c>
      <c r="R666" s="302" t="str">
        <f>IF(Q666&gt;C$15, "Repeat", "")</f>
        <v/>
      </c>
    </row>
    <row r="667">
      <c r="B667" s="41">
        <f>'Sample Weights'!A371</f>
        <v>370</v>
      </c>
      <c r="C667" s="41">
        <f>'Sample Weights'!B371</f>
        <v>305</v>
      </c>
      <c r="D667" s="41" t="str">
        <f>'Sample Weights'!C371</f>
        <v>SKWC-24-1</v>
      </c>
      <c r="E667" s="41">
        <f>'Sample Weights'!D371</f>
        <v>0.0212</v>
      </c>
      <c r="F667" s="314" t="s">
        <v>1021</v>
      </c>
      <c r="G667" s="315">
        <v>1.188</v>
      </c>
      <c r="H667" s="314" t="s">
        <v>855</v>
      </c>
      <c r="I667" s="316"/>
      <c r="J667" s="315">
        <v>0.1616</v>
      </c>
      <c r="K667" s="183">
        <v>14.5179</v>
      </c>
      <c r="L667" s="183">
        <v>37.6559</v>
      </c>
      <c r="M667" s="154">
        <f t="shared" si="97"/>
        <v>1.046906495</v>
      </c>
      <c r="N667" s="250">
        <f t="shared" si="98"/>
        <v>15.1988838</v>
      </c>
      <c r="O667" s="250">
        <f t="shared" si="99"/>
        <v>0.4002849384</v>
      </c>
      <c r="P667" s="156"/>
      <c r="Q667" s="157"/>
      <c r="R667" s="302"/>
    </row>
    <row r="668">
      <c r="B668" s="41">
        <f>'Sample Weights'!A372</f>
        <v>371</v>
      </c>
      <c r="C668" s="41">
        <f>'Sample Weights'!B372</f>
        <v>358</v>
      </c>
      <c r="D668" s="41" t="str">
        <f>'Sample Weights'!C372</f>
        <v>TOBB-23-2</v>
      </c>
      <c r="E668" s="41">
        <f>'Sample Weights'!D372</f>
        <v>0.0207</v>
      </c>
      <c r="F668" s="314" t="s">
        <v>1021</v>
      </c>
      <c r="G668" s="315">
        <v>1.1881</v>
      </c>
      <c r="H668" s="314" t="s">
        <v>887</v>
      </c>
      <c r="I668" s="316"/>
      <c r="J668" s="315">
        <v>0.1622</v>
      </c>
      <c r="K668" s="183">
        <v>62.3773</v>
      </c>
      <c r="L668" s="183">
        <v>38.2241</v>
      </c>
      <c r="M668" s="154">
        <f t="shared" si="97"/>
        <v>1.031737388</v>
      </c>
      <c r="N668" s="250">
        <f t="shared" si="98"/>
        <v>64.35699259</v>
      </c>
      <c r="O668" s="250">
        <f t="shared" si="99"/>
        <v>1.699554163</v>
      </c>
      <c r="P668" s="156">
        <f>AVERAGE(O668:O669)</f>
        <v>1.683081184</v>
      </c>
      <c r="Q668" s="157">
        <f>(MAX(O668:O669)-MIN(O668:O669))/P668</f>
        <v>0.01957478802</v>
      </c>
      <c r="R668" s="302" t="str">
        <f>IF(Q668&gt;C$15, "Repeat", "")</f>
        <v/>
      </c>
    </row>
    <row r="669">
      <c r="B669" s="41">
        <f>'Sample Weights'!A373</f>
        <v>372</v>
      </c>
      <c r="C669" s="41">
        <f>'Sample Weights'!B373</f>
        <v>358</v>
      </c>
      <c r="D669" s="41" t="str">
        <f>'Sample Weights'!C373</f>
        <v>TOBB-23-2</v>
      </c>
      <c r="E669" s="41">
        <f>'Sample Weights'!D373</f>
        <v>0.0207</v>
      </c>
      <c r="F669" s="314" t="s">
        <v>1014</v>
      </c>
      <c r="G669" s="315">
        <v>1.1868</v>
      </c>
      <c r="H669" s="314" t="s">
        <v>888</v>
      </c>
      <c r="I669" s="314" t="s">
        <v>855</v>
      </c>
      <c r="J669" s="315">
        <v>0.16331</v>
      </c>
      <c r="K669" s="183">
        <v>61.9289</v>
      </c>
      <c r="L669" s="183">
        <v>38.5541</v>
      </c>
      <c r="M669" s="154">
        <f t="shared" si="97"/>
        <v>1.019391024</v>
      </c>
      <c r="N669" s="250">
        <f t="shared" si="98"/>
        <v>63.12976476</v>
      </c>
      <c r="O669" s="250">
        <f t="shared" si="99"/>
        <v>1.666608205</v>
      </c>
      <c r="P669" s="156"/>
      <c r="Q669" s="157"/>
      <c r="R669" s="302"/>
    </row>
    <row r="670">
      <c r="B670" s="41">
        <f>'Sample Weights'!A374</f>
        <v>373</v>
      </c>
      <c r="C670" s="41">
        <f>'Sample Weights'!B374</f>
        <v>21</v>
      </c>
      <c r="D670" s="41" t="str">
        <f>'Sample Weights'!C374</f>
        <v>CARS-29-2</v>
      </c>
      <c r="E670" s="41">
        <f>'Sample Weights'!D374</f>
        <v>0.0208</v>
      </c>
      <c r="F670" s="314" t="s">
        <v>1019</v>
      </c>
      <c r="G670" s="315">
        <v>1.1858</v>
      </c>
      <c r="H670" s="314" t="s">
        <v>856</v>
      </c>
      <c r="I670" s="314" t="s">
        <v>856</v>
      </c>
      <c r="J670" s="315">
        <v>0.1625</v>
      </c>
      <c r="K670" s="183">
        <v>229.2473</v>
      </c>
      <c r="L670" s="183">
        <v>38.2909</v>
      </c>
      <c r="M670" s="154">
        <f t="shared" si="97"/>
        <v>1.027247214</v>
      </c>
      <c r="N670" s="250">
        <f t="shared" si="98"/>
        <v>235.4936502</v>
      </c>
      <c r="O670" s="250">
        <f t="shared" si="99"/>
        <v>6.148841164</v>
      </c>
      <c r="P670" s="156">
        <f>AVERAGE(O670:O671)</f>
        <v>6.063081342</v>
      </c>
      <c r="Q670" s="157">
        <f>(MAX(O670:O671)-MIN(O670:O671))/P670</f>
        <v>0.02828918715</v>
      </c>
      <c r="R670" s="302" t="str">
        <f>IF(Q670&gt;C$15, "Repeat", "")</f>
        <v/>
      </c>
    </row>
    <row r="671">
      <c r="B671" s="41">
        <f>'Sample Weights'!A375</f>
        <v>374</v>
      </c>
      <c r="C671" s="41">
        <f>'Sample Weights'!B375</f>
        <v>21</v>
      </c>
      <c r="D671" s="41" t="str">
        <f>'Sample Weights'!C375</f>
        <v>CARS-29-2</v>
      </c>
      <c r="E671" s="41">
        <f>'Sample Weights'!D375</f>
        <v>0.021</v>
      </c>
      <c r="F671" s="314" t="s">
        <v>1017</v>
      </c>
      <c r="G671" s="315">
        <v>1.1837</v>
      </c>
      <c r="H671" s="314" t="s">
        <v>890</v>
      </c>
      <c r="I671" s="316"/>
      <c r="J671" s="315">
        <v>0.1612</v>
      </c>
      <c r="K671" s="183">
        <v>232.2958</v>
      </c>
      <c r="L671" s="183">
        <v>39.1962</v>
      </c>
      <c r="M671" s="154">
        <f t="shared" si="97"/>
        <v>0.9972254472</v>
      </c>
      <c r="N671" s="250">
        <f t="shared" si="98"/>
        <v>231.651283</v>
      </c>
      <c r="O671" s="250">
        <f t="shared" si="99"/>
        <v>5.977321521</v>
      </c>
      <c r="P671" s="156"/>
      <c r="Q671" s="157"/>
      <c r="R671" s="302"/>
    </row>
    <row r="672">
      <c r="B672" s="41">
        <f>'Sample Weights'!A376</f>
        <v>375</v>
      </c>
      <c r="C672" s="41">
        <f>'Sample Weights'!B376</f>
        <v>241</v>
      </c>
      <c r="D672" s="41" t="str">
        <f>'Sample Weights'!C376</f>
        <v>NECA-14-1</v>
      </c>
      <c r="E672" s="41">
        <f>'Sample Weights'!D376</f>
        <v>0.0212</v>
      </c>
      <c r="F672" s="314" t="s">
        <v>1020</v>
      </c>
      <c r="G672" s="315">
        <v>1.1866</v>
      </c>
      <c r="H672" s="314" t="s">
        <v>857</v>
      </c>
      <c r="I672" s="316"/>
      <c r="J672" s="315">
        <v>0.1612</v>
      </c>
      <c r="K672" s="183">
        <v>176.6146</v>
      </c>
      <c r="L672" s="183">
        <v>38.1221</v>
      </c>
      <c r="M672" s="154">
        <f t="shared" si="97"/>
        <v>1.030714707</v>
      </c>
      <c r="N672" s="250">
        <f t="shared" si="98"/>
        <v>182.0392656</v>
      </c>
      <c r="O672" s="250">
        <f t="shared" si="99"/>
        <v>4.665731225</v>
      </c>
      <c r="P672" s="156">
        <f>AVERAGE(O672:O673)</f>
        <v>4.740152854</v>
      </c>
      <c r="Q672" s="157">
        <f>(MAX(O672:O673)-MIN(O672:O673))/P672</f>
        <v>0.03140051874</v>
      </c>
      <c r="R672" s="302" t="str">
        <f>IF(Q672&gt;C$15, "Repeat", "")</f>
        <v/>
      </c>
    </row>
    <row r="673">
      <c r="B673" s="41">
        <f>'Sample Weights'!A377</f>
        <v>376</v>
      </c>
      <c r="C673" s="41">
        <f>'Sample Weights'!B377</f>
        <v>241</v>
      </c>
      <c r="D673" s="41" t="str">
        <f>'Sample Weights'!C377</f>
        <v>NECA-14-1</v>
      </c>
      <c r="E673" s="41">
        <f>'Sample Weights'!D377</f>
        <v>0.022</v>
      </c>
      <c r="F673" s="314" t="s">
        <v>1020</v>
      </c>
      <c r="G673" s="315">
        <v>1.1841</v>
      </c>
      <c r="H673" s="314" t="s">
        <v>889</v>
      </c>
      <c r="I673" s="316"/>
      <c r="J673" s="315">
        <v>0.1628</v>
      </c>
      <c r="K673" s="183">
        <v>193.7663</v>
      </c>
      <c r="L673" s="183">
        <v>38.9646</v>
      </c>
      <c r="M673" s="154">
        <f t="shared" si="97"/>
        <v>1.007310568</v>
      </c>
      <c r="N673" s="250">
        <f t="shared" si="98"/>
        <v>195.1828418</v>
      </c>
      <c r="O673" s="250">
        <f t="shared" si="99"/>
        <v>4.814574483</v>
      </c>
      <c r="P673" s="156"/>
      <c r="Q673" s="157"/>
      <c r="R673" s="302"/>
    </row>
    <row r="674">
      <c r="B674" s="41">
        <f>'Sample Weights'!A378</f>
        <v>377</v>
      </c>
      <c r="C674" s="41">
        <f>'Sample Weights'!B378</f>
        <v>76</v>
      </c>
      <c r="D674" s="41" t="str">
        <f>'Sample Weights'!C378</f>
        <v>ELAD-25-3</v>
      </c>
      <c r="E674" s="41">
        <f>'Sample Weights'!D378</f>
        <v>0.0212</v>
      </c>
      <c r="F674" s="314" t="s">
        <v>1019</v>
      </c>
      <c r="G674" s="315">
        <v>1.1857</v>
      </c>
      <c r="H674" s="314" t="s">
        <v>858</v>
      </c>
      <c r="I674" s="316"/>
      <c r="J674" s="315">
        <v>0.1623</v>
      </c>
      <c r="K674" s="183">
        <v>72.2842</v>
      </c>
      <c r="L674" s="183">
        <v>41.767</v>
      </c>
      <c r="M674" s="154">
        <f t="shared" si="97"/>
        <v>0.9415854905</v>
      </c>
      <c r="N674" s="250">
        <f t="shared" si="98"/>
        <v>68.06175392</v>
      </c>
      <c r="O674" s="250">
        <f t="shared" si="99"/>
        <v>1.75120408</v>
      </c>
      <c r="P674" s="156">
        <f>AVERAGE(O674:O675)</f>
        <v>1.729343915</v>
      </c>
      <c r="Q674" s="157">
        <f>(MAX(O674:O675)-MIN(O674:O675))/P674</f>
        <v>0.02528145571</v>
      </c>
      <c r="R674" s="302" t="str">
        <f>IF(Q674&gt;C$15, "Repeat", "")</f>
        <v/>
      </c>
    </row>
    <row r="675">
      <c r="B675" s="41">
        <f>'Sample Weights'!A379</f>
        <v>378</v>
      </c>
      <c r="C675" s="41">
        <f>'Sample Weights'!B379</f>
        <v>76</v>
      </c>
      <c r="D675" s="41" t="str">
        <f>'Sample Weights'!C379</f>
        <v>ELAD-25-3</v>
      </c>
      <c r="E675" s="41">
        <f>'Sample Weights'!D379</f>
        <v>0.0217</v>
      </c>
      <c r="F675" s="314" t="s">
        <v>1020</v>
      </c>
      <c r="G675" s="315">
        <v>1.1846</v>
      </c>
      <c r="H675" s="314" t="s">
        <v>892</v>
      </c>
      <c r="I675" s="314" t="s">
        <v>892</v>
      </c>
      <c r="J675" s="315">
        <v>0.1563</v>
      </c>
      <c r="K675" s="183">
        <v>68.1945</v>
      </c>
      <c r="L675" s="184">
        <v>39.1348</v>
      </c>
      <c r="M675" s="154">
        <f t="shared" si="97"/>
        <v>1</v>
      </c>
      <c r="N675" s="250">
        <f t="shared" si="98"/>
        <v>68.1945</v>
      </c>
      <c r="O675" s="250">
        <f t="shared" si="99"/>
        <v>1.707483749</v>
      </c>
      <c r="P675" s="156"/>
      <c r="Q675" s="157"/>
      <c r="R675" s="302"/>
    </row>
    <row r="676">
      <c r="B676" s="41">
        <f>'Sample Weights'!A380</f>
        <v>379</v>
      </c>
      <c r="C676" s="41">
        <f>'Sample Weights'!B380</f>
        <v>44</v>
      </c>
      <c r="D676" s="41" t="str">
        <f>'Sample Weights'!C380</f>
        <v>CHWK-27-3</v>
      </c>
      <c r="E676" s="41">
        <f>'Sample Weights'!D380</f>
        <v>0.0209</v>
      </c>
      <c r="F676" s="314" t="s">
        <v>1016</v>
      </c>
      <c r="G676" s="315">
        <v>1.1824</v>
      </c>
      <c r="H676" s="314" t="s">
        <v>891</v>
      </c>
      <c r="I676" s="314" t="s">
        <v>891</v>
      </c>
      <c r="J676" s="315">
        <v>0.1635</v>
      </c>
      <c r="K676" s="183">
        <v>44.1083</v>
      </c>
      <c r="L676" s="183">
        <v>39.6842</v>
      </c>
      <c r="M676" s="154">
        <f t="shared" si="97"/>
        <v>0.9861208851</v>
      </c>
      <c r="N676" s="250">
        <f t="shared" si="98"/>
        <v>43.49611584</v>
      </c>
      <c r="O676" s="250">
        <f t="shared" si="99"/>
        <v>1.137067585</v>
      </c>
      <c r="P676" s="156">
        <f>AVERAGE(O676:O677)</f>
        <v>1.129281173</v>
      </c>
      <c r="Q676" s="157">
        <f>(MAX(O676:O677)-MIN(O676:O677))/P676</f>
        <v>0.01379003257</v>
      </c>
      <c r="R676" s="302" t="str">
        <f>IF(Q676&gt;C$15, "Repeat", "")</f>
        <v/>
      </c>
    </row>
    <row r="677">
      <c r="B677" s="41">
        <f>'Sample Weights'!A381</f>
        <v>380</v>
      </c>
      <c r="C677" s="41">
        <f>'Sample Weights'!B381</f>
        <v>44</v>
      </c>
      <c r="D677" s="41" t="str">
        <f>'Sample Weights'!C381</f>
        <v>CHWK-27-3</v>
      </c>
      <c r="E677" s="41">
        <f>'Sample Weights'!D381</f>
        <v>0.0213</v>
      </c>
      <c r="F677" s="314" t="s">
        <v>1020</v>
      </c>
      <c r="G677" s="315">
        <v>1.184</v>
      </c>
      <c r="H677" s="314" t="s">
        <v>860</v>
      </c>
      <c r="I677" s="316"/>
      <c r="J677" s="315">
        <v>0.1606</v>
      </c>
      <c r="K677" s="183">
        <v>42.5319</v>
      </c>
      <c r="L677" s="183">
        <v>38.125</v>
      </c>
      <c r="M677" s="154">
        <f t="shared" si="97"/>
        <v>1.028262752</v>
      </c>
      <c r="N677" s="250">
        <f t="shared" si="98"/>
        <v>43.73396853</v>
      </c>
      <c r="O677" s="250">
        <f t="shared" si="99"/>
        <v>1.121494761</v>
      </c>
      <c r="P677" s="156"/>
      <c r="Q677" s="157"/>
      <c r="R677" s="302"/>
    </row>
    <row r="678">
      <c r="B678" s="41">
        <f>'Sample Weights'!A382</f>
        <v>381</v>
      </c>
      <c r="C678" s="41">
        <f>'Sample Weights'!B382</f>
        <v>366</v>
      </c>
      <c r="D678" s="41" t="str">
        <f>'Sample Weights'!C382</f>
        <v>WELC-27-2</v>
      </c>
      <c r="E678" s="41">
        <f>'Sample Weights'!D382</f>
        <v>0.0205</v>
      </c>
      <c r="F678" s="314" t="s">
        <v>1023</v>
      </c>
      <c r="G678" s="315">
        <v>1.1832</v>
      </c>
      <c r="H678" s="314" t="s">
        <v>991</v>
      </c>
      <c r="I678" s="316"/>
      <c r="J678" s="315">
        <v>0.1618</v>
      </c>
      <c r="K678" s="183">
        <v>22.9596</v>
      </c>
      <c r="L678" s="183">
        <v>41.5825</v>
      </c>
      <c r="M678" s="154">
        <f t="shared" si="97"/>
        <v>0.945597197</v>
      </c>
      <c r="N678" s="250">
        <f t="shared" si="98"/>
        <v>21.7105334</v>
      </c>
      <c r="O678" s="250">
        <f t="shared" si="99"/>
        <v>0.5842608664</v>
      </c>
      <c r="P678" s="156">
        <f>AVERAGE(O678:O679)</f>
        <v>0.5647899873</v>
      </c>
      <c r="Q678" s="157">
        <f>(MAX(O678:O679)-MIN(O678:O679))/P678</f>
        <v>0.06894909456</v>
      </c>
      <c r="R678" s="302" t="str">
        <f>IF(Q678&gt;C$15, "Repeat", "")</f>
        <v/>
      </c>
    </row>
    <row r="679">
      <c r="B679" s="41">
        <f>'Sample Weights'!A383</f>
        <v>382</v>
      </c>
      <c r="C679" s="41">
        <f>'Sample Weights'!B383</f>
        <v>366</v>
      </c>
      <c r="D679" s="41" t="str">
        <f>'Sample Weights'!C383</f>
        <v>WELC-27-2</v>
      </c>
      <c r="E679" s="41">
        <f>'Sample Weights'!D383</f>
        <v>0.0204</v>
      </c>
      <c r="F679" s="314" t="s">
        <v>1023</v>
      </c>
      <c r="G679" s="315">
        <v>1.184</v>
      </c>
      <c r="H679" s="314" t="s">
        <v>893</v>
      </c>
      <c r="I679" s="316"/>
      <c r="J679" s="315">
        <v>0.1609</v>
      </c>
      <c r="K679" s="183">
        <v>20.4769</v>
      </c>
      <c r="L679" s="183">
        <v>40.0035</v>
      </c>
      <c r="M679" s="154">
        <f t="shared" si="97"/>
        <v>0.9830766455</v>
      </c>
      <c r="N679" s="250">
        <f t="shared" si="98"/>
        <v>20.13036216</v>
      </c>
      <c r="O679" s="250">
        <f t="shared" si="99"/>
        <v>0.5453191081</v>
      </c>
      <c r="P679" s="156"/>
      <c r="Q679" s="157"/>
      <c r="R679" s="302"/>
    </row>
    <row r="680">
      <c r="B680" s="41">
        <f>'Sample Weights'!A384</f>
        <v>383</v>
      </c>
      <c r="C680" s="41" t="str">
        <f>'Sample Weights'!B384</f>
        <v>Nisqually-1</v>
      </c>
      <c r="D680" s="41" t="str">
        <f>'Sample Weights'!C384</f>
        <v/>
      </c>
      <c r="E680" s="41">
        <f>'Sample Weights'!D384</f>
        <v>0.0209</v>
      </c>
      <c r="F680" s="314" t="s">
        <v>1020</v>
      </c>
      <c r="G680" s="315">
        <v>1.1856</v>
      </c>
      <c r="H680" s="314" t="s">
        <v>861</v>
      </c>
      <c r="I680" s="316"/>
      <c r="J680" s="315">
        <v>0.1621</v>
      </c>
      <c r="K680" s="183">
        <v>85.6611</v>
      </c>
      <c r="L680" s="183">
        <v>39.644</v>
      </c>
      <c r="M680" s="154">
        <f t="shared" si="97"/>
        <v>0.9908378799</v>
      </c>
      <c r="N680" s="250">
        <f t="shared" si="98"/>
        <v>84.87626271</v>
      </c>
      <c r="O680" s="250">
        <f t="shared" si="99"/>
        <v>2.211980806</v>
      </c>
      <c r="P680" s="156">
        <f>AVERAGE(O680:O681)</f>
        <v>2.247958327</v>
      </c>
      <c r="Q680" s="157">
        <f>(MAX(O680:O681)-MIN(O680:O681))/P680</f>
        <v>0.03200906393</v>
      </c>
      <c r="R680" s="302" t="str">
        <f>IF(Q680&gt;C$15, "Repeat", "")</f>
        <v/>
      </c>
    </row>
    <row r="681">
      <c r="B681" s="41">
        <f>'Sample Weights'!A385</f>
        <v>384</v>
      </c>
      <c r="C681" s="41" t="str">
        <f>'Sample Weights'!B385</f>
        <v>Nisqually-1</v>
      </c>
      <c r="D681" s="41" t="str">
        <f>'Sample Weights'!C385</f>
        <v/>
      </c>
      <c r="E681" s="41">
        <f>'Sample Weights'!D385</f>
        <v>0.0206</v>
      </c>
      <c r="F681" s="314" t="s">
        <v>1034</v>
      </c>
      <c r="G681" s="315">
        <v>1.1884</v>
      </c>
      <c r="H681" s="314" t="s">
        <v>894</v>
      </c>
      <c r="I681" s="316"/>
      <c r="J681" s="315">
        <v>0.1622</v>
      </c>
      <c r="K681" s="183">
        <v>96.9892</v>
      </c>
      <c r="L681" s="183">
        <v>44.6097</v>
      </c>
      <c r="M681" s="154">
        <f t="shared" si="97"/>
        <v>0.88868065</v>
      </c>
      <c r="N681" s="250">
        <f t="shared" si="98"/>
        <v>86.1924253</v>
      </c>
      <c r="O681" s="250">
        <f t="shared" si="99"/>
        <v>2.283935848</v>
      </c>
      <c r="P681" s="156"/>
      <c r="Q681" s="157"/>
      <c r="R681" s="302"/>
    </row>
    <row r="682">
      <c r="B682" s="132"/>
      <c r="C682" s="52"/>
      <c r="D682" s="53"/>
      <c r="E682" s="52"/>
      <c r="F682" s="53"/>
      <c r="G682" s="53"/>
      <c r="H682" s="53"/>
      <c r="I682" s="53"/>
      <c r="J682" s="53"/>
      <c r="K682" s="52"/>
      <c r="L682" s="91"/>
      <c r="M682" s="52"/>
      <c r="N682" s="52"/>
      <c r="O682" s="52"/>
      <c r="P682" s="54"/>
      <c r="Q682" s="54"/>
    </row>
    <row r="683">
      <c r="B683" s="132"/>
      <c r="C683" s="52"/>
      <c r="D683" s="53"/>
      <c r="E683" s="52"/>
      <c r="F683" s="53"/>
      <c r="G683" s="53"/>
      <c r="H683" s="53"/>
      <c r="I683" s="53"/>
      <c r="J683" s="53"/>
      <c r="K683" s="52"/>
      <c r="L683" s="91" t="s">
        <v>590</v>
      </c>
      <c r="M683" s="52"/>
      <c r="N683" s="52"/>
      <c r="O683" s="52"/>
      <c r="P683" s="54"/>
      <c r="Q683" s="54"/>
    </row>
    <row r="684">
      <c r="B684" s="251" t="s">
        <v>1062</v>
      </c>
      <c r="C684" s="52"/>
      <c r="D684" s="53"/>
      <c r="E684" s="52"/>
      <c r="F684" s="53"/>
      <c r="G684" s="53"/>
      <c r="H684" s="29"/>
      <c r="I684" s="53"/>
      <c r="J684" s="53"/>
      <c r="K684" s="52"/>
      <c r="L684" s="323">
        <f>AVERAGE(L658:L681)</f>
        <v>39.10967917</v>
      </c>
      <c r="M684" s="52"/>
      <c r="N684" s="52"/>
      <c r="O684" s="52"/>
      <c r="P684" s="54"/>
      <c r="Q684" s="54"/>
    </row>
    <row r="685">
      <c r="B685" s="60" t="s">
        <v>372</v>
      </c>
      <c r="C685" s="59" t="s">
        <v>1063</v>
      </c>
      <c r="D685" s="53"/>
      <c r="E685" s="52"/>
      <c r="F685" s="53"/>
      <c r="G685" s="53"/>
      <c r="H685" s="53"/>
      <c r="I685" s="53"/>
      <c r="J685" s="53"/>
      <c r="K685" s="52"/>
      <c r="L685" s="52"/>
      <c r="M685" s="52"/>
      <c r="N685" s="52"/>
      <c r="O685" s="52"/>
      <c r="P685" s="54"/>
      <c r="Q685" s="54"/>
    </row>
    <row r="686">
      <c r="B686" s="127" t="s">
        <v>1064</v>
      </c>
      <c r="C686" s="52"/>
      <c r="D686" s="53"/>
      <c r="E686" s="52"/>
      <c r="F686" s="53"/>
      <c r="G686" s="53"/>
      <c r="H686" s="53"/>
      <c r="I686" s="53"/>
      <c r="J686" s="53"/>
      <c r="K686" s="52"/>
      <c r="L686" s="52"/>
      <c r="M686" s="52"/>
      <c r="N686" s="52"/>
      <c r="O686" s="52"/>
      <c r="P686" s="54"/>
      <c r="Q686" s="54"/>
    </row>
    <row r="687">
      <c r="B687" s="132"/>
      <c r="C687" s="52"/>
      <c r="D687" s="53"/>
      <c r="E687" s="52"/>
      <c r="F687" s="129">
        <v>42860.0</v>
      </c>
      <c r="G687" s="53"/>
      <c r="H687" s="53"/>
      <c r="I687" s="129">
        <v>42891.0</v>
      </c>
      <c r="J687" s="53"/>
      <c r="K687" s="52"/>
      <c r="L687" s="52"/>
      <c r="M687" s="52"/>
      <c r="N687" s="52"/>
      <c r="O687" s="52"/>
      <c r="P687" s="54"/>
      <c r="Q687" s="54"/>
      <c r="R687" s="91"/>
    </row>
    <row r="688">
      <c r="B688" s="306" t="s">
        <v>394</v>
      </c>
      <c r="C688" s="306" t="s">
        <v>4</v>
      </c>
      <c r="D688" s="306" t="s">
        <v>5</v>
      </c>
      <c r="E688" s="306" t="s">
        <v>398</v>
      </c>
      <c r="F688" s="306" t="s">
        <v>399</v>
      </c>
      <c r="G688" s="306" t="s">
        <v>400</v>
      </c>
      <c r="H688" s="306" t="s">
        <v>401</v>
      </c>
      <c r="I688" s="306" t="s">
        <v>402</v>
      </c>
      <c r="J688" s="306" t="s">
        <v>403</v>
      </c>
      <c r="K688" s="306" t="s">
        <v>404</v>
      </c>
      <c r="L688" s="306" t="s">
        <v>405</v>
      </c>
      <c r="M688" s="306" t="s">
        <v>406</v>
      </c>
      <c r="N688" s="306" t="s">
        <v>407</v>
      </c>
      <c r="O688" s="306" t="s">
        <v>408</v>
      </c>
      <c r="P688" s="307" t="s">
        <v>409</v>
      </c>
      <c r="Q688" s="307" t="s">
        <v>411</v>
      </c>
      <c r="R688" s="308" t="s">
        <v>412</v>
      </c>
    </row>
    <row r="689">
      <c r="B689" s="41">
        <f>'Sample Weights'!A386</f>
        <v>385</v>
      </c>
      <c r="C689" s="41">
        <f>'Sample Weights'!B386</f>
        <v>293</v>
      </c>
      <c r="D689" s="41" t="str">
        <f>'Sample Weights'!C386</f>
        <v>SKND-10-2</v>
      </c>
      <c r="E689" s="41">
        <f>'Sample Weights'!D386</f>
        <v>0.0206</v>
      </c>
      <c r="F689" s="314" t="s">
        <v>1065</v>
      </c>
      <c r="G689" s="315">
        <v>1.1736</v>
      </c>
      <c r="H689" s="314" t="s">
        <v>854</v>
      </c>
      <c r="I689" s="314" t="s">
        <v>854</v>
      </c>
      <c r="J689" s="315">
        <v>0.1621</v>
      </c>
      <c r="K689" s="301">
        <v>140.828</v>
      </c>
      <c r="L689" s="301">
        <v>35.5806</v>
      </c>
      <c r="M689" s="154">
        <f t="shared" ref="M689:M712" si="100">(L$703/(F$703/C$10)/(F$703/C$10+(G$703-F$703)/C$11+J$703/C$12))/(L689/(F689/C$10)/(F689/C$10+(G689-F689)/C$11+J689/C$12))</f>
        <v>1.038463021</v>
      </c>
      <c r="N689" s="250">
        <f t="shared" ref="N689:N712" si="101">K689*M689</f>
        <v>146.2446703</v>
      </c>
      <c r="O689" s="250">
        <f t="shared" ref="O689:O712" si="102">(N689-D$764)/D$763*(F689/C$10+(G689-F689)/C$11+J689/C$12)/E689</f>
        <v>3.550619241</v>
      </c>
      <c r="P689" s="156">
        <f>AVERAGE(O689:O690)</f>
        <v>3.513014565</v>
      </c>
      <c r="Q689" s="157">
        <f>(MAX(O689:O690)-MIN(O689:O690))/P689</f>
        <v>0.0214087786</v>
      </c>
      <c r="R689" s="302" t="str">
        <f>IF(Q689&gt;C$15, "Repeat", "")</f>
        <v/>
      </c>
    </row>
    <row r="690">
      <c r="B690" s="41">
        <f>'Sample Weights'!A387</f>
        <v>386</v>
      </c>
      <c r="C690" s="41">
        <f>'Sample Weights'!B387</f>
        <v>293</v>
      </c>
      <c r="D690" s="41" t="str">
        <f>'Sample Weights'!C387</f>
        <v>SKND-10-2</v>
      </c>
      <c r="E690" s="41">
        <f>'Sample Weights'!D387</f>
        <v>0.021</v>
      </c>
      <c r="F690" s="314" t="s">
        <v>943</v>
      </c>
      <c r="G690" s="315">
        <v>1.1758</v>
      </c>
      <c r="H690" s="314" t="s">
        <v>855</v>
      </c>
      <c r="I690" s="316"/>
      <c r="J690" s="315">
        <v>0.1603</v>
      </c>
      <c r="K690" s="183">
        <v>146.3741</v>
      </c>
      <c r="L690" s="183">
        <v>37.4286</v>
      </c>
      <c r="M690" s="154">
        <f t="shared" si="100"/>
        <v>0.9960372768</v>
      </c>
      <c r="N690" s="250">
        <f t="shared" si="101"/>
        <v>145.79406</v>
      </c>
      <c r="O690" s="250">
        <f t="shared" si="102"/>
        <v>3.47540989</v>
      </c>
      <c r="P690" s="156"/>
      <c r="Q690" s="157"/>
      <c r="R690" s="302"/>
    </row>
    <row r="691">
      <c r="B691" s="41">
        <f>'Sample Weights'!A388</f>
        <v>387</v>
      </c>
      <c r="C691" s="41">
        <f>'Sample Weights'!B388</f>
        <v>3</v>
      </c>
      <c r="D691" s="41" t="str">
        <f>'Sample Weights'!C388</f>
        <v>ALAA-20-3</v>
      </c>
      <c r="E691" s="41">
        <f>'Sample Weights'!D388</f>
        <v>0.0219</v>
      </c>
      <c r="F691" s="314" t="s">
        <v>1066</v>
      </c>
      <c r="G691" s="315">
        <v>1.1828</v>
      </c>
      <c r="H691" s="314" t="s">
        <v>887</v>
      </c>
      <c r="I691" s="316"/>
      <c r="J691" s="315">
        <v>0.1613</v>
      </c>
      <c r="K691" s="183">
        <v>63.6478</v>
      </c>
      <c r="L691" s="183">
        <v>35.4214</v>
      </c>
      <c r="M691" s="154">
        <f t="shared" si="100"/>
        <v>1.061949125</v>
      </c>
      <c r="N691" s="250">
        <f t="shared" si="101"/>
        <v>67.59072549</v>
      </c>
      <c r="O691" s="250">
        <f t="shared" si="102"/>
        <v>1.597702314</v>
      </c>
      <c r="P691" s="156">
        <f>AVERAGE(O691:O692)</f>
        <v>1.578513784</v>
      </c>
      <c r="Q691" s="157">
        <f>(MAX(O691:O692)-MIN(O691:O692))/P691</f>
        <v>0.02431214754</v>
      </c>
      <c r="R691" s="302" t="str">
        <f>IF(Q691&gt;C$15, "Repeat", "")</f>
        <v/>
      </c>
    </row>
    <row r="692">
      <c r="B692" s="41">
        <f>'Sample Weights'!A389</f>
        <v>388</v>
      </c>
      <c r="C692" s="41">
        <f>'Sample Weights'!B389</f>
        <v>3</v>
      </c>
      <c r="D692" s="41" t="str">
        <f>'Sample Weights'!C389</f>
        <v>ALAA-20-3</v>
      </c>
      <c r="E692" s="41">
        <f>'Sample Weights'!D389</f>
        <v>0.0214</v>
      </c>
      <c r="F692" s="314" t="s">
        <v>975</v>
      </c>
      <c r="G692" s="315">
        <v>1.1771</v>
      </c>
      <c r="H692" s="314" t="s">
        <v>888</v>
      </c>
      <c r="I692" s="316"/>
      <c r="J692" s="315">
        <v>0.1607</v>
      </c>
      <c r="K692" s="183">
        <v>64.3679</v>
      </c>
      <c r="L692" s="183">
        <v>37.372</v>
      </c>
      <c r="M692" s="154">
        <f t="shared" si="100"/>
        <v>1.003815876</v>
      </c>
      <c r="N692" s="250">
        <f t="shared" si="101"/>
        <v>64.61351994</v>
      </c>
      <c r="O692" s="250">
        <f t="shared" si="102"/>
        <v>1.559325254</v>
      </c>
      <c r="P692" s="156"/>
      <c r="Q692" s="157"/>
      <c r="R692" s="302"/>
    </row>
    <row r="693">
      <c r="B693" s="41">
        <f>'Sample Weights'!A390</f>
        <v>389</v>
      </c>
      <c r="C693" s="41">
        <f>'Sample Weights'!B390</f>
        <v>77</v>
      </c>
      <c r="D693" s="41" t="str">
        <f>'Sample Weights'!C390</f>
        <v>ELAD-25-4</v>
      </c>
      <c r="E693" s="41">
        <f>'Sample Weights'!D390</f>
        <v>0.02</v>
      </c>
      <c r="F693" s="314" t="s">
        <v>975</v>
      </c>
      <c r="G693" s="315">
        <v>1.1785</v>
      </c>
      <c r="H693" s="314" t="s">
        <v>856</v>
      </c>
      <c r="I693" s="316"/>
      <c r="J693" s="315">
        <v>0.1607</v>
      </c>
      <c r="K693" s="183">
        <v>75.2671</v>
      </c>
      <c r="L693" s="183">
        <v>35.9942</v>
      </c>
      <c r="M693" s="154">
        <f t="shared" si="100"/>
        <v>1.043370295</v>
      </c>
      <c r="N693" s="250">
        <f t="shared" si="101"/>
        <v>78.53145634</v>
      </c>
      <c r="O693" s="250">
        <f t="shared" si="102"/>
        <v>2.011014253</v>
      </c>
      <c r="P693" s="156">
        <f>AVERAGE(O693:O694)</f>
        <v>1.952009039</v>
      </c>
      <c r="Q693" s="157">
        <f>(MAX(O693:O694)-MIN(O693:O694))/P693</f>
        <v>0.06045588144</v>
      </c>
      <c r="R693" s="302" t="str">
        <f>IF(Q693&gt;C$15, "Repeat", "")</f>
        <v/>
      </c>
    </row>
    <row r="694">
      <c r="B694" s="41">
        <f>'Sample Weights'!A391</f>
        <v>390</v>
      </c>
      <c r="C694" s="41">
        <f>'Sample Weights'!B391</f>
        <v>77</v>
      </c>
      <c r="D694" s="41" t="str">
        <f>'Sample Weights'!C391</f>
        <v>ELAD-25-4</v>
      </c>
      <c r="E694" s="41">
        <f>'Sample Weights'!D391</f>
        <v>0.0201</v>
      </c>
      <c r="F694" s="314" t="s">
        <v>976</v>
      </c>
      <c r="G694" s="315">
        <v>1.1782</v>
      </c>
      <c r="H694" s="314" t="s">
        <v>890</v>
      </c>
      <c r="I694" s="314" t="s">
        <v>890</v>
      </c>
      <c r="J694" s="315">
        <v>0.1617</v>
      </c>
      <c r="K694" s="183">
        <v>70.073</v>
      </c>
      <c r="L694" s="183">
        <v>35.6079</v>
      </c>
      <c r="M694" s="154">
        <f t="shared" si="100"/>
        <v>1.057111359</v>
      </c>
      <c r="N694" s="250">
        <f t="shared" si="101"/>
        <v>74.07496428</v>
      </c>
      <c r="O694" s="250">
        <f t="shared" si="102"/>
        <v>1.893003826</v>
      </c>
      <c r="P694" s="156"/>
      <c r="Q694" s="157"/>
      <c r="R694" s="302"/>
    </row>
    <row r="695">
      <c r="B695" s="41">
        <f>'Sample Weights'!A392</f>
        <v>391</v>
      </c>
      <c r="C695" s="41">
        <f>'Sample Weights'!B392</f>
        <v>133</v>
      </c>
      <c r="D695" s="41" t="str">
        <f>'Sample Weights'!C392</f>
        <v>HRSO-27-1</v>
      </c>
      <c r="E695" s="41">
        <f>'Sample Weights'!D392</f>
        <v>0.0204</v>
      </c>
      <c r="F695" s="314" t="s">
        <v>962</v>
      </c>
      <c r="G695" s="315">
        <v>1.1782</v>
      </c>
      <c r="H695" s="314" t="s">
        <v>857</v>
      </c>
      <c r="I695" s="314" t="s">
        <v>857</v>
      </c>
      <c r="J695" s="315">
        <v>0.1618</v>
      </c>
      <c r="K695" s="183">
        <v>152.0378</v>
      </c>
      <c r="L695" s="183">
        <v>38.3026</v>
      </c>
      <c r="M695" s="154">
        <f t="shared" si="100"/>
        <v>0.9818018553</v>
      </c>
      <c r="N695" s="250">
        <f t="shared" si="101"/>
        <v>149.2709941</v>
      </c>
      <c r="O695" s="250">
        <f t="shared" si="102"/>
        <v>3.670647576</v>
      </c>
      <c r="P695" s="156">
        <f>AVERAGE(O695:O696)</f>
        <v>3.660817402</v>
      </c>
      <c r="Q695" s="157">
        <f>(MAX(O695:O696)-MIN(O695:O696))/P695</f>
        <v>0.005370480659</v>
      </c>
      <c r="R695" s="302" t="str">
        <f>IF(Q695&gt;C$15, "Repeat", "")</f>
        <v/>
      </c>
    </row>
    <row r="696">
      <c r="B696" s="41">
        <f>'Sample Weights'!A393</f>
        <v>392</v>
      </c>
      <c r="C696" s="41">
        <f>'Sample Weights'!B393</f>
        <v>133</v>
      </c>
      <c r="D696" s="41" t="str">
        <f>'Sample Weights'!C393</f>
        <v>HRSO-27-1</v>
      </c>
      <c r="E696" s="41">
        <f>'Sample Weights'!D393</f>
        <v>0.0207</v>
      </c>
      <c r="F696" s="314" t="s">
        <v>975</v>
      </c>
      <c r="G696" s="315">
        <v>1.1795</v>
      </c>
      <c r="H696" s="314" t="s">
        <v>889</v>
      </c>
      <c r="I696" s="316"/>
      <c r="J696" s="315">
        <v>0.1618</v>
      </c>
      <c r="K696" s="183">
        <v>152.7266</v>
      </c>
      <c r="L696" s="183">
        <v>38.1531</v>
      </c>
      <c r="M696" s="154">
        <f t="shared" si="100"/>
        <v>0.9856461236</v>
      </c>
      <c r="N696" s="250">
        <f t="shared" si="101"/>
        <v>150.5343813</v>
      </c>
      <c r="O696" s="250">
        <f t="shared" si="102"/>
        <v>3.650987227</v>
      </c>
      <c r="P696" s="156"/>
      <c r="Q696" s="157"/>
      <c r="R696" s="302"/>
    </row>
    <row r="697">
      <c r="B697" s="41">
        <f>'Sample Weights'!A394</f>
        <v>393</v>
      </c>
      <c r="C697" s="41">
        <f>'Sample Weights'!B394</f>
        <v>337</v>
      </c>
      <c r="D697" s="41" t="str">
        <f>'Sample Weights'!C394</f>
        <v>SQMC-25-1</v>
      </c>
      <c r="E697" s="41">
        <f>'Sample Weights'!D394</f>
        <v>0.0209</v>
      </c>
      <c r="F697" s="314" t="s">
        <v>975</v>
      </c>
      <c r="G697" s="315">
        <v>1.1836</v>
      </c>
      <c r="H697" s="314" t="s">
        <v>858</v>
      </c>
      <c r="I697" s="316"/>
      <c r="J697" s="315">
        <v>0.1603</v>
      </c>
      <c r="K697" s="183">
        <v>98.4223</v>
      </c>
      <c r="L697" s="183">
        <v>37.51</v>
      </c>
      <c r="M697" s="154">
        <f t="shared" si="100"/>
        <v>1.004952286</v>
      </c>
      <c r="N697" s="250">
        <f t="shared" si="101"/>
        <v>98.90971541</v>
      </c>
      <c r="O697" s="250">
        <f t="shared" si="102"/>
        <v>2.410800441</v>
      </c>
      <c r="P697" s="156">
        <f>AVERAGE(O697:O698)</f>
        <v>2.413660741</v>
      </c>
      <c r="Q697" s="157">
        <f>(MAX(O697:O698)-MIN(O697:O698))/P697</f>
        <v>0.00237009299</v>
      </c>
      <c r="R697" s="302" t="str">
        <f>IF(Q697&gt;C$15, "Repeat", "")</f>
        <v/>
      </c>
    </row>
    <row r="698">
      <c r="B698" s="41">
        <f>'Sample Weights'!A395</f>
        <v>394</v>
      </c>
      <c r="C698" s="41">
        <f>'Sample Weights'!B395</f>
        <v>337</v>
      </c>
      <c r="D698" s="41" t="str">
        <f>'Sample Weights'!C395</f>
        <v>SQMC-25-1</v>
      </c>
      <c r="E698" s="41">
        <f>'Sample Weights'!D395</f>
        <v>0.021</v>
      </c>
      <c r="F698" s="314" t="s">
        <v>975</v>
      </c>
      <c r="G698" s="315">
        <v>1.1806</v>
      </c>
      <c r="H698" s="314" t="s">
        <v>892</v>
      </c>
      <c r="I698" s="316"/>
      <c r="J698" s="315">
        <v>0.1615</v>
      </c>
      <c r="K698" s="183">
        <v>106.4344</v>
      </c>
      <c r="L698" s="183">
        <v>40.125</v>
      </c>
      <c r="M698" s="154">
        <f t="shared" si="100"/>
        <v>0.9378604505</v>
      </c>
      <c r="N698" s="250">
        <f t="shared" si="101"/>
        <v>99.82061433</v>
      </c>
      <c r="O698" s="250">
        <f t="shared" si="102"/>
        <v>2.416521041</v>
      </c>
      <c r="P698" s="156"/>
      <c r="Q698" s="157"/>
      <c r="R698" s="302"/>
    </row>
    <row r="699">
      <c r="B699" s="41">
        <f>'Sample Weights'!A396</f>
        <v>395</v>
      </c>
      <c r="C699" s="41">
        <f>'Sample Weights'!B396</f>
        <v>368</v>
      </c>
      <c r="D699" s="41" t="str">
        <f>'Sample Weights'!C396</f>
        <v>WELC-27-4</v>
      </c>
      <c r="E699" s="41">
        <f>'Sample Weights'!D396</f>
        <v>0.0218</v>
      </c>
      <c r="F699" s="314" t="s">
        <v>962</v>
      </c>
      <c r="G699" s="315">
        <v>1.1804</v>
      </c>
      <c r="H699" s="314" t="s">
        <v>859</v>
      </c>
      <c r="I699" s="316"/>
      <c r="J699" s="315">
        <v>0.1611</v>
      </c>
      <c r="K699" s="183">
        <v>65.4264</v>
      </c>
      <c r="L699" s="183">
        <v>39.0098</v>
      </c>
      <c r="M699" s="154">
        <f t="shared" si="100"/>
        <v>0.9652980743</v>
      </c>
      <c r="N699" s="250">
        <f t="shared" si="101"/>
        <v>63.15597793</v>
      </c>
      <c r="O699" s="250">
        <f t="shared" si="102"/>
        <v>1.502157404</v>
      </c>
      <c r="P699" s="156">
        <f>AVERAGE(O699:O700)</f>
        <v>1.537740436</v>
      </c>
      <c r="Q699" s="157">
        <f>(MAX(O699:O700)-MIN(O699:O700))/P699</f>
        <v>0.04627963368</v>
      </c>
      <c r="R699" s="302" t="str">
        <f>IF(Q699&gt;C$15, "Repeat", "")</f>
        <v/>
      </c>
    </row>
    <row r="700">
      <c r="B700" s="41">
        <f>'Sample Weights'!A397</f>
        <v>396</v>
      </c>
      <c r="C700" s="41">
        <f>'Sample Weights'!B397</f>
        <v>368</v>
      </c>
      <c r="D700" s="41" t="str">
        <f>'Sample Weights'!C397</f>
        <v>WELC-27-4</v>
      </c>
      <c r="E700" s="41">
        <f>'Sample Weights'!D397</f>
        <v>0.0209</v>
      </c>
      <c r="F700" s="314" t="s">
        <v>1020</v>
      </c>
      <c r="G700" s="315">
        <v>1.1797</v>
      </c>
      <c r="H700" s="314" t="s">
        <v>860</v>
      </c>
      <c r="I700" s="314" t="s">
        <v>891</v>
      </c>
      <c r="J700" s="315">
        <v>0.1611</v>
      </c>
      <c r="K700" s="183">
        <v>65.1724</v>
      </c>
      <c r="L700" s="183">
        <v>38.8029</v>
      </c>
      <c r="M700" s="154">
        <f t="shared" si="100"/>
        <v>0.973828149</v>
      </c>
      <c r="N700" s="250">
        <f t="shared" si="101"/>
        <v>63.46671766</v>
      </c>
      <c r="O700" s="250">
        <f t="shared" si="102"/>
        <v>1.573323468</v>
      </c>
      <c r="P700" s="156"/>
      <c r="Q700" s="157"/>
      <c r="R700" s="302"/>
    </row>
    <row r="701">
      <c r="B701" s="41">
        <f>'Sample Weights'!A398</f>
        <v>397</v>
      </c>
      <c r="C701" s="41">
        <f>'Sample Weights'!B398</f>
        <v>312</v>
      </c>
      <c r="D701" s="41" t="str">
        <f>'Sample Weights'!C398</f>
        <v>SKWE-24-1</v>
      </c>
      <c r="E701" s="41">
        <f>'Sample Weights'!D398</f>
        <v>0.0211</v>
      </c>
      <c r="F701" s="314" t="s">
        <v>1020</v>
      </c>
      <c r="G701" s="315">
        <v>1.1911</v>
      </c>
      <c r="H701" s="314" t="s">
        <v>991</v>
      </c>
      <c r="I701" s="314" t="s">
        <v>893</v>
      </c>
      <c r="J701" s="315">
        <v>0.1619</v>
      </c>
      <c r="K701" s="183">
        <v>39.2183</v>
      </c>
      <c r="L701" s="183">
        <v>38.7677</v>
      </c>
      <c r="M701" s="154">
        <f t="shared" si="100"/>
        <v>0.9836963059</v>
      </c>
      <c r="N701" s="250">
        <f t="shared" si="101"/>
        <v>38.57889683</v>
      </c>
      <c r="O701" s="250">
        <f t="shared" si="102"/>
        <v>0.9892537292</v>
      </c>
      <c r="P701" s="156">
        <f>AVERAGE(O701:O702)</f>
        <v>0.9885709701</v>
      </c>
      <c r="Q701" s="157">
        <f>(MAX(O701:O702)-MIN(O701:O702))/P701</f>
        <v>0.001381305276</v>
      </c>
      <c r="R701" s="302" t="str">
        <f>IF(Q701&gt;C$15, "Repeat", "")</f>
        <v/>
      </c>
    </row>
    <row r="702">
      <c r="B702" s="41">
        <f>'Sample Weights'!A399</f>
        <v>398</v>
      </c>
      <c r="C702" s="41">
        <f>'Sample Weights'!B399</f>
        <v>312</v>
      </c>
      <c r="D702" s="41" t="str">
        <f>'Sample Weights'!C399</f>
        <v>SKWE-24-1</v>
      </c>
      <c r="E702" s="41">
        <f>'Sample Weights'!D399</f>
        <v>0.0211</v>
      </c>
      <c r="F702" s="314" t="s">
        <v>1014</v>
      </c>
      <c r="G702" s="315">
        <v>1.1784</v>
      </c>
      <c r="H702" s="314" t="s">
        <v>893</v>
      </c>
      <c r="I702" s="316"/>
      <c r="J702" s="315">
        <v>0.1621</v>
      </c>
      <c r="K702" s="183">
        <v>39.6681</v>
      </c>
      <c r="L702" s="183">
        <v>38.4459</v>
      </c>
      <c r="M702" s="154">
        <f t="shared" si="100"/>
        <v>0.9814001314</v>
      </c>
      <c r="N702" s="250">
        <f t="shared" si="101"/>
        <v>38.93027855</v>
      </c>
      <c r="O702" s="250">
        <f t="shared" si="102"/>
        <v>0.9878882109</v>
      </c>
      <c r="P702" s="156"/>
      <c r="Q702" s="157"/>
      <c r="R702" s="302"/>
    </row>
    <row r="703">
      <c r="B703" s="41">
        <f>'Sample Weights'!A400</f>
        <v>399</v>
      </c>
      <c r="C703" s="41">
        <f>'Sample Weights'!B400</f>
        <v>37</v>
      </c>
      <c r="D703" s="41" t="str">
        <f>'Sample Weights'!C400</f>
        <v>CHWH-27-3</v>
      </c>
      <c r="E703" s="41">
        <f>'Sample Weights'!D400</f>
        <v>0.0216</v>
      </c>
      <c r="F703" s="314" t="s">
        <v>1019</v>
      </c>
      <c r="G703" s="315">
        <v>1.1807</v>
      </c>
      <c r="H703" s="314" t="s">
        <v>861</v>
      </c>
      <c r="I703" s="316"/>
      <c r="J703" s="315">
        <v>0.158</v>
      </c>
      <c r="K703" s="183">
        <v>46.3735</v>
      </c>
      <c r="L703" s="184">
        <v>37.7946</v>
      </c>
      <c r="M703" s="154">
        <f t="shared" si="100"/>
        <v>1</v>
      </c>
      <c r="N703" s="250">
        <f t="shared" si="101"/>
        <v>46.3735</v>
      </c>
      <c r="O703" s="250">
        <f t="shared" si="102"/>
        <v>1.133507831</v>
      </c>
      <c r="P703" s="156">
        <f>AVERAGE(O703:O704)</f>
        <v>1.143132585</v>
      </c>
      <c r="Q703" s="157">
        <f>(MAX(O703:O704)-MIN(O703:O704))/P703</f>
        <v>0.01683925986</v>
      </c>
      <c r="R703" s="302" t="str">
        <f>IF(Q703&gt;C$15, "Repeat", "")</f>
        <v/>
      </c>
    </row>
    <row r="704">
      <c r="B704" s="41">
        <f>'Sample Weights'!A401</f>
        <v>400</v>
      </c>
      <c r="C704" s="41">
        <f>'Sample Weights'!B401</f>
        <v>37</v>
      </c>
      <c r="D704" s="41" t="str">
        <f>'Sample Weights'!C401</f>
        <v>CHWH-27-3</v>
      </c>
      <c r="E704" s="41">
        <f>'Sample Weights'!D401</f>
        <v>0.0214</v>
      </c>
      <c r="F704" s="314" t="s">
        <v>1014</v>
      </c>
      <c r="G704" s="315">
        <v>1.1808</v>
      </c>
      <c r="H704" s="314" t="s">
        <v>894</v>
      </c>
      <c r="I704" s="316"/>
      <c r="J704" s="315">
        <v>0.1626</v>
      </c>
      <c r="K704" s="183">
        <v>45.9719</v>
      </c>
      <c r="L704" s="183">
        <v>37.2766</v>
      </c>
      <c r="M704" s="154">
        <f t="shared" si="100"/>
        <v>1.01432145</v>
      </c>
      <c r="N704" s="250">
        <f t="shared" si="101"/>
        <v>46.63028429</v>
      </c>
      <c r="O704" s="250">
        <f t="shared" si="102"/>
        <v>1.152757338</v>
      </c>
      <c r="P704" s="156"/>
      <c r="Q704" s="157"/>
      <c r="R704" s="302"/>
    </row>
    <row r="705">
      <c r="B705" s="41">
        <f>'Sample Weights'!A402</f>
        <v>401</v>
      </c>
      <c r="C705" s="41">
        <f>'Sample Weights'!B402</f>
        <v>303</v>
      </c>
      <c r="D705" s="41" t="str">
        <f>'Sample Weights'!C402</f>
        <v>SKWB-24-3</v>
      </c>
      <c r="E705" s="41">
        <f>'Sample Weights'!D402</f>
        <v>0.0211</v>
      </c>
      <c r="F705" s="314" t="s">
        <v>1020</v>
      </c>
      <c r="G705" s="315">
        <v>1.1803</v>
      </c>
      <c r="H705" s="314" t="s">
        <v>862</v>
      </c>
      <c r="I705" s="316"/>
      <c r="J705" s="315">
        <v>0.1611</v>
      </c>
      <c r="K705" s="183">
        <v>57.8343</v>
      </c>
      <c r="L705" s="183">
        <v>37.9228</v>
      </c>
      <c r="M705" s="154">
        <f t="shared" si="100"/>
        <v>0.9968903808</v>
      </c>
      <c r="N705" s="250">
        <f t="shared" si="101"/>
        <v>57.65445735</v>
      </c>
      <c r="O705" s="250">
        <f t="shared" si="102"/>
        <v>1.424040466</v>
      </c>
      <c r="P705" s="156">
        <f>AVERAGE(O705:O706)</f>
        <v>1.431495402</v>
      </c>
      <c r="Q705" s="157">
        <f>(MAX(O705:O706)-MIN(O705:O706))/P705</f>
        <v>0.01041559137</v>
      </c>
      <c r="R705" s="302" t="str">
        <f>IF(Q705&gt;C$15, "Repeat", "")</f>
        <v/>
      </c>
    </row>
    <row r="706">
      <c r="B706" s="41">
        <f>'Sample Weights'!A403</f>
        <v>402</v>
      </c>
      <c r="C706" s="41">
        <f>'Sample Weights'!B403</f>
        <v>303</v>
      </c>
      <c r="D706" s="41" t="str">
        <f>'Sample Weights'!C403</f>
        <v>SKWB-24-3</v>
      </c>
      <c r="E706" s="41">
        <f>'Sample Weights'!D403</f>
        <v>0.0215</v>
      </c>
      <c r="F706" s="314" t="s">
        <v>1019</v>
      </c>
      <c r="G706" s="315">
        <v>1.1822</v>
      </c>
      <c r="H706" s="314" t="s">
        <v>895</v>
      </c>
      <c r="I706" s="314" t="s">
        <v>895</v>
      </c>
      <c r="J706" s="315">
        <v>0.1613</v>
      </c>
      <c r="K706" s="183">
        <v>58.5458</v>
      </c>
      <c r="L706" s="183">
        <v>37.3758</v>
      </c>
      <c r="M706" s="154">
        <f t="shared" si="100"/>
        <v>1.014083814</v>
      </c>
      <c r="N706" s="250">
        <f t="shared" si="101"/>
        <v>59.37034816</v>
      </c>
      <c r="O706" s="250">
        <f t="shared" si="102"/>
        <v>1.438950337</v>
      </c>
      <c r="P706" s="156"/>
      <c r="Q706" s="157"/>
      <c r="R706" s="302"/>
    </row>
    <row r="707">
      <c r="B707" s="41">
        <f>'Sample Weights'!A404</f>
        <v>403</v>
      </c>
      <c r="C707" s="41">
        <f>'Sample Weights'!B404</f>
        <v>302</v>
      </c>
      <c r="D707" s="41" t="str">
        <f>'Sample Weights'!C404</f>
        <v>SKWB-24-2</v>
      </c>
      <c r="E707" s="41">
        <f>'Sample Weights'!D404</f>
        <v>0.0209</v>
      </c>
      <c r="F707" s="314" t="s">
        <v>1021</v>
      </c>
      <c r="G707" s="315">
        <v>1.1795</v>
      </c>
      <c r="H707" s="314" t="s">
        <v>863</v>
      </c>
      <c r="I707" s="314" t="s">
        <v>896</v>
      </c>
      <c r="J707" s="315">
        <v>0.1613</v>
      </c>
      <c r="K707" s="183">
        <v>64.8115</v>
      </c>
      <c r="L707" s="183">
        <v>37.7841</v>
      </c>
      <c r="M707" s="154">
        <f t="shared" si="100"/>
        <v>1.002040269</v>
      </c>
      <c r="N707" s="250">
        <f t="shared" si="101"/>
        <v>64.9437329</v>
      </c>
      <c r="O707" s="250">
        <f t="shared" si="102"/>
        <v>1.607901356</v>
      </c>
      <c r="P707" s="156">
        <f>AVERAGE(O707:O708)</f>
        <v>1.596566466</v>
      </c>
      <c r="Q707" s="157">
        <f>(MAX(O707:O708)-MIN(O707:O708))/P707</f>
        <v>0.01419908291</v>
      </c>
      <c r="R707" s="302" t="str">
        <f>IF(Q707&gt;C$15, "Repeat", "")</f>
        <v/>
      </c>
    </row>
    <row r="708">
      <c r="B708" s="41">
        <f>'Sample Weights'!A405</f>
        <v>404</v>
      </c>
      <c r="C708" s="41">
        <f>'Sample Weights'!B405</f>
        <v>302</v>
      </c>
      <c r="D708" s="41" t="str">
        <f>'Sample Weights'!C405</f>
        <v>SKWB-24-2</v>
      </c>
      <c r="E708" s="41">
        <f>'Sample Weights'!D405</f>
        <v>0.0214</v>
      </c>
      <c r="F708" s="314" t="s">
        <v>1020</v>
      </c>
      <c r="G708" s="315">
        <v>1.1835</v>
      </c>
      <c r="H708" s="314" t="s">
        <v>896</v>
      </c>
      <c r="I708" s="316"/>
      <c r="J708" s="315">
        <v>0.1617</v>
      </c>
      <c r="K708" s="183">
        <v>63.1377</v>
      </c>
      <c r="L708" s="183">
        <v>36.6166</v>
      </c>
      <c r="M708" s="154">
        <f t="shared" si="100"/>
        <v>1.035319647</v>
      </c>
      <c r="N708" s="250">
        <f t="shared" si="101"/>
        <v>65.36770127</v>
      </c>
      <c r="O708" s="250">
        <f t="shared" si="102"/>
        <v>1.585231576</v>
      </c>
      <c r="P708" s="156"/>
      <c r="Q708" s="157"/>
      <c r="R708" s="302"/>
    </row>
    <row r="709">
      <c r="B709" s="41">
        <f>'Sample Weights'!A406</f>
        <v>405</v>
      </c>
      <c r="C709" s="41">
        <f>'Sample Weights'!B406</f>
        <v>233</v>
      </c>
      <c r="D709" s="41" t="str">
        <f>'Sample Weights'!C406</f>
        <v>MEMA-28-5</v>
      </c>
      <c r="E709" s="41">
        <f>'Sample Weights'!D406</f>
        <v>0.0209</v>
      </c>
      <c r="F709" s="314" t="s">
        <v>1014</v>
      </c>
      <c r="G709" s="315">
        <v>1.1825</v>
      </c>
      <c r="H709" s="314" t="s">
        <v>864</v>
      </c>
      <c r="I709" s="316"/>
      <c r="J709" s="315">
        <v>0.1627</v>
      </c>
      <c r="K709" s="183">
        <v>36.0538</v>
      </c>
      <c r="L709" s="183">
        <v>38.4011</v>
      </c>
      <c r="M709" s="154">
        <f t="shared" si="100"/>
        <v>0.9859605231</v>
      </c>
      <c r="N709" s="250">
        <f t="shared" si="101"/>
        <v>35.54762351</v>
      </c>
      <c r="O709" s="250">
        <f t="shared" si="102"/>
        <v>0.9212350631</v>
      </c>
      <c r="P709" s="156">
        <f>AVERAGE(O709:O710)</f>
        <v>0.9101970538</v>
      </c>
      <c r="Q709" s="157">
        <f>(MAX(O709:O710)-MIN(O709:O710))/P709</f>
        <v>0.02425410913</v>
      </c>
      <c r="R709" s="302" t="str">
        <f>IF(Q709&gt;C$15, "Repeat", "")</f>
        <v/>
      </c>
    </row>
    <row r="710">
      <c r="B710" s="41">
        <f>'Sample Weights'!A407</f>
        <v>406</v>
      </c>
      <c r="C710" s="41">
        <f>'Sample Weights'!B407</f>
        <v>233</v>
      </c>
      <c r="D710" s="41" t="str">
        <f>'Sample Weights'!C407</f>
        <v>MEMA-28-5</v>
      </c>
      <c r="E710" s="41">
        <f>'Sample Weights'!D407</f>
        <v>0.0203</v>
      </c>
      <c r="F710" s="314" t="s">
        <v>1019</v>
      </c>
      <c r="G710" s="315">
        <v>1.181</v>
      </c>
      <c r="H710" s="314" t="s">
        <v>898</v>
      </c>
      <c r="I710" s="316"/>
      <c r="J710" s="315">
        <v>0.1617</v>
      </c>
      <c r="K710" s="183">
        <v>35.095</v>
      </c>
      <c r="L710" s="183">
        <v>39.5915</v>
      </c>
      <c r="M710" s="154">
        <f t="shared" si="100"/>
        <v>0.9566409509</v>
      </c>
      <c r="N710" s="250">
        <f t="shared" si="101"/>
        <v>33.57331417</v>
      </c>
      <c r="O710" s="250">
        <f t="shared" si="102"/>
        <v>0.8991590444</v>
      </c>
      <c r="P710" s="156"/>
      <c r="Q710" s="157"/>
      <c r="R710" s="302"/>
    </row>
    <row r="711">
      <c r="B711" s="41">
        <f>'Sample Weights'!A408</f>
        <v>407</v>
      </c>
      <c r="C711" s="41" t="str">
        <f>'Sample Weights'!B408</f>
        <v>Nisqually-1</v>
      </c>
      <c r="D711" s="41" t="str">
        <f>'Sample Weights'!C408</f>
        <v/>
      </c>
      <c r="E711" s="41">
        <f>'Sample Weights'!D408</f>
        <v>0.0214</v>
      </c>
      <c r="F711" s="314" t="s">
        <v>1023</v>
      </c>
      <c r="G711" s="315">
        <v>1.1831</v>
      </c>
      <c r="H711" s="314" t="s">
        <v>865</v>
      </c>
      <c r="I711" s="316"/>
      <c r="J711" s="315">
        <v>0.1615</v>
      </c>
      <c r="K711" s="183">
        <v>85.0324</v>
      </c>
      <c r="L711" s="183">
        <v>38.537</v>
      </c>
      <c r="M711" s="154">
        <f t="shared" si="100"/>
        <v>0.986283113</v>
      </c>
      <c r="N711" s="250">
        <f t="shared" si="101"/>
        <v>83.86602018</v>
      </c>
      <c r="O711" s="250">
        <f t="shared" si="102"/>
        <v>2.009545284</v>
      </c>
      <c r="P711" s="156">
        <f>AVERAGE(O711:O712)</f>
        <v>2.057186941</v>
      </c>
      <c r="Q711" s="157">
        <f>(MAX(O711:O712)-MIN(O711:O712))/P711</f>
        <v>0.04631728557</v>
      </c>
      <c r="R711" s="302" t="str">
        <f>IF(Q711&gt;C$15, "Repeat", "")</f>
        <v/>
      </c>
    </row>
    <row r="712">
      <c r="B712" s="41">
        <f>'Sample Weights'!A409</f>
        <v>408</v>
      </c>
      <c r="C712" s="41" t="str">
        <f>'Sample Weights'!B409</f>
        <v>Nisqually-1</v>
      </c>
      <c r="D712" s="41" t="str">
        <f>'Sample Weights'!C409</f>
        <v/>
      </c>
      <c r="E712" s="41">
        <f>'Sample Weights'!D409</f>
        <v>0.021</v>
      </c>
      <c r="F712" s="314" t="s">
        <v>1023</v>
      </c>
      <c r="G712" s="315">
        <v>1.1856</v>
      </c>
      <c r="H712" s="314" t="s">
        <v>867</v>
      </c>
      <c r="I712" s="314" t="s">
        <v>897</v>
      </c>
      <c r="J712" s="315">
        <v>0.161</v>
      </c>
      <c r="K712" s="183">
        <v>90.1926</v>
      </c>
      <c r="L712" s="183">
        <v>39.8579</v>
      </c>
      <c r="M712" s="154">
        <f t="shared" si="100"/>
        <v>0.955191426</v>
      </c>
      <c r="N712" s="250">
        <f t="shared" si="101"/>
        <v>86.1511982</v>
      </c>
      <c r="O712" s="250">
        <f t="shared" si="102"/>
        <v>2.104828599</v>
      </c>
      <c r="P712" s="156"/>
      <c r="Q712" s="157"/>
      <c r="R712" s="302"/>
    </row>
    <row r="713">
      <c r="B713" s="132"/>
      <c r="C713" s="52"/>
      <c r="D713" s="53"/>
      <c r="E713" s="52"/>
      <c r="F713" s="53"/>
      <c r="G713" s="53"/>
      <c r="H713" s="53"/>
      <c r="I713" s="53"/>
      <c r="J713" s="53"/>
      <c r="K713" s="52"/>
      <c r="L713" s="91"/>
      <c r="M713" s="52"/>
      <c r="N713" s="52"/>
      <c r="O713" s="52"/>
      <c r="P713" s="54"/>
      <c r="Q713" s="54"/>
    </row>
    <row r="714">
      <c r="B714" s="132"/>
      <c r="C714" s="52"/>
      <c r="D714" s="53"/>
      <c r="E714" s="52"/>
      <c r="F714" s="53"/>
      <c r="G714" s="53"/>
      <c r="H714" s="53"/>
      <c r="I714" s="53"/>
      <c r="J714" s="53"/>
      <c r="K714" s="52"/>
      <c r="L714" s="91" t="s">
        <v>590</v>
      </c>
      <c r="M714" s="52"/>
      <c r="N714" s="52"/>
      <c r="O714" s="52"/>
      <c r="P714" s="54"/>
      <c r="Q714" s="54"/>
    </row>
    <row r="715">
      <c r="B715" s="251" t="s">
        <v>1067</v>
      </c>
      <c r="C715" s="52"/>
      <c r="D715" s="53"/>
      <c r="E715" s="52"/>
      <c r="F715" s="53"/>
      <c r="G715" s="53"/>
      <c r="H715" s="29"/>
      <c r="I715" s="53"/>
      <c r="J715" s="53"/>
      <c r="K715" s="52"/>
      <c r="L715" s="323">
        <f>AVERAGE(L689:L712)</f>
        <v>37.8199875</v>
      </c>
      <c r="M715" s="52"/>
      <c r="N715" s="52"/>
      <c r="O715" s="52"/>
      <c r="P715" s="54"/>
      <c r="Q715" s="54"/>
    </row>
    <row r="716">
      <c r="B716" s="60" t="s">
        <v>372</v>
      </c>
      <c r="C716" s="59" t="s">
        <v>1068</v>
      </c>
      <c r="D716" s="53"/>
      <c r="E716" s="52"/>
      <c r="F716" s="53"/>
      <c r="G716" s="53"/>
      <c r="H716" s="53"/>
      <c r="I716" s="53"/>
      <c r="J716" s="53"/>
      <c r="K716" s="52"/>
      <c r="L716" s="52"/>
      <c r="M716" s="52"/>
      <c r="N716" s="52"/>
      <c r="O716" s="52"/>
      <c r="P716" s="54"/>
      <c r="Q716" s="54"/>
    </row>
    <row r="717">
      <c r="B717" s="127" t="s">
        <v>1064</v>
      </c>
      <c r="C717" s="52"/>
      <c r="D717" s="53"/>
      <c r="E717" s="52"/>
      <c r="F717" s="53"/>
      <c r="G717" s="53"/>
      <c r="H717" s="53"/>
      <c r="I717" s="53"/>
      <c r="J717" s="53"/>
      <c r="K717" s="52"/>
      <c r="L717" s="52"/>
      <c r="M717" s="52"/>
      <c r="N717" s="52"/>
      <c r="O717" s="52"/>
      <c r="P717" s="54"/>
      <c r="Q717" s="54"/>
    </row>
    <row r="718">
      <c r="B718" s="132"/>
      <c r="C718" s="52"/>
      <c r="D718" s="53"/>
      <c r="E718" s="52"/>
      <c r="F718" s="129">
        <v>42891.0</v>
      </c>
      <c r="G718" s="53"/>
      <c r="H718" s="53"/>
      <c r="I718" s="129">
        <v>42921.0</v>
      </c>
      <c r="J718" s="53"/>
      <c r="K718" s="52"/>
      <c r="L718" s="52"/>
      <c r="M718" s="52"/>
      <c r="N718" s="52"/>
      <c r="O718" s="52"/>
      <c r="P718" s="54"/>
      <c r="Q718" s="54"/>
      <c r="R718" s="91"/>
    </row>
    <row r="719">
      <c r="B719" s="306" t="s">
        <v>394</v>
      </c>
      <c r="C719" s="306" t="s">
        <v>4</v>
      </c>
      <c r="D719" s="306" t="s">
        <v>5</v>
      </c>
      <c r="E719" s="306" t="s">
        <v>398</v>
      </c>
      <c r="F719" s="306" t="s">
        <v>399</v>
      </c>
      <c r="G719" s="306" t="s">
        <v>400</v>
      </c>
      <c r="H719" s="306" t="s">
        <v>401</v>
      </c>
      <c r="I719" s="306" t="s">
        <v>402</v>
      </c>
      <c r="J719" s="306" t="s">
        <v>403</v>
      </c>
      <c r="K719" s="306" t="s">
        <v>404</v>
      </c>
      <c r="L719" s="306" t="s">
        <v>405</v>
      </c>
      <c r="M719" s="306" t="s">
        <v>406</v>
      </c>
      <c r="N719" s="306" t="s">
        <v>407</v>
      </c>
      <c r="O719" s="306" t="s">
        <v>408</v>
      </c>
      <c r="P719" s="307" t="s">
        <v>409</v>
      </c>
      <c r="Q719" s="307" t="s">
        <v>411</v>
      </c>
      <c r="R719" s="308" t="s">
        <v>412</v>
      </c>
    </row>
    <row r="720">
      <c r="B720" s="41">
        <f>'Sample Weights'!A410</f>
        <v>409</v>
      </c>
      <c r="C720" s="41">
        <f>'Sample Weights'!B410</f>
        <v>229</v>
      </c>
      <c r="D720" s="41" t="str">
        <f>'Sample Weights'!C410</f>
        <v>MCMN-27-5</v>
      </c>
      <c r="E720" s="41">
        <f>'Sample Weights'!D410</f>
        <v>0.0203</v>
      </c>
      <c r="F720" s="314" t="s">
        <v>1069</v>
      </c>
      <c r="G720" s="315">
        <v>1.1744</v>
      </c>
      <c r="H720" s="314" t="s">
        <v>457</v>
      </c>
      <c r="I720" s="314" t="s">
        <v>457</v>
      </c>
      <c r="J720" s="315">
        <v>0.1614</v>
      </c>
      <c r="K720" s="301">
        <v>60.0171</v>
      </c>
      <c r="L720" s="301">
        <v>29.063</v>
      </c>
      <c r="M720" s="154">
        <f t="shared" ref="M720:M743" si="103">(L$728/(F$728/C$10)/(F$728/C$10+(G$728-F$728)/C$11+J$728/C$12))/(L720/(F720/C$10)/(F720/C$10+(G720-F720)/C$11+J720/C$12))</f>
        <v>1.230341051</v>
      </c>
      <c r="N720" s="250">
        <f t="shared" ref="N720:N743" si="104">K720*M720</f>
        <v>73.8415019</v>
      </c>
      <c r="O720" s="250">
        <f t="shared" ref="O720:O743" si="105">(N720-D$764)/D$763*(F720/C$10+(G720-F720)/C$11+J720/C$12)/E720</f>
        <v>1.862815561</v>
      </c>
      <c r="P720" s="156">
        <f>AVERAGE(O720:O721)</f>
        <v>1.920454146</v>
      </c>
      <c r="Q720" s="157">
        <f>(MAX(O720:O721)-MIN(O720:O721))/P720</f>
        <v>0.06002599523</v>
      </c>
      <c r="R720" s="302" t="str">
        <f>IF(Q720&gt;C$15, "Repeat", "")</f>
        <v/>
      </c>
    </row>
    <row r="721">
      <c r="B721" s="41">
        <f>'Sample Weights'!A411</f>
        <v>410</v>
      </c>
      <c r="C721" s="41">
        <f>'Sample Weights'!B411</f>
        <v>229</v>
      </c>
      <c r="D721" s="41" t="str">
        <f>'Sample Weights'!C411</f>
        <v>MCMN-27-5</v>
      </c>
      <c r="E721" s="41">
        <f>'Sample Weights'!D411</f>
        <v>0.0204</v>
      </c>
      <c r="F721" s="314" t="s">
        <v>1070</v>
      </c>
      <c r="G721" s="315">
        <v>1.1763</v>
      </c>
      <c r="H721" s="314" t="s">
        <v>831</v>
      </c>
      <c r="I721" s="314" t="s">
        <v>468</v>
      </c>
      <c r="J721" s="315">
        <v>0.1587</v>
      </c>
      <c r="K721" s="183">
        <v>75.6824</v>
      </c>
      <c r="L721" s="183">
        <v>34.4902</v>
      </c>
      <c r="M721" s="154">
        <f t="shared" si="103"/>
        <v>1.044217505</v>
      </c>
      <c r="N721" s="250">
        <f t="shared" si="104"/>
        <v>79.02888691</v>
      </c>
      <c r="O721" s="250">
        <f t="shared" si="105"/>
        <v>1.978092732</v>
      </c>
      <c r="P721" s="156"/>
      <c r="Q721" s="157"/>
      <c r="R721" s="302"/>
    </row>
    <row r="722">
      <c r="B722" s="41">
        <f>'Sample Weights'!A412</f>
        <v>411</v>
      </c>
      <c r="C722" s="41">
        <f>'Sample Weights'!B412</f>
        <v>9</v>
      </c>
      <c r="D722" s="41" t="str">
        <f>'Sample Weights'!C412</f>
        <v>BELA-18-2</v>
      </c>
      <c r="E722" s="41">
        <f>'Sample Weights'!D412</f>
        <v>0.0215</v>
      </c>
      <c r="F722" s="314" t="s">
        <v>975</v>
      </c>
      <c r="G722" s="315">
        <v>1.1822</v>
      </c>
      <c r="H722" s="314" t="s">
        <v>468</v>
      </c>
      <c r="I722" s="314" t="s">
        <v>832</v>
      </c>
      <c r="J722" s="315">
        <v>0.1587</v>
      </c>
      <c r="K722" s="183">
        <v>92.9106</v>
      </c>
      <c r="L722" s="183">
        <v>34.255</v>
      </c>
      <c r="M722" s="154">
        <f t="shared" si="103"/>
        <v>1.058332967</v>
      </c>
      <c r="N722" s="250">
        <f t="shared" si="104"/>
        <v>98.33035094</v>
      </c>
      <c r="O722" s="250">
        <f t="shared" si="105"/>
        <v>2.325865235</v>
      </c>
      <c r="P722" s="156">
        <f>AVERAGE(O722:O723)</f>
        <v>2.327191051</v>
      </c>
      <c r="Q722" s="157">
        <f>(MAX(O722:O723)-MIN(O722:O723))/P722</f>
        <v>0.001139413247</v>
      </c>
      <c r="R722" s="302" t="str">
        <f>IF(Q722&gt;C$15, "Repeat", "")</f>
        <v/>
      </c>
    </row>
    <row r="723">
      <c r="B723" s="41">
        <f>'Sample Weights'!A413</f>
        <v>412</v>
      </c>
      <c r="C723" s="41">
        <f>'Sample Weights'!B413</f>
        <v>9</v>
      </c>
      <c r="D723" s="41" t="str">
        <f>'Sample Weights'!C413</f>
        <v>BELA-18-2</v>
      </c>
      <c r="E723" s="41">
        <f>'Sample Weights'!D413</f>
        <v>0.0219</v>
      </c>
      <c r="F723" s="314" t="s">
        <v>1017</v>
      </c>
      <c r="G723" s="315">
        <v>1.1812</v>
      </c>
      <c r="H723" s="314" t="s">
        <v>832</v>
      </c>
      <c r="I723" s="314" t="s">
        <v>474</v>
      </c>
      <c r="J723" s="315">
        <v>0.1552</v>
      </c>
      <c r="K723" s="183">
        <v>96.724</v>
      </c>
      <c r="L723" s="183">
        <v>34.8336</v>
      </c>
      <c r="M723" s="154">
        <f t="shared" si="103"/>
        <v>1.040183982</v>
      </c>
      <c r="N723" s="250">
        <f t="shared" si="104"/>
        <v>100.6107555</v>
      </c>
      <c r="O723" s="250">
        <f t="shared" si="105"/>
        <v>2.328516867</v>
      </c>
      <c r="P723" s="156"/>
      <c r="Q723" s="157"/>
      <c r="R723" s="302"/>
    </row>
    <row r="724">
      <c r="B724" s="41">
        <f>'Sample Weights'!A414</f>
        <v>413</v>
      </c>
      <c r="C724" s="41">
        <f>'Sample Weights'!B414</f>
        <v>178</v>
      </c>
      <c r="D724" s="41" t="str">
        <f>'Sample Weights'!C414</f>
        <v>KLNG-20-7</v>
      </c>
      <c r="E724" s="41">
        <f>'Sample Weights'!D414</f>
        <v>0.0216</v>
      </c>
      <c r="F724" s="314" t="s">
        <v>961</v>
      </c>
      <c r="G724" s="315">
        <v>1.1782</v>
      </c>
      <c r="H724" s="314" t="s">
        <v>474</v>
      </c>
      <c r="I724" s="314" t="s">
        <v>481</v>
      </c>
      <c r="J724" s="315">
        <v>0.1598</v>
      </c>
      <c r="K724" s="183">
        <v>28.9501</v>
      </c>
      <c r="L724" s="183">
        <v>34.4838</v>
      </c>
      <c r="M724" s="154">
        <f t="shared" si="103"/>
        <v>1.053940541</v>
      </c>
      <c r="N724" s="250">
        <f t="shared" si="104"/>
        <v>30.51168405</v>
      </c>
      <c r="O724" s="250">
        <f t="shared" si="105"/>
        <v>0.7730386043</v>
      </c>
      <c r="P724" s="156">
        <f>AVERAGE(O724:O725)</f>
        <v>0.7715896955</v>
      </c>
      <c r="Q724" s="157">
        <f>(MAX(O724:O725)-MIN(O724:O725))/P724</f>
        <v>0.003755645864</v>
      </c>
      <c r="R724" s="302" t="str">
        <f>IF(Q724&gt;C$15, "Repeat", "")</f>
        <v/>
      </c>
    </row>
    <row r="725">
      <c r="B725" s="41">
        <f>'Sample Weights'!A415</f>
        <v>414</v>
      </c>
      <c r="C725" s="41">
        <f>'Sample Weights'!B415</f>
        <v>178</v>
      </c>
      <c r="D725" s="41" t="str">
        <f>'Sample Weights'!C415</f>
        <v>KLNG-20-7</v>
      </c>
      <c r="E725" s="41">
        <f>'Sample Weights'!D415</f>
        <v>0.0207</v>
      </c>
      <c r="F725" s="314" t="s">
        <v>962</v>
      </c>
      <c r="G725" s="315">
        <v>1.1783</v>
      </c>
      <c r="H725" s="314" t="s">
        <v>481</v>
      </c>
      <c r="I725" s="314" t="s">
        <v>833</v>
      </c>
      <c r="J725" s="315">
        <v>0.1588</v>
      </c>
      <c r="K725" s="183">
        <v>28.5979</v>
      </c>
      <c r="L725" s="183">
        <v>35.7026</v>
      </c>
      <c r="M725" s="154">
        <f t="shared" si="103"/>
        <v>1.013436466</v>
      </c>
      <c r="N725" s="250">
        <f t="shared" si="104"/>
        <v>28.98215472</v>
      </c>
      <c r="O725" s="250">
        <f t="shared" si="105"/>
        <v>0.7701407867</v>
      </c>
      <c r="P725" s="156"/>
      <c r="Q725" s="157"/>
      <c r="R725" s="302"/>
    </row>
    <row r="726">
      <c r="B726" s="41">
        <f>'Sample Weights'!A416</f>
        <v>415</v>
      </c>
      <c r="C726" s="41">
        <f>'Sample Weights'!B416</f>
        <v>128</v>
      </c>
      <c r="D726" s="41" t="str">
        <f>'Sample Weights'!C416</f>
        <v>HOPF-27-5</v>
      </c>
      <c r="E726" s="41">
        <f>'Sample Weights'!D416</f>
        <v>0.0212</v>
      </c>
      <c r="F726" s="314" t="s">
        <v>1020</v>
      </c>
      <c r="G726" s="315">
        <v>1.1785</v>
      </c>
      <c r="H726" s="314" t="s">
        <v>833</v>
      </c>
      <c r="I726" s="314" t="s">
        <v>483</v>
      </c>
      <c r="J726" s="315">
        <v>0.1521</v>
      </c>
      <c r="K726" s="183">
        <v>19.7912</v>
      </c>
      <c r="L726" s="183">
        <v>36.6349</v>
      </c>
      <c r="M726" s="154">
        <f t="shared" si="103"/>
        <v>0.9883777025</v>
      </c>
      <c r="N726" s="250">
        <f t="shared" si="104"/>
        <v>19.56118079</v>
      </c>
      <c r="O726" s="250">
        <f t="shared" si="105"/>
        <v>0.5329015477</v>
      </c>
      <c r="P726" s="156">
        <f>AVERAGE(O726:O727)</f>
        <v>0.5261630083</v>
      </c>
      <c r="Q726" s="157">
        <f>(MAX(O726:O727)-MIN(O726:O727))/P726</f>
        <v>0.02561388483</v>
      </c>
      <c r="R726" s="302" t="str">
        <f>IF(Q726&gt;C$15, "Repeat", "")</f>
        <v/>
      </c>
    </row>
    <row r="727">
      <c r="B727" s="41">
        <f>'Sample Weights'!A417</f>
        <v>416</v>
      </c>
      <c r="C727" s="41">
        <f>'Sample Weights'!B417</f>
        <v>128</v>
      </c>
      <c r="D727" s="41" t="str">
        <f>'Sample Weights'!C417</f>
        <v>HOPF-27-5</v>
      </c>
      <c r="E727" s="41">
        <f>'Sample Weights'!D417</f>
        <v>0.0215</v>
      </c>
      <c r="F727" s="314" t="s">
        <v>1020</v>
      </c>
      <c r="G727" s="315">
        <v>1.186</v>
      </c>
      <c r="H727" s="314" t="s">
        <v>483</v>
      </c>
      <c r="I727" s="314" t="s">
        <v>834</v>
      </c>
      <c r="J727" s="315">
        <v>0.1572</v>
      </c>
      <c r="K727" s="183">
        <v>18.6446</v>
      </c>
      <c r="L727" s="183">
        <v>35.639</v>
      </c>
      <c r="M727" s="154">
        <f t="shared" si="103"/>
        <v>1.024578705</v>
      </c>
      <c r="N727" s="250">
        <f t="shared" si="104"/>
        <v>19.10286012</v>
      </c>
      <c r="O727" s="250">
        <f t="shared" si="105"/>
        <v>0.519424469</v>
      </c>
      <c r="P727" s="156"/>
      <c r="Q727" s="157"/>
      <c r="R727" s="302"/>
    </row>
    <row r="728">
      <c r="B728" s="41">
        <f>'Sample Weights'!A418</f>
        <v>417</v>
      </c>
      <c r="C728" s="41">
        <f>'Sample Weights'!B418</f>
        <v>116</v>
      </c>
      <c r="D728" s="41" t="str">
        <f>'Sample Weights'!C418</f>
        <v>HOMC-21-3</v>
      </c>
      <c r="E728" s="41">
        <f>'Sample Weights'!D418</f>
        <v>0.0202</v>
      </c>
      <c r="F728" s="314" t="s">
        <v>946</v>
      </c>
      <c r="G728" s="315">
        <v>1.1795</v>
      </c>
      <c r="H728" s="314" t="s">
        <v>491</v>
      </c>
      <c r="I728" s="314" t="s">
        <v>491</v>
      </c>
      <c r="J728" s="315">
        <v>0.1547</v>
      </c>
      <c r="K728" s="183">
        <v>52.6269</v>
      </c>
      <c r="L728" s="184">
        <v>36.2128</v>
      </c>
      <c r="M728" s="154">
        <f t="shared" si="103"/>
        <v>1</v>
      </c>
      <c r="N728" s="250">
        <f t="shared" si="104"/>
        <v>52.6269</v>
      </c>
      <c r="O728" s="250">
        <f t="shared" si="105"/>
        <v>1.360105745</v>
      </c>
      <c r="P728" s="156">
        <f>AVERAGE(O728:O729)</f>
        <v>1.358552485</v>
      </c>
      <c r="Q728" s="157">
        <f>(MAX(O728:O729)-MIN(O728:O729))/P728</f>
        <v>0.002286639642</v>
      </c>
      <c r="R728" s="302" t="str">
        <f>IF(Q728&gt;C$15, "Repeat", "")</f>
        <v/>
      </c>
    </row>
    <row r="729">
      <c r="B729" s="41">
        <f>'Sample Weights'!A419</f>
        <v>418</v>
      </c>
      <c r="C729" s="41">
        <f>'Sample Weights'!B419</f>
        <v>116</v>
      </c>
      <c r="D729" s="41" t="str">
        <f>'Sample Weights'!C419</f>
        <v>HOMC-21-3</v>
      </c>
      <c r="E729" s="41">
        <f>'Sample Weights'!D419</f>
        <v>0.0209</v>
      </c>
      <c r="F729" s="314" t="s">
        <v>961</v>
      </c>
      <c r="G729" s="315">
        <v>1.1859</v>
      </c>
      <c r="H729" s="314" t="s">
        <v>835</v>
      </c>
      <c r="I729" s="314" t="s">
        <v>835</v>
      </c>
      <c r="J729" s="315">
        <v>0.1552</v>
      </c>
      <c r="K729" s="183">
        <v>52.9236</v>
      </c>
      <c r="L729" s="183">
        <v>35.6549</v>
      </c>
      <c r="M729" s="154">
        <f t="shared" si="103"/>
        <v>1.022999736</v>
      </c>
      <c r="N729" s="250">
        <f t="shared" si="104"/>
        <v>54.14082882</v>
      </c>
      <c r="O729" s="250">
        <f t="shared" si="105"/>
        <v>1.356999226</v>
      </c>
      <c r="P729" s="156"/>
      <c r="Q729" s="157"/>
      <c r="R729" s="302"/>
    </row>
    <row r="730">
      <c r="B730" s="41">
        <f>'Sample Weights'!A420</f>
        <v>419</v>
      </c>
      <c r="C730" s="41">
        <f>'Sample Weights'!B420</f>
        <v>39</v>
      </c>
      <c r="D730" s="41" t="str">
        <f>'Sample Weights'!C420</f>
        <v>CHWH-27-5</v>
      </c>
      <c r="E730" s="41">
        <f>'Sample Weights'!D420</f>
        <v>0.0215</v>
      </c>
      <c r="F730" s="314" t="s">
        <v>976</v>
      </c>
      <c r="G730" s="315">
        <v>1.1796</v>
      </c>
      <c r="H730" s="314" t="s">
        <v>495</v>
      </c>
      <c r="I730" s="314" t="s">
        <v>495</v>
      </c>
      <c r="J730" s="315">
        <v>0.1558</v>
      </c>
      <c r="K730" s="183">
        <v>63.9429</v>
      </c>
      <c r="L730" s="183">
        <v>39.8086</v>
      </c>
      <c r="M730" s="154">
        <f t="shared" si="103"/>
        <v>0.9093411806</v>
      </c>
      <c r="N730" s="250">
        <f t="shared" si="104"/>
        <v>58.14591218</v>
      </c>
      <c r="O730" s="250">
        <f t="shared" si="105"/>
        <v>1.404157403</v>
      </c>
      <c r="P730" s="156">
        <f>AVERAGE(O730:O731)</f>
        <v>1.414699915</v>
      </c>
      <c r="Q730" s="157">
        <f>(MAX(O730:O731)-MIN(O730:O731))/P730</f>
        <v>0.01490423798</v>
      </c>
      <c r="R730" s="302" t="str">
        <f>IF(Q730&gt;C$15, "Repeat", "")</f>
        <v/>
      </c>
    </row>
    <row r="731">
      <c r="B731" s="41">
        <f>'Sample Weights'!A421</f>
        <v>420</v>
      </c>
      <c r="C731" s="41">
        <f>'Sample Weights'!B421</f>
        <v>39</v>
      </c>
      <c r="D731" s="41" t="str">
        <f>'Sample Weights'!C421</f>
        <v>CHWH-27-5</v>
      </c>
      <c r="E731" s="41">
        <f>'Sample Weights'!D421</f>
        <v>0.0212</v>
      </c>
      <c r="F731" s="314" t="s">
        <v>1043</v>
      </c>
      <c r="G731" s="315">
        <v>1.1829</v>
      </c>
      <c r="H731" s="314" t="s">
        <v>502</v>
      </c>
      <c r="I731" s="314" t="s">
        <v>502</v>
      </c>
      <c r="J731" s="315">
        <v>0.156</v>
      </c>
      <c r="K731" s="183">
        <v>54.9069</v>
      </c>
      <c r="L731" s="183">
        <v>34.5484</v>
      </c>
      <c r="M731" s="154">
        <f t="shared" si="103"/>
        <v>1.056923</v>
      </c>
      <c r="N731" s="250">
        <f t="shared" si="104"/>
        <v>58.03236545</v>
      </c>
      <c r="O731" s="250">
        <f t="shared" si="105"/>
        <v>1.425242427</v>
      </c>
      <c r="P731" s="156"/>
      <c r="Q731" s="157"/>
      <c r="R731" s="302"/>
    </row>
    <row r="732">
      <c r="B732" s="41">
        <f>'Sample Weights'!A422</f>
        <v>421</v>
      </c>
      <c r="C732" s="41">
        <f>'Sample Weights'!B422</f>
        <v>180</v>
      </c>
      <c r="D732" s="41" t="str">
        <f>'Sample Weights'!C422</f>
        <v>KTMA-12-4</v>
      </c>
      <c r="E732" s="41">
        <f>'Sample Weights'!D422</f>
        <v>0.0206</v>
      </c>
      <c r="F732" s="314" t="s">
        <v>953</v>
      </c>
      <c r="G732" s="315">
        <v>1.1859</v>
      </c>
      <c r="H732" s="314" t="s">
        <v>836</v>
      </c>
      <c r="I732" s="314" t="s">
        <v>836</v>
      </c>
      <c r="J732" s="315">
        <v>0.1576</v>
      </c>
      <c r="K732" s="183">
        <v>123.4756</v>
      </c>
      <c r="L732" s="183">
        <v>36.8562</v>
      </c>
      <c r="M732" s="154">
        <f t="shared" si="103"/>
        <v>0.9918608425</v>
      </c>
      <c r="N732" s="250">
        <f t="shared" si="104"/>
        <v>122.4706126</v>
      </c>
      <c r="O732" s="250">
        <f t="shared" si="105"/>
        <v>3.009307876</v>
      </c>
      <c r="P732" s="156">
        <f>AVERAGE(O732:O733)</f>
        <v>3.02390281</v>
      </c>
      <c r="Q732" s="157">
        <f>(MAX(O732:O733)-MIN(O732:O733))/P732</f>
        <v>0.009653044238</v>
      </c>
      <c r="R732" s="302" t="str">
        <f>IF(Q732&gt;C$15, "Repeat", "")</f>
        <v/>
      </c>
    </row>
    <row r="733">
      <c r="B733" s="41">
        <f>'Sample Weights'!A423</f>
        <v>422</v>
      </c>
      <c r="C733" s="41">
        <f>'Sample Weights'!B423</f>
        <v>180</v>
      </c>
      <c r="D733" s="41" t="str">
        <f>'Sample Weights'!C423</f>
        <v>KTMA-12-4</v>
      </c>
      <c r="E733" s="41">
        <f>'Sample Weights'!D423</f>
        <v>0.0215</v>
      </c>
      <c r="F733" s="314" t="s">
        <v>963</v>
      </c>
      <c r="G733" s="315">
        <v>1.1826</v>
      </c>
      <c r="H733" s="314" t="s">
        <v>837</v>
      </c>
      <c r="I733" s="314" t="s">
        <v>426</v>
      </c>
      <c r="J733" s="315">
        <v>0.159</v>
      </c>
      <c r="K733" s="183">
        <v>137.6917</v>
      </c>
      <c r="L733" s="183">
        <v>38.9152</v>
      </c>
      <c r="M733" s="154">
        <f t="shared" si="103"/>
        <v>0.9404824203</v>
      </c>
      <c r="N733" s="250">
        <f t="shared" si="104"/>
        <v>129.4966233</v>
      </c>
      <c r="O733" s="250">
        <f t="shared" si="105"/>
        <v>3.038497744</v>
      </c>
      <c r="P733" s="156"/>
      <c r="Q733" s="157"/>
      <c r="R733" s="302"/>
    </row>
    <row r="734">
      <c r="B734" s="41">
        <f>'Sample Weights'!A424</f>
        <v>423</v>
      </c>
      <c r="C734" s="41">
        <f>'Sample Weights'!B424</f>
        <v>72</v>
      </c>
      <c r="D734" s="41" t="str">
        <f>'Sample Weights'!C424</f>
        <v>DEND-17-3</v>
      </c>
      <c r="E734" s="41">
        <f>'Sample Weights'!D424</f>
        <v>0.0209</v>
      </c>
      <c r="F734" s="314" t="s">
        <v>957</v>
      </c>
      <c r="G734" s="315">
        <v>1.1855</v>
      </c>
      <c r="H734" s="314" t="s">
        <v>426</v>
      </c>
      <c r="I734" s="314" t="s">
        <v>512</v>
      </c>
      <c r="J734" s="315">
        <v>0.1581</v>
      </c>
      <c r="K734" s="183">
        <v>65.5964</v>
      </c>
      <c r="L734" s="183">
        <v>39.2746</v>
      </c>
      <c r="M734" s="154">
        <f t="shared" si="103"/>
        <v>0.9353994717</v>
      </c>
      <c r="N734" s="250">
        <f t="shared" si="104"/>
        <v>61.35883791</v>
      </c>
      <c r="O734" s="250">
        <f t="shared" si="105"/>
        <v>1.528435545</v>
      </c>
      <c r="P734" s="156">
        <f>AVERAGE(O734:O735)</f>
        <v>1.530243131</v>
      </c>
      <c r="Q734" s="157">
        <f>(MAX(O734:O735)-MIN(O734:O735))/P734</f>
        <v>0.002362482425</v>
      </c>
      <c r="R734" s="302" t="str">
        <f>IF(Q734&gt;C$15, "Repeat", "")</f>
        <v/>
      </c>
    </row>
    <row r="735">
      <c r="B735" s="41">
        <f>'Sample Weights'!A425</f>
        <v>424</v>
      </c>
      <c r="C735" s="41">
        <f>'Sample Weights'!B425</f>
        <v>72</v>
      </c>
      <c r="D735" s="41" t="str">
        <f>'Sample Weights'!C425</f>
        <v>DEND-17-3</v>
      </c>
      <c r="E735" s="41">
        <f>'Sample Weights'!D425</f>
        <v>0.0213</v>
      </c>
      <c r="F735" s="314" t="s">
        <v>953</v>
      </c>
      <c r="G735" s="315">
        <v>1.1807</v>
      </c>
      <c r="H735" s="314" t="s">
        <v>512</v>
      </c>
      <c r="I735" s="314" t="s">
        <v>838</v>
      </c>
      <c r="J735" s="315">
        <v>0.1545</v>
      </c>
      <c r="K735" s="183">
        <v>60.7486</v>
      </c>
      <c r="L735" s="183">
        <v>34.9807</v>
      </c>
      <c r="M735" s="154">
        <f t="shared" si="103"/>
        <v>1.039203788</v>
      </c>
      <c r="N735" s="250">
        <f t="shared" si="104"/>
        <v>63.13017523</v>
      </c>
      <c r="O735" s="250">
        <f t="shared" si="105"/>
        <v>1.532050717</v>
      </c>
      <c r="P735" s="156"/>
      <c r="Q735" s="157"/>
      <c r="R735" s="302"/>
    </row>
    <row r="736">
      <c r="B736" s="41">
        <f>'Sample Weights'!A426</f>
        <v>425</v>
      </c>
      <c r="C736" s="41">
        <f>'Sample Weights'!B426</f>
        <v>278</v>
      </c>
      <c r="D736" s="41" t="str">
        <f>'Sample Weights'!C426</f>
        <v>QFRS-16-4</v>
      </c>
      <c r="E736" s="41">
        <f>'Sample Weights'!D426</f>
        <v>0.0217</v>
      </c>
      <c r="F736" s="314" t="s">
        <v>1043</v>
      </c>
      <c r="G736" s="315">
        <v>1.1859</v>
      </c>
      <c r="H736" s="314" t="s">
        <v>838</v>
      </c>
      <c r="I736" s="314" t="s">
        <v>515</v>
      </c>
      <c r="J736" s="315">
        <v>0.1575</v>
      </c>
      <c r="K736" s="183">
        <v>120.3364</v>
      </c>
      <c r="L736" s="183">
        <v>35.4242</v>
      </c>
      <c r="M736" s="154">
        <f t="shared" si="103"/>
        <v>1.033971945</v>
      </c>
      <c r="N736" s="250">
        <f t="shared" si="104"/>
        <v>124.4244615</v>
      </c>
      <c r="O736" s="250">
        <f t="shared" si="105"/>
        <v>2.900919711</v>
      </c>
      <c r="P736" s="156">
        <f>AVERAGE(O736:O737)</f>
        <v>2.850143875</v>
      </c>
      <c r="Q736" s="157">
        <f>(MAX(O736:O737)-MIN(O736:O737))/P736</f>
        <v>0.03563036683</v>
      </c>
      <c r="R736" s="302" t="str">
        <f>IF(Q736&gt;C$15, "Repeat", "")</f>
        <v/>
      </c>
    </row>
    <row r="737">
      <c r="B737" s="41">
        <f>'Sample Weights'!A427</f>
        <v>426</v>
      </c>
      <c r="C737" s="41">
        <f>'Sample Weights'!B427</f>
        <v>278</v>
      </c>
      <c r="D737" s="41" t="str">
        <f>'Sample Weights'!C427</f>
        <v>QFRS-16-4</v>
      </c>
      <c r="E737" s="41">
        <f>'Sample Weights'!D427</f>
        <v>0.021</v>
      </c>
      <c r="F737" s="314" t="s">
        <v>1043</v>
      </c>
      <c r="G737" s="315">
        <v>1.1817</v>
      </c>
      <c r="H737" s="314" t="s">
        <v>839</v>
      </c>
      <c r="I737" s="314" t="s">
        <v>484</v>
      </c>
      <c r="J737" s="315">
        <v>0.1581</v>
      </c>
      <c r="K737" s="183">
        <v>112.8891</v>
      </c>
      <c r="L737" s="183">
        <v>35.4468</v>
      </c>
      <c r="M737" s="154">
        <f t="shared" si="103"/>
        <v>1.030285056</v>
      </c>
      <c r="N737" s="250">
        <f t="shared" si="104"/>
        <v>116.3079527</v>
      </c>
      <c r="O737" s="250">
        <f t="shared" si="105"/>
        <v>2.79936804</v>
      </c>
      <c r="P737" s="156"/>
      <c r="Q737" s="157"/>
      <c r="R737" s="302"/>
    </row>
    <row r="738">
      <c r="B738" s="41">
        <f>'Sample Weights'!A428</f>
        <v>427</v>
      </c>
      <c r="C738" s="41">
        <f>'Sample Weights'!B428</f>
        <v>17</v>
      </c>
      <c r="D738" s="41" t="str">
        <f>'Sample Weights'!C428</f>
        <v>BELC-18-5</v>
      </c>
      <c r="E738" s="41">
        <f>'Sample Weights'!D428</f>
        <v>0.0209</v>
      </c>
      <c r="F738" s="314" t="s">
        <v>953</v>
      </c>
      <c r="G738" s="315">
        <v>1.1821</v>
      </c>
      <c r="H738" s="314" t="s">
        <v>484</v>
      </c>
      <c r="I738" s="314" t="s">
        <v>527</v>
      </c>
      <c r="J738" s="315">
        <v>0.1553</v>
      </c>
      <c r="K738" s="183">
        <v>17.6192</v>
      </c>
      <c r="L738" s="183">
        <v>35.3113</v>
      </c>
      <c r="M738" s="154">
        <f t="shared" si="103"/>
        <v>1.031012561</v>
      </c>
      <c r="N738" s="250">
        <f t="shared" si="104"/>
        <v>18.16561652</v>
      </c>
      <c r="O738" s="250">
        <f t="shared" si="105"/>
        <v>0.5102587636</v>
      </c>
      <c r="P738" s="156">
        <f>AVERAGE(O738:O739)</f>
        <v>0.5001542374</v>
      </c>
      <c r="Q738" s="157">
        <f>(MAX(O738:O739)-MIN(O738:O739))/P738</f>
        <v>0.04040564066</v>
      </c>
      <c r="R738" s="302" t="str">
        <f>IF(Q738&gt;C$15, "Repeat", "")</f>
        <v/>
      </c>
    </row>
    <row r="739">
      <c r="B739" s="41">
        <f>'Sample Weights'!A429</f>
        <v>428</v>
      </c>
      <c r="C739" s="41">
        <f>'Sample Weights'!B429</f>
        <v>17</v>
      </c>
      <c r="D739" s="41" t="str">
        <f>'Sample Weights'!C429</f>
        <v>BELC-18-5</v>
      </c>
      <c r="E739" s="41">
        <f>'Sample Weights'!D429</f>
        <v>0.0224</v>
      </c>
      <c r="F739" s="314" t="s">
        <v>1035</v>
      </c>
      <c r="G739" s="315">
        <v>1.1792</v>
      </c>
      <c r="H739" s="314" t="s">
        <v>527</v>
      </c>
      <c r="I739" s="314" t="s">
        <v>840</v>
      </c>
      <c r="J739" s="315">
        <v>0.1592</v>
      </c>
      <c r="K739" s="183">
        <v>17.9933</v>
      </c>
      <c r="L739" s="183">
        <v>34.9931</v>
      </c>
      <c r="M739" s="154">
        <f t="shared" si="103"/>
        <v>1.045340959</v>
      </c>
      <c r="N739" s="250">
        <f t="shared" si="104"/>
        <v>18.80913348</v>
      </c>
      <c r="O739" s="250">
        <f t="shared" si="105"/>
        <v>0.4900497112</v>
      </c>
      <c r="P739" s="156"/>
      <c r="Q739" s="157"/>
      <c r="R739" s="302"/>
    </row>
    <row r="740">
      <c r="B740" s="41">
        <f>'Sample Weights'!A430</f>
        <v>429</v>
      </c>
      <c r="C740" s="41">
        <f>'Sample Weights'!B430</f>
        <v>106</v>
      </c>
      <c r="D740" s="41" t="str">
        <f>'Sample Weights'!C430</f>
        <v>HOMA-21-2</v>
      </c>
      <c r="E740" s="41">
        <f>'Sample Weights'!D430</f>
        <v>0.0208</v>
      </c>
      <c r="F740" s="314" t="s">
        <v>963</v>
      </c>
      <c r="G740" s="315">
        <v>1.1813</v>
      </c>
      <c r="H740" s="314" t="s">
        <v>840</v>
      </c>
      <c r="I740" s="314" t="s">
        <v>841</v>
      </c>
      <c r="J740" s="315">
        <v>0.1584</v>
      </c>
      <c r="K740" s="183">
        <v>34.3185</v>
      </c>
      <c r="L740" s="183">
        <v>38.7905</v>
      </c>
      <c r="M740" s="154">
        <f t="shared" si="103"/>
        <v>0.9422704017</v>
      </c>
      <c r="N740" s="250">
        <f t="shared" si="104"/>
        <v>32.33730678</v>
      </c>
      <c r="O740" s="250">
        <f t="shared" si="105"/>
        <v>0.8471613578</v>
      </c>
      <c r="P740" s="156">
        <f>AVERAGE(O740:O741)</f>
        <v>0.8372840617</v>
      </c>
      <c r="Q740" s="157">
        <f>(MAX(O740:O741)-MIN(O740:O741))/P740</f>
        <v>0.02359365598</v>
      </c>
      <c r="R740" s="302" t="str">
        <f>IF(Q740&gt;C$15, "Repeat", "")</f>
        <v/>
      </c>
    </row>
    <row r="741">
      <c r="B741" s="41">
        <f>'Sample Weights'!A431</f>
        <v>430</v>
      </c>
      <c r="C741" s="41">
        <f>'Sample Weights'!B431</f>
        <v>106</v>
      </c>
      <c r="D741" s="41" t="str">
        <f>'Sample Weights'!C431</f>
        <v>HOMA-21-2</v>
      </c>
      <c r="E741" s="41">
        <f>'Sample Weights'!D431</f>
        <v>0.0202</v>
      </c>
      <c r="F741" s="314" t="s">
        <v>957</v>
      </c>
      <c r="G741" s="315">
        <v>1.183</v>
      </c>
      <c r="H741" s="314" t="s">
        <v>535</v>
      </c>
      <c r="I741" s="314" t="s">
        <v>876</v>
      </c>
      <c r="J741" s="315">
        <v>0.144</v>
      </c>
      <c r="K741" s="183">
        <v>34.097</v>
      </c>
      <c r="L741" s="183">
        <v>40.4402</v>
      </c>
      <c r="M741" s="154">
        <f t="shared" si="103"/>
        <v>0.900166204</v>
      </c>
      <c r="N741" s="250">
        <f t="shared" si="104"/>
        <v>30.69296706</v>
      </c>
      <c r="O741" s="250">
        <f t="shared" si="105"/>
        <v>0.8274067657</v>
      </c>
      <c r="P741" s="156"/>
      <c r="Q741" s="157"/>
      <c r="R741" s="302"/>
    </row>
    <row r="742">
      <c r="B742" s="41">
        <f>'Sample Weights'!A432</f>
        <v>431</v>
      </c>
      <c r="C742" s="41" t="str">
        <f>'Sample Weights'!B432</f>
        <v>Nisqually-1</v>
      </c>
      <c r="D742" s="41" t="str">
        <f>'Sample Weights'!C432</f>
        <v/>
      </c>
      <c r="E742" s="41">
        <f>'Sample Weights'!D432</f>
        <v>0.0209</v>
      </c>
      <c r="F742" s="314" t="s">
        <v>953</v>
      </c>
      <c r="G742" s="315">
        <v>1.179</v>
      </c>
      <c r="H742" s="314" t="s">
        <v>841</v>
      </c>
      <c r="I742" s="314" t="s">
        <v>516</v>
      </c>
      <c r="J742" s="315">
        <v>0.157</v>
      </c>
      <c r="K742" s="183">
        <v>82.2897</v>
      </c>
      <c r="L742" s="183">
        <v>38.1602</v>
      </c>
      <c r="M742" s="154">
        <f t="shared" si="103"/>
        <v>0.9525825546</v>
      </c>
      <c r="N742" s="250">
        <f t="shared" si="104"/>
        <v>78.38773264</v>
      </c>
      <c r="O742" s="250">
        <f t="shared" si="105"/>
        <v>1.918228252</v>
      </c>
      <c r="P742" s="156">
        <f>AVERAGE(O742:O743)</f>
        <v>1.902998066</v>
      </c>
      <c r="Q742" s="157">
        <f>(MAX(O742:O743)-MIN(O742:O743))/P742</f>
        <v>0.01600651737</v>
      </c>
      <c r="R742" s="302" t="str">
        <f>IF(Q742&gt;C$15, "Repeat", "")</f>
        <v/>
      </c>
    </row>
    <row r="743">
      <c r="B743" s="41">
        <f>'Sample Weights'!A433</f>
        <v>432</v>
      </c>
      <c r="C743" s="41" t="str">
        <f>'Sample Weights'!B433</f>
        <v>Nisqually-1</v>
      </c>
      <c r="D743" s="41" t="str">
        <f>'Sample Weights'!C433</f>
        <v/>
      </c>
      <c r="E743" s="41">
        <f>'Sample Weights'!D433</f>
        <v>0.0209</v>
      </c>
      <c r="F743" s="314" t="s">
        <v>957</v>
      </c>
      <c r="G743" s="315">
        <v>1.1858</v>
      </c>
      <c r="H743" s="314" t="s">
        <v>876</v>
      </c>
      <c r="I743" s="314" t="s">
        <v>545</v>
      </c>
      <c r="J743" s="315">
        <v>0.1528</v>
      </c>
      <c r="K743" s="183">
        <v>79.2774</v>
      </c>
      <c r="L743" s="183">
        <v>37.813</v>
      </c>
      <c r="M743" s="154">
        <f t="shared" si="103"/>
        <v>0.9691581493</v>
      </c>
      <c r="N743" s="250">
        <f t="shared" si="104"/>
        <v>76.83233826</v>
      </c>
      <c r="O743" s="250">
        <f t="shared" si="105"/>
        <v>1.887767881</v>
      </c>
      <c r="P743" s="156"/>
      <c r="Q743" s="157"/>
      <c r="R743" s="302"/>
    </row>
    <row r="744">
      <c r="B744" s="132"/>
      <c r="C744" s="52"/>
      <c r="D744" s="53"/>
      <c r="E744" s="52"/>
      <c r="F744" s="53"/>
      <c r="G744" s="53"/>
      <c r="H744" s="53"/>
      <c r="I744" s="53"/>
      <c r="J744" s="53"/>
      <c r="K744" s="52"/>
      <c r="L744" s="91"/>
      <c r="M744" s="52"/>
      <c r="N744" s="52"/>
      <c r="O744" s="52"/>
      <c r="P744" s="54"/>
      <c r="Q744" s="54"/>
    </row>
    <row r="745">
      <c r="B745" s="132"/>
      <c r="C745" s="52"/>
      <c r="D745" s="53"/>
      <c r="E745" s="52"/>
      <c r="F745" s="53"/>
      <c r="G745" s="53"/>
      <c r="H745" s="53"/>
      <c r="I745" s="53"/>
      <c r="J745" s="53"/>
      <c r="K745" s="52"/>
      <c r="L745" s="91" t="s">
        <v>590</v>
      </c>
      <c r="M745" s="52"/>
      <c r="N745" s="52"/>
      <c r="O745" s="52"/>
      <c r="P745" s="54"/>
      <c r="Q745" s="54"/>
    </row>
    <row r="746">
      <c r="B746" s="217" t="s">
        <v>1071</v>
      </c>
      <c r="C746" s="52"/>
      <c r="D746" s="53"/>
      <c r="E746" s="52"/>
      <c r="F746" s="53"/>
      <c r="G746" s="53"/>
      <c r="H746" s="53"/>
      <c r="I746" s="53"/>
      <c r="J746" s="53"/>
      <c r="K746" s="52"/>
      <c r="L746" s="323">
        <f>AVERAGE(L720:L743)</f>
        <v>36.15553333</v>
      </c>
      <c r="M746" s="52"/>
      <c r="N746" s="52"/>
      <c r="O746" s="52"/>
      <c r="P746" s="54"/>
      <c r="Q746" s="54"/>
    </row>
    <row r="747">
      <c r="B747" s="324"/>
      <c r="C747" s="52"/>
      <c r="D747" s="53"/>
      <c r="E747" s="52"/>
      <c r="F747" s="53"/>
      <c r="G747" s="53"/>
      <c r="H747" s="53"/>
      <c r="I747" s="53"/>
      <c r="J747" s="53"/>
      <c r="K747" s="52"/>
      <c r="L747" s="52"/>
      <c r="M747" s="52"/>
      <c r="N747" s="52"/>
      <c r="O747" s="52"/>
      <c r="P747" s="54"/>
      <c r="Q747" s="54"/>
    </row>
    <row r="748">
      <c r="B748" s="236" t="s">
        <v>814</v>
      </c>
      <c r="C748" s="236" t="s">
        <v>902</v>
      </c>
      <c r="D748" s="298" t="s">
        <v>903</v>
      </c>
      <c r="E748" s="298" t="s">
        <v>904</v>
      </c>
      <c r="F748" s="236" t="s">
        <v>404</v>
      </c>
      <c r="G748" s="284" t="s">
        <v>405</v>
      </c>
      <c r="H748" s="284" t="s">
        <v>406</v>
      </c>
      <c r="I748" s="236" t="s">
        <v>407</v>
      </c>
      <c r="J748" s="53"/>
      <c r="K748" s="52"/>
      <c r="L748" s="52"/>
      <c r="M748" s="52"/>
      <c r="N748" s="52"/>
      <c r="O748" s="52"/>
      <c r="P748" s="54"/>
      <c r="Q748" s="54"/>
    </row>
    <row r="749">
      <c r="B749" s="151" t="s">
        <v>1072</v>
      </c>
      <c r="C749" s="153">
        <v>0.9955</v>
      </c>
      <c r="D749" s="153">
        <v>1.0927</v>
      </c>
      <c r="E749" s="153">
        <f t="shared" ref="E749:E757" si="106">((C749/C$9)*E28)/((C749/C$9)+((D749-C749)/C$10))</f>
        <v>0.227758395</v>
      </c>
      <c r="F749" s="183">
        <v>584.3712</v>
      </c>
      <c r="G749" s="183">
        <v>52.2112</v>
      </c>
      <c r="H749" s="285">
        <f t="shared" ref="H749:H757" si="107">(G$755/(D$755/C$10)/(D$755/C$10+C$755/C$9))/(G749/(D749/C$10)/(D749/C$10+C749/C$9))</f>
        <v>0.9527440604</v>
      </c>
      <c r="I749" s="325">
        <f t="shared" ref="I749:I757" si="108">F749*H749</f>
        <v>556.7561898</v>
      </c>
      <c r="J749" s="53"/>
      <c r="K749" s="52"/>
      <c r="L749" s="52"/>
      <c r="M749" s="52"/>
      <c r="N749" s="52"/>
      <c r="O749" s="52"/>
      <c r="P749" s="54"/>
      <c r="Q749" s="54"/>
    </row>
    <row r="750">
      <c r="B750" s="151" t="s">
        <v>1073</v>
      </c>
      <c r="C750" s="153">
        <v>0.999</v>
      </c>
      <c r="D750" s="153">
        <v>1.0987</v>
      </c>
      <c r="E750" s="153">
        <f t="shared" si="106"/>
        <v>0.1135108229</v>
      </c>
      <c r="F750" s="183">
        <v>278.5081</v>
      </c>
      <c r="G750" s="183">
        <v>51.8921</v>
      </c>
      <c r="H750" s="285">
        <f t="shared" si="107"/>
        <v>0.9682514294</v>
      </c>
      <c r="I750" s="325">
        <f t="shared" si="108"/>
        <v>269.6658659</v>
      </c>
      <c r="J750" s="53"/>
      <c r="K750" s="52"/>
      <c r="L750" s="52"/>
      <c r="M750" s="52"/>
      <c r="N750" s="52"/>
      <c r="O750" s="52"/>
      <c r="P750" s="54"/>
      <c r="Q750" s="54"/>
    </row>
    <row r="751">
      <c r="B751" s="151" t="s">
        <v>1074</v>
      </c>
      <c r="C751" s="153">
        <v>0.996</v>
      </c>
      <c r="D751" s="153">
        <v>1.0959</v>
      </c>
      <c r="E751" s="153">
        <f t="shared" si="106"/>
        <v>0.05668874204</v>
      </c>
      <c r="F751" s="183">
        <v>134.4949</v>
      </c>
      <c r="G751" s="183">
        <v>52.5294</v>
      </c>
      <c r="H751" s="285">
        <f t="shared" si="107"/>
        <v>0.9514288077</v>
      </c>
      <c r="I751" s="325">
        <f t="shared" si="108"/>
        <v>127.9623224</v>
      </c>
      <c r="J751" s="53"/>
      <c r="K751" s="52"/>
      <c r="L751" s="52"/>
      <c r="M751" s="52"/>
      <c r="N751" s="52"/>
      <c r="O751" s="52"/>
      <c r="P751" s="54"/>
      <c r="Q751" s="54"/>
    </row>
    <row r="752">
      <c r="B752" s="151" t="s">
        <v>1075</v>
      </c>
      <c r="C752" s="153">
        <v>0.9966</v>
      </c>
      <c r="D752" s="153">
        <v>1.0965</v>
      </c>
      <c r="E752" s="153">
        <f t="shared" si="106"/>
        <v>0.02833190659</v>
      </c>
      <c r="F752" s="183">
        <v>65.7759</v>
      </c>
      <c r="G752" s="183">
        <v>49.299</v>
      </c>
      <c r="H752" s="285">
        <f t="shared" si="107"/>
        <v>1.014909679</v>
      </c>
      <c r="I752" s="325">
        <f t="shared" si="108"/>
        <v>66.75659753</v>
      </c>
      <c r="J752" s="53"/>
      <c r="K752" s="52"/>
      <c r="L752" s="52"/>
      <c r="M752" s="52"/>
      <c r="N752" s="52"/>
      <c r="O752" s="52"/>
      <c r="P752" s="54"/>
      <c r="Q752" s="54"/>
    </row>
    <row r="753">
      <c r="B753" s="151" t="s">
        <v>1076</v>
      </c>
      <c r="C753" s="153">
        <v>0.9957</v>
      </c>
      <c r="D753" s="153">
        <v>1.0955</v>
      </c>
      <c r="E753" s="153">
        <f t="shared" si="106"/>
        <v>0.01415237571</v>
      </c>
      <c r="F753" s="183">
        <v>31.7216</v>
      </c>
      <c r="G753" s="183">
        <v>50.4557</v>
      </c>
      <c r="H753" s="285">
        <f t="shared" si="107"/>
        <v>0.989839104</v>
      </c>
      <c r="I753" s="325">
        <f t="shared" si="108"/>
        <v>31.39928012</v>
      </c>
      <c r="J753" s="53"/>
      <c r="K753" s="52"/>
      <c r="L753" s="52"/>
      <c r="M753" s="52"/>
      <c r="N753" s="52"/>
      <c r="O753" s="52"/>
      <c r="P753" s="54"/>
      <c r="Q753" s="54"/>
    </row>
    <row r="754">
      <c r="B754" s="238" t="s">
        <v>1077</v>
      </c>
      <c r="C754" s="121">
        <v>1.0061</v>
      </c>
      <c r="D754" s="121">
        <v>1.1031</v>
      </c>
      <c r="E754" s="153">
        <f t="shared" si="106"/>
        <v>0.007100304203</v>
      </c>
      <c r="F754" s="183">
        <v>15.2984</v>
      </c>
      <c r="G754" s="183">
        <v>47.2368</v>
      </c>
      <c r="H754" s="285">
        <f t="shared" si="107"/>
        <v>1.073789291</v>
      </c>
      <c r="I754" s="325">
        <f t="shared" si="108"/>
        <v>16.42725809</v>
      </c>
      <c r="J754" s="53"/>
      <c r="K754" s="52"/>
      <c r="L754" s="52"/>
      <c r="M754" s="52"/>
      <c r="N754" s="52"/>
      <c r="O754" s="52"/>
      <c r="P754" s="54"/>
      <c r="Q754" s="54"/>
    </row>
    <row r="755">
      <c r="B755" s="238" t="s">
        <v>1078</v>
      </c>
      <c r="C755" s="121">
        <v>0.999</v>
      </c>
      <c r="D755" s="121">
        <v>1.0987</v>
      </c>
      <c r="E755" s="153">
        <f t="shared" si="106"/>
        <v>0.003541197748</v>
      </c>
      <c r="F755" s="183">
        <v>5.0793</v>
      </c>
      <c r="G755" s="184">
        <v>50.2446</v>
      </c>
      <c r="H755" s="285">
        <f t="shared" si="107"/>
        <v>1</v>
      </c>
      <c r="I755" s="325">
        <f t="shared" si="108"/>
        <v>5.0793</v>
      </c>
      <c r="J755" s="53"/>
      <c r="K755" s="52"/>
      <c r="L755" s="52"/>
      <c r="M755" s="52"/>
      <c r="N755" s="52"/>
      <c r="O755" s="52"/>
      <c r="P755" s="54"/>
      <c r="Q755" s="54"/>
    </row>
    <row r="756">
      <c r="B756" s="238" t="s">
        <v>1079</v>
      </c>
      <c r="C756" s="121">
        <v>1.0039</v>
      </c>
      <c r="D756" s="121">
        <v>1.1035</v>
      </c>
      <c r="E756" s="153">
        <f t="shared" si="106"/>
        <v>0.001772719481</v>
      </c>
      <c r="F756" s="183">
        <v>1.1593</v>
      </c>
      <c r="G756" s="183">
        <v>49.1588</v>
      </c>
      <c r="H756" s="285">
        <f t="shared" si="107"/>
        <v>1.031299793</v>
      </c>
      <c r="I756" s="325">
        <f t="shared" si="108"/>
        <v>1.19558585</v>
      </c>
      <c r="J756" s="53"/>
      <c r="K756" s="52"/>
      <c r="L756" s="52"/>
      <c r="M756" s="52"/>
      <c r="N756" s="52"/>
      <c r="O756" s="52"/>
      <c r="P756" s="54"/>
      <c r="Q756" s="54"/>
    </row>
    <row r="757">
      <c r="B757" s="238" t="s">
        <v>1080</v>
      </c>
      <c r="C757" s="121">
        <v>1.0011</v>
      </c>
      <c r="D757" s="121">
        <v>1.0981</v>
      </c>
      <c r="E757" s="153">
        <f t="shared" si="106"/>
        <v>0.0008876664861</v>
      </c>
      <c r="F757" s="183">
        <v>1.4231</v>
      </c>
      <c r="G757" s="183">
        <v>48.4373</v>
      </c>
      <c r="H757" s="285">
        <f t="shared" si="107"/>
        <v>1.037487023</v>
      </c>
      <c r="I757" s="325">
        <f t="shared" si="108"/>
        <v>1.476447782</v>
      </c>
      <c r="J757" s="53"/>
      <c r="K757" s="52"/>
      <c r="L757" s="52"/>
      <c r="M757" s="52"/>
      <c r="N757" s="52"/>
      <c r="O757" s="52"/>
      <c r="P757" s="54"/>
      <c r="Q757" s="54"/>
    </row>
    <row r="758">
      <c r="B758" s="132"/>
      <c r="C758" s="52"/>
      <c r="D758" s="53"/>
      <c r="E758" s="52"/>
      <c r="F758" s="53"/>
      <c r="G758" s="53"/>
      <c r="H758" s="53"/>
      <c r="I758" s="53"/>
      <c r="J758" s="53"/>
      <c r="K758" s="52"/>
      <c r="L758" s="52"/>
      <c r="M758" s="52"/>
      <c r="N758" s="52"/>
      <c r="O758" s="52"/>
      <c r="P758" s="54"/>
      <c r="Q758" s="54"/>
    </row>
    <row r="759">
      <c r="B759" s="132"/>
      <c r="C759" s="52"/>
      <c r="D759" s="53"/>
      <c r="E759" s="52"/>
      <c r="F759" s="53"/>
      <c r="G759" s="2" t="s">
        <v>590</v>
      </c>
      <c r="H759" s="29"/>
      <c r="I759" s="53"/>
      <c r="J759" s="53"/>
      <c r="K759" s="52"/>
      <c r="L759" s="52"/>
      <c r="M759" s="52"/>
      <c r="N759" s="52"/>
      <c r="O759" s="52"/>
      <c r="P759" s="54"/>
      <c r="Q759" s="54"/>
    </row>
    <row r="760">
      <c r="B760" s="172"/>
      <c r="C760" s="52"/>
      <c r="D760" s="53"/>
      <c r="E760" s="52"/>
      <c r="F760" s="53"/>
      <c r="G760" s="292">
        <f>AVERAGE(G749:G757)</f>
        <v>50.16276667</v>
      </c>
      <c r="H760" s="29"/>
      <c r="I760" s="53"/>
      <c r="J760" s="53"/>
      <c r="K760" s="52"/>
      <c r="L760" s="52"/>
      <c r="M760" s="52"/>
      <c r="N760" s="52"/>
      <c r="O760" s="52"/>
      <c r="P760" s="54"/>
      <c r="Q760" s="54"/>
    </row>
    <row r="761">
      <c r="B761" s="172"/>
      <c r="C761" s="52"/>
      <c r="D761" s="53"/>
      <c r="E761" s="52"/>
      <c r="F761" s="53"/>
      <c r="G761" s="53"/>
      <c r="H761" s="29"/>
      <c r="I761" s="53"/>
      <c r="J761" s="53"/>
      <c r="K761" s="52"/>
      <c r="L761" s="52"/>
      <c r="M761" s="52"/>
      <c r="N761" s="52"/>
      <c r="O761" s="52"/>
      <c r="P761" s="54"/>
      <c r="Q761" s="54"/>
    </row>
    <row r="762">
      <c r="B762" s="172"/>
      <c r="C762" s="87" t="s">
        <v>810</v>
      </c>
      <c r="D762" s="89"/>
      <c r="E762" s="52"/>
      <c r="F762" s="53"/>
      <c r="G762" s="53"/>
      <c r="H762" s="29"/>
      <c r="I762" s="53"/>
      <c r="J762" s="53"/>
      <c r="K762" s="52"/>
      <c r="L762" s="52"/>
      <c r="M762" s="52"/>
      <c r="N762" s="52"/>
      <c r="O762" s="52"/>
      <c r="P762" s="54"/>
      <c r="Q762" s="54"/>
    </row>
    <row r="763">
      <c r="B763" s="172"/>
      <c r="C763" s="293" t="s">
        <v>811</v>
      </c>
      <c r="D763" s="294">
        <f>SLOPE(I749:I757,E749:E757)</f>
        <v>2444.646462</v>
      </c>
      <c r="E763" s="52"/>
      <c r="F763" s="53"/>
      <c r="G763" s="53"/>
      <c r="H763" s="29"/>
      <c r="I763" s="53"/>
      <c r="J763" s="53"/>
      <c r="K763" s="52"/>
      <c r="L763" s="52"/>
      <c r="M763" s="52"/>
      <c r="N763" s="52"/>
      <c r="O763" s="52"/>
      <c r="P763" s="54"/>
      <c r="Q763" s="54"/>
    </row>
    <row r="764">
      <c r="B764" s="172"/>
      <c r="C764" s="229" t="s">
        <v>812</v>
      </c>
      <c r="D764" s="295">
        <f>INTERCEPT(I749:I757,E749:E757)</f>
        <v>-3.613903874</v>
      </c>
      <c r="E764" s="52"/>
      <c r="F764" s="53"/>
      <c r="G764" s="53"/>
      <c r="H764" s="29"/>
      <c r="I764" s="53"/>
      <c r="J764" s="53"/>
      <c r="K764" s="52"/>
      <c r="L764" s="52"/>
      <c r="M764" s="52"/>
      <c r="N764" s="52"/>
      <c r="O764" s="52"/>
      <c r="P764" s="54"/>
      <c r="Q764" s="54"/>
    </row>
    <row r="765">
      <c r="B765" s="172"/>
      <c r="C765" s="234" t="s">
        <v>813</v>
      </c>
      <c r="D765" s="296">
        <f>RSQ(I749:I757,E749:E757)</f>
        <v>0.9996483627</v>
      </c>
      <c r="E765" s="52"/>
      <c r="F765" s="29"/>
      <c r="G765" s="53"/>
      <c r="H765" s="29"/>
      <c r="I765" s="53"/>
      <c r="J765" s="53"/>
      <c r="K765" s="52"/>
      <c r="L765" s="52"/>
      <c r="M765" s="52"/>
      <c r="N765" s="52"/>
      <c r="O765" s="52"/>
      <c r="P765" s="54"/>
      <c r="Q765" s="54"/>
    </row>
    <row r="766">
      <c r="B766" s="172"/>
      <c r="C766" s="52"/>
      <c r="D766" s="53"/>
      <c r="E766" s="52"/>
      <c r="F766" s="53"/>
      <c r="G766" s="53"/>
      <c r="H766" s="29"/>
      <c r="I766" s="53"/>
      <c r="J766" s="53"/>
      <c r="K766" s="52"/>
      <c r="L766" s="52"/>
      <c r="M766" s="52"/>
      <c r="N766" s="52"/>
      <c r="O766" s="52"/>
      <c r="P766" s="54"/>
      <c r="Q766" s="54"/>
    </row>
    <row r="767">
      <c r="B767" s="132"/>
      <c r="C767" s="52"/>
      <c r="D767" s="53"/>
      <c r="E767" s="52"/>
      <c r="F767" s="53"/>
      <c r="G767" s="53"/>
      <c r="H767" s="53"/>
      <c r="I767" s="53"/>
      <c r="J767" s="53"/>
      <c r="K767" s="52"/>
      <c r="L767" s="52"/>
      <c r="M767" s="52"/>
      <c r="N767" s="52"/>
      <c r="O767" s="52"/>
      <c r="P767" s="54"/>
      <c r="Q767" s="54"/>
    </row>
    <row r="768">
      <c r="B768" s="251" t="s">
        <v>1081</v>
      </c>
      <c r="C768" s="52"/>
      <c r="D768" s="53"/>
      <c r="E768" s="52"/>
      <c r="F768" s="53"/>
      <c r="G768" s="53"/>
      <c r="H768" s="29"/>
      <c r="I768" s="53"/>
      <c r="J768" s="53"/>
      <c r="K768" s="52"/>
      <c r="L768" s="52"/>
      <c r="M768" s="52"/>
      <c r="N768" s="52"/>
      <c r="O768" s="52"/>
      <c r="P768" s="54"/>
      <c r="Q768" s="54"/>
    </row>
    <row r="769">
      <c r="B769" s="60" t="s">
        <v>372</v>
      </c>
      <c r="C769" s="59" t="s">
        <v>1082</v>
      </c>
      <c r="D769" s="53"/>
      <c r="E769" s="52"/>
      <c r="F769" s="53"/>
      <c r="G769" s="53"/>
      <c r="H769" s="53"/>
      <c r="I769" s="53"/>
      <c r="J769" s="53"/>
      <c r="K769" s="52"/>
      <c r="L769" s="52"/>
      <c r="M769" s="52"/>
      <c r="N769" s="52"/>
      <c r="O769" s="52"/>
      <c r="P769" s="54"/>
      <c r="Q769" s="54"/>
    </row>
    <row r="770">
      <c r="B770" s="127" t="s">
        <v>1064</v>
      </c>
      <c r="C770" s="52"/>
      <c r="D770" s="53"/>
      <c r="E770" s="52"/>
      <c r="F770" s="53"/>
      <c r="G770" s="53"/>
      <c r="H770" s="53"/>
      <c r="I770" s="53"/>
      <c r="J770" s="53"/>
      <c r="K770" s="52"/>
      <c r="L770" s="52"/>
      <c r="M770" s="52"/>
      <c r="N770" s="52"/>
      <c r="O770" s="52"/>
      <c r="P770" s="54"/>
      <c r="Q770" s="54"/>
    </row>
    <row r="771">
      <c r="B771" s="132"/>
      <c r="C771" s="52"/>
      <c r="D771" s="53"/>
      <c r="E771" s="52"/>
      <c r="F771" s="129">
        <v>42921.0</v>
      </c>
      <c r="G771" s="53"/>
      <c r="H771" s="53"/>
      <c r="I771" s="129">
        <v>42952.0</v>
      </c>
      <c r="J771" s="53"/>
      <c r="K771" s="52"/>
      <c r="L771" s="52"/>
      <c r="M771" s="52"/>
      <c r="N771" s="52"/>
      <c r="O771" s="52"/>
      <c r="P771" s="54"/>
      <c r="Q771" s="54"/>
      <c r="R771" s="91"/>
    </row>
    <row r="772">
      <c r="B772" s="306" t="s">
        <v>394</v>
      </c>
      <c r="C772" s="306" t="s">
        <v>4</v>
      </c>
      <c r="D772" s="306" t="s">
        <v>5</v>
      </c>
      <c r="E772" s="306" t="s">
        <v>398</v>
      </c>
      <c r="F772" s="306" t="s">
        <v>399</v>
      </c>
      <c r="G772" s="306" t="s">
        <v>400</v>
      </c>
      <c r="H772" s="306" t="s">
        <v>401</v>
      </c>
      <c r="I772" s="306" t="s">
        <v>402</v>
      </c>
      <c r="J772" s="306" t="s">
        <v>403</v>
      </c>
      <c r="K772" s="306" t="s">
        <v>404</v>
      </c>
      <c r="L772" s="306" t="s">
        <v>405</v>
      </c>
      <c r="M772" s="306" t="s">
        <v>406</v>
      </c>
      <c r="N772" s="306" t="s">
        <v>407</v>
      </c>
      <c r="O772" s="306" t="s">
        <v>408</v>
      </c>
      <c r="P772" s="307" t="s">
        <v>409</v>
      </c>
      <c r="Q772" s="307" t="s">
        <v>411</v>
      </c>
      <c r="R772" s="308" t="s">
        <v>412</v>
      </c>
    </row>
    <row r="773">
      <c r="B773" s="41">
        <f>'Sample Weights'!A434</f>
        <v>433</v>
      </c>
      <c r="C773" s="41">
        <f>'Sample Weights'!B434</f>
        <v>129</v>
      </c>
      <c r="D773" s="41" t="str">
        <f>'Sample Weights'!C434</f>
        <v>HOPG-27-1</v>
      </c>
      <c r="E773" s="41">
        <f>'Sample Weights'!D434</f>
        <v>0.0222</v>
      </c>
      <c r="F773" s="314" t="s">
        <v>987</v>
      </c>
      <c r="G773" s="315">
        <v>1.1765</v>
      </c>
      <c r="H773" s="314" t="s">
        <v>898</v>
      </c>
      <c r="I773" s="314" t="s">
        <v>898</v>
      </c>
      <c r="J773" s="315">
        <v>0.1617</v>
      </c>
      <c r="K773" s="301">
        <v>61.6267</v>
      </c>
      <c r="L773" s="301">
        <v>38.3837</v>
      </c>
      <c r="M773" s="154">
        <f t="shared" ref="M773:M796" si="109">(L$780/(F$780/C$10)/(F$780/C$10+(G$780-F$780)/C$11+J$780/C$12))/(L773/(F773/C$10)/(F773/C$10+(G773-F773)/C$11+J773/C$12))</f>
        <v>0.8746946745</v>
      </c>
      <c r="N773" s="250">
        <f t="shared" ref="N773:N796" si="110">K773*M773</f>
        <v>53.9045463</v>
      </c>
      <c r="O773" s="250">
        <f t="shared" ref="O773:O796" si="111">(N773-D$764)/D$763*(F773/C$10+(G773-F773)/C$11+J773/C$12)/E773</f>
        <v>1.267073084</v>
      </c>
      <c r="P773" s="156">
        <f>AVERAGE(O773:O774)</f>
        <v>1.281209435</v>
      </c>
      <c r="Q773" s="157">
        <f>(MAX(O773:O774)-MIN(O773:O774))/P773</f>
        <v>0.02206719704</v>
      </c>
      <c r="R773" s="302" t="str">
        <f>IF(Q773&gt;C$15, "Repeat", "")</f>
        <v/>
      </c>
    </row>
    <row r="774">
      <c r="B774" s="41">
        <f>'Sample Weights'!A435</f>
        <v>434</v>
      </c>
      <c r="C774" s="41">
        <f>'Sample Weights'!B435</f>
        <v>129</v>
      </c>
      <c r="D774" s="41" t="str">
        <f>'Sample Weights'!C435</f>
        <v>HOPG-27-1</v>
      </c>
      <c r="E774" s="41">
        <f>'Sample Weights'!D435</f>
        <v>0.0219</v>
      </c>
      <c r="F774" s="314" t="s">
        <v>1083</v>
      </c>
      <c r="G774" s="315">
        <v>1.1813</v>
      </c>
      <c r="H774" s="314" t="s">
        <v>865</v>
      </c>
      <c r="I774" s="314" t="s">
        <v>865</v>
      </c>
      <c r="J774" s="315">
        <v>0.1603</v>
      </c>
      <c r="K774" s="183">
        <v>54.5159</v>
      </c>
      <c r="L774" s="183">
        <v>35.9367</v>
      </c>
      <c r="M774" s="154">
        <f t="shared" si="109"/>
        <v>0.9941822725</v>
      </c>
      <c r="N774" s="250">
        <f t="shared" si="110"/>
        <v>54.19874135</v>
      </c>
      <c r="O774" s="250">
        <f t="shared" si="111"/>
        <v>1.295345785</v>
      </c>
      <c r="P774" s="156"/>
      <c r="Q774" s="157"/>
      <c r="R774" s="302"/>
    </row>
    <row r="775">
      <c r="B775" s="41">
        <f>'Sample Weights'!A436</f>
        <v>435</v>
      </c>
      <c r="C775" s="41">
        <f>'Sample Weights'!B436</f>
        <v>350</v>
      </c>
      <c r="D775" s="41" t="str">
        <f>'Sample Weights'!C436</f>
        <v>TAKA-3-3</v>
      </c>
      <c r="E775" s="41">
        <f>'Sample Weights'!D436</f>
        <v>0.0209</v>
      </c>
      <c r="F775" s="314" t="s">
        <v>1043</v>
      </c>
      <c r="G775" s="315">
        <v>1.1801</v>
      </c>
      <c r="H775" s="314" t="s">
        <v>897</v>
      </c>
      <c r="I775" s="314" t="s">
        <v>897</v>
      </c>
      <c r="J775" s="315">
        <v>0.1619</v>
      </c>
      <c r="K775" s="183">
        <v>59.5983</v>
      </c>
      <c r="L775" s="183">
        <v>33.9684</v>
      </c>
      <c r="M775" s="154">
        <f t="shared" si="109"/>
        <v>1.024015746</v>
      </c>
      <c r="N775" s="250">
        <f t="shared" si="110"/>
        <v>61.02959765</v>
      </c>
      <c r="O775" s="250">
        <f t="shared" si="111"/>
        <v>1.517278956</v>
      </c>
      <c r="P775" s="156">
        <f>AVERAGE(O775:O776)</f>
        <v>1.518296087</v>
      </c>
      <c r="Q775" s="157">
        <f>(MAX(O775:O776)-MIN(O775:O776))/P775</f>
        <v>0.001339832061</v>
      </c>
      <c r="R775" s="302" t="str">
        <f>IF(Q775&gt;C$15, "Repeat", "")</f>
        <v/>
      </c>
    </row>
    <row r="776">
      <c r="B776" s="41">
        <f>'Sample Weights'!A437</f>
        <v>436</v>
      </c>
      <c r="C776" s="41">
        <f>'Sample Weights'!B437</f>
        <v>350</v>
      </c>
      <c r="D776" s="41" t="str">
        <f>'Sample Weights'!C437</f>
        <v>TAKA-3-3</v>
      </c>
      <c r="E776" s="41">
        <f>'Sample Weights'!D437</f>
        <v>0.0215</v>
      </c>
      <c r="F776" s="314" t="s">
        <v>963</v>
      </c>
      <c r="G776" s="315">
        <v>1.1865</v>
      </c>
      <c r="H776" s="314" t="s">
        <v>867</v>
      </c>
      <c r="I776" s="314" t="s">
        <v>866</v>
      </c>
      <c r="J776" s="315">
        <v>0.1594</v>
      </c>
      <c r="K776" s="183">
        <v>71.6635</v>
      </c>
      <c r="L776" s="183">
        <v>39.9228</v>
      </c>
      <c r="M776" s="154">
        <f t="shared" si="109"/>
        <v>0.8753543213</v>
      </c>
      <c r="N776" s="250">
        <f t="shared" si="110"/>
        <v>62.7309544</v>
      </c>
      <c r="O776" s="250">
        <f t="shared" si="111"/>
        <v>1.519313217</v>
      </c>
      <c r="P776" s="156"/>
      <c r="Q776" s="157"/>
      <c r="R776" s="302"/>
    </row>
    <row r="777">
      <c r="B777" s="41">
        <f>'Sample Weights'!A438</f>
        <v>437</v>
      </c>
      <c r="C777" s="41">
        <f>'Sample Weights'!B438</f>
        <v>15</v>
      </c>
      <c r="D777" s="41" t="str">
        <f>'Sample Weights'!C438</f>
        <v>BELC-18-3</v>
      </c>
      <c r="E777" s="41">
        <f>'Sample Weights'!D438</f>
        <v>0.0219</v>
      </c>
      <c r="F777" s="314" t="s">
        <v>989</v>
      </c>
      <c r="G777" s="315">
        <v>1.1817</v>
      </c>
      <c r="H777" s="314" t="s">
        <v>866</v>
      </c>
      <c r="I777" s="314" t="s">
        <v>899</v>
      </c>
      <c r="J777" s="315">
        <v>0.1576</v>
      </c>
      <c r="K777" s="183">
        <v>71.2081</v>
      </c>
      <c r="L777" s="183">
        <v>33.0246</v>
      </c>
      <c r="M777" s="154">
        <f t="shared" si="109"/>
        <v>1.017544904</v>
      </c>
      <c r="N777" s="250">
        <f t="shared" si="110"/>
        <v>72.45743925</v>
      </c>
      <c r="O777" s="250">
        <f t="shared" si="111"/>
        <v>1.701995398</v>
      </c>
      <c r="P777" s="156">
        <f>AVERAGE(O777:O778)</f>
        <v>1.698279361</v>
      </c>
      <c r="Q777" s="157">
        <f>(MAX(O777:O778)-MIN(O777:O778))/P777</f>
        <v>0.004376237328</v>
      </c>
      <c r="R777" s="302" t="str">
        <f>IF(Q777&gt;C$15, "Repeat", "")</f>
        <v/>
      </c>
    </row>
    <row r="778">
      <c r="B778" s="41">
        <f>'Sample Weights'!A439</f>
        <v>438</v>
      </c>
      <c r="C778" s="41">
        <f>'Sample Weights'!B439</f>
        <v>15</v>
      </c>
      <c r="D778" s="41" t="str">
        <f>'Sample Weights'!C439</f>
        <v>BELC-18-3</v>
      </c>
      <c r="E778" s="41">
        <f>'Sample Weights'!D439</f>
        <v>0.021</v>
      </c>
      <c r="F778" s="314" t="s">
        <v>1084</v>
      </c>
      <c r="G778" s="315">
        <v>1.1827</v>
      </c>
      <c r="H778" s="314" t="s">
        <v>899</v>
      </c>
      <c r="I778" s="314" t="s">
        <v>868</v>
      </c>
      <c r="J778" s="315">
        <v>0.159</v>
      </c>
      <c r="K778" s="183">
        <v>67.495</v>
      </c>
      <c r="L778" s="183">
        <v>35.3341</v>
      </c>
      <c r="M778" s="154">
        <f t="shared" si="109"/>
        <v>1.020429256</v>
      </c>
      <c r="N778" s="250">
        <f t="shared" si="110"/>
        <v>68.87387263</v>
      </c>
      <c r="O778" s="250">
        <f t="shared" si="111"/>
        <v>1.694563324</v>
      </c>
      <c r="P778" s="156"/>
      <c r="Q778" s="157"/>
      <c r="R778" s="302"/>
    </row>
    <row r="779">
      <c r="B779" s="41">
        <f>'Sample Weights'!A440</f>
        <v>439</v>
      </c>
      <c r="C779" s="41">
        <f>'Sample Weights'!B440</f>
        <v>48</v>
      </c>
      <c r="D779" s="41" t="str">
        <f>'Sample Weights'!C440</f>
        <v>CMBF-28-3</v>
      </c>
      <c r="E779" s="41">
        <f>'Sample Weights'!D440</f>
        <v>0.0212</v>
      </c>
      <c r="F779" s="314" t="s">
        <v>964</v>
      </c>
      <c r="G779" s="315">
        <v>1.1894</v>
      </c>
      <c r="H779" s="314" t="s">
        <v>1085</v>
      </c>
      <c r="I779" s="314" t="s">
        <v>900</v>
      </c>
      <c r="J779" s="315">
        <v>0.1593</v>
      </c>
      <c r="K779" s="183">
        <v>66.8357</v>
      </c>
      <c r="L779" s="183">
        <v>34.2903</v>
      </c>
      <c r="M779" s="154">
        <f t="shared" si="109"/>
        <v>1.022381702</v>
      </c>
      <c r="N779" s="250">
        <f t="shared" si="110"/>
        <v>68.33159675</v>
      </c>
      <c r="O779" s="250">
        <f t="shared" si="111"/>
        <v>1.674536821</v>
      </c>
      <c r="P779" s="156">
        <f>AVERAGE(O779:O780)</f>
        <v>1.637109039</v>
      </c>
      <c r="Q779" s="157">
        <f>(MAX(O779:O780)-MIN(O779:O780))/P779</f>
        <v>0.04572423828</v>
      </c>
      <c r="R779" s="302" t="str">
        <f>IF(Q779&gt;C$15, "Repeat", "")</f>
        <v/>
      </c>
    </row>
    <row r="780">
      <c r="B780" s="41">
        <f>'Sample Weights'!A441</f>
        <v>440</v>
      </c>
      <c r="C780" s="41">
        <f>'Sample Weights'!B441</f>
        <v>48</v>
      </c>
      <c r="D780" s="41" t="str">
        <f>'Sample Weights'!C441</f>
        <v>CMBF-28-3</v>
      </c>
      <c r="E780" s="41">
        <f>'Sample Weights'!D441</f>
        <v>0.0226</v>
      </c>
      <c r="F780" s="314" t="s">
        <v>947</v>
      </c>
      <c r="G780" s="315">
        <v>1.1868</v>
      </c>
      <c r="H780" s="314" t="s">
        <v>1086</v>
      </c>
      <c r="I780" s="314" t="s">
        <v>869</v>
      </c>
      <c r="J780" s="315">
        <v>0.1617</v>
      </c>
      <c r="K780" s="183">
        <v>69.7126</v>
      </c>
      <c r="L780" s="184">
        <v>34.9256</v>
      </c>
      <c r="M780" s="154">
        <f t="shared" si="109"/>
        <v>1</v>
      </c>
      <c r="N780" s="250">
        <f t="shared" si="110"/>
        <v>69.7126</v>
      </c>
      <c r="O780" s="250">
        <f t="shared" si="111"/>
        <v>1.599681257</v>
      </c>
      <c r="P780" s="156"/>
      <c r="Q780" s="157"/>
      <c r="R780" s="302"/>
    </row>
    <row r="781">
      <c r="B781" s="41">
        <f>'Sample Weights'!A442</f>
        <v>441</v>
      </c>
      <c r="C781" s="41">
        <f>'Sample Weights'!B442</f>
        <v>275</v>
      </c>
      <c r="D781" s="41" t="str">
        <f>'Sample Weights'!C442</f>
        <v>QCTN-16-4</v>
      </c>
      <c r="E781" s="41">
        <f>'Sample Weights'!D442</f>
        <v>0.0216</v>
      </c>
      <c r="F781" s="314" t="s">
        <v>953</v>
      </c>
      <c r="G781" s="315">
        <v>1.1864</v>
      </c>
      <c r="H781" s="314" t="s">
        <v>930</v>
      </c>
      <c r="I781" s="314" t="s">
        <v>1087</v>
      </c>
      <c r="J781" s="315">
        <v>0.1543</v>
      </c>
      <c r="K781" s="183">
        <v>154.673</v>
      </c>
      <c r="L781" s="183">
        <v>34.0322</v>
      </c>
      <c r="M781" s="154">
        <f t="shared" si="109"/>
        <v>1.021056495</v>
      </c>
      <c r="N781" s="250">
        <f t="shared" si="110"/>
        <v>157.9298713</v>
      </c>
      <c r="O781" s="250">
        <f t="shared" si="111"/>
        <v>3.672363513</v>
      </c>
      <c r="P781" s="156">
        <f>AVERAGE(O781:O782)</f>
        <v>3.599282236</v>
      </c>
      <c r="Q781" s="157">
        <f>(MAX(O781:O782)-MIN(O781:O782))/P781</f>
        <v>0.04060880604</v>
      </c>
      <c r="R781" s="302" t="str">
        <f>IF(Q781&gt;C$15, "Repeat", "")</f>
        <v/>
      </c>
    </row>
    <row r="782">
      <c r="B782" s="41">
        <f>'Sample Weights'!A443</f>
        <v>442</v>
      </c>
      <c r="C782" s="41">
        <f>'Sample Weights'!B443</f>
        <v>275</v>
      </c>
      <c r="D782" s="41" t="str">
        <f>'Sample Weights'!C443</f>
        <v>QCTN-16-4</v>
      </c>
      <c r="E782" s="41">
        <f>'Sample Weights'!D443</f>
        <v>0.0219</v>
      </c>
      <c r="F782" s="314" t="s">
        <v>953</v>
      </c>
      <c r="G782" s="315">
        <v>1.1846</v>
      </c>
      <c r="H782" s="314" t="s">
        <v>1088</v>
      </c>
      <c r="I782" s="314" t="s">
        <v>1088</v>
      </c>
      <c r="J782" s="315">
        <v>0.1606</v>
      </c>
      <c r="K782" s="183">
        <v>151.5005</v>
      </c>
      <c r="L782" s="183">
        <v>34.3882</v>
      </c>
      <c r="M782" s="154">
        <f t="shared" si="109"/>
        <v>1.012329121</v>
      </c>
      <c r="N782" s="250">
        <f t="shared" si="110"/>
        <v>153.368368</v>
      </c>
      <c r="O782" s="250">
        <f t="shared" si="111"/>
        <v>3.526200959</v>
      </c>
      <c r="P782" s="156"/>
      <c r="Q782" s="157"/>
      <c r="R782" s="302"/>
    </row>
    <row r="783">
      <c r="B783" s="41">
        <f>'Sample Weights'!A444</f>
        <v>443</v>
      </c>
      <c r="C783" s="41">
        <f>'Sample Weights'!B444</f>
        <v>182</v>
      </c>
      <c r="D783" s="41" t="str">
        <f>'Sample Weights'!C444</f>
        <v>KTWF-10-3</v>
      </c>
      <c r="E783" s="41">
        <f>'Sample Weights'!D444</f>
        <v>0.0206</v>
      </c>
      <c r="F783" s="314" t="s">
        <v>1089</v>
      </c>
      <c r="G783" s="315">
        <v>1.1815</v>
      </c>
      <c r="H783" s="314" t="s">
        <v>1090</v>
      </c>
      <c r="I783" s="314" t="s">
        <v>1090</v>
      </c>
      <c r="J783" s="315">
        <v>0.161</v>
      </c>
      <c r="K783" s="183">
        <v>31.2602</v>
      </c>
      <c r="L783" s="183">
        <v>33.7057</v>
      </c>
      <c r="M783" s="154">
        <f t="shared" si="109"/>
        <v>0.9954638106</v>
      </c>
      <c r="N783" s="250">
        <f t="shared" si="110"/>
        <v>31.11839781</v>
      </c>
      <c r="O783" s="250">
        <f t="shared" si="111"/>
        <v>0.8274210016</v>
      </c>
      <c r="P783" s="156">
        <f>AVERAGE(O783:O784)</f>
        <v>0.813337452</v>
      </c>
      <c r="Q783" s="157">
        <f>(MAX(O783:O784)-MIN(O783:O784))/P783</f>
        <v>0.03463150401</v>
      </c>
      <c r="R783" s="302" t="str">
        <f>IF(Q783&gt;C$15, "Repeat", "")</f>
        <v/>
      </c>
    </row>
    <row r="784">
      <c r="B784" s="41">
        <f>'Sample Weights'!A445</f>
        <v>444</v>
      </c>
      <c r="C784" s="41">
        <f>'Sample Weights'!B445</f>
        <v>182</v>
      </c>
      <c r="D784" s="41" t="str">
        <f>'Sample Weights'!C445</f>
        <v>KTWF-10-3</v>
      </c>
      <c r="E784" s="41">
        <f>'Sample Weights'!D445</f>
        <v>0.0222</v>
      </c>
      <c r="F784" s="314" t="s">
        <v>961</v>
      </c>
      <c r="G784" s="315">
        <v>1.1784</v>
      </c>
      <c r="H784" s="314" t="s">
        <v>1004</v>
      </c>
      <c r="I784" s="314" t="s">
        <v>1091</v>
      </c>
      <c r="J784" s="315">
        <v>0.1616</v>
      </c>
      <c r="K784" s="183">
        <v>32.6599</v>
      </c>
      <c r="L784" s="183">
        <v>34.6819</v>
      </c>
      <c r="M784" s="154">
        <f t="shared" si="109"/>
        <v>0.9984739323</v>
      </c>
      <c r="N784" s="250">
        <f t="shared" si="110"/>
        <v>32.61005878</v>
      </c>
      <c r="O784" s="250">
        <f t="shared" si="111"/>
        <v>0.7992539024</v>
      </c>
      <c r="P784" s="156"/>
      <c r="Q784" s="157"/>
      <c r="R784" s="302"/>
    </row>
    <row r="785">
      <c r="B785" s="41">
        <f>'Sample Weights'!A446</f>
        <v>445</v>
      </c>
      <c r="C785" s="41">
        <f>'Sample Weights'!B446</f>
        <v>247</v>
      </c>
      <c r="D785" s="41" t="str">
        <f>'Sample Weights'!C446</f>
        <v>NHTB-27-2</v>
      </c>
      <c r="E785" s="41">
        <f>'Sample Weights'!D446</f>
        <v>0.0214</v>
      </c>
      <c r="F785" s="314" t="s">
        <v>1043</v>
      </c>
      <c r="G785" s="315">
        <v>1.194</v>
      </c>
      <c r="H785" s="314" t="s">
        <v>1005</v>
      </c>
      <c r="I785" s="314" t="s">
        <v>1004</v>
      </c>
      <c r="J785" s="315">
        <v>0.162</v>
      </c>
      <c r="K785" s="183">
        <v>151.6444</v>
      </c>
      <c r="L785" s="183">
        <v>33.4734</v>
      </c>
      <c r="M785" s="154">
        <f t="shared" si="109"/>
        <v>1.05036423</v>
      </c>
      <c r="N785" s="250">
        <f t="shared" si="110"/>
        <v>159.2818534</v>
      </c>
      <c r="O785" s="250">
        <f t="shared" si="111"/>
        <v>3.77433872</v>
      </c>
      <c r="P785" s="156">
        <f>AVERAGE(O785:O786)</f>
        <v>3.704194259</v>
      </c>
      <c r="Q785" s="157">
        <f>(MAX(O785:O786)-MIN(O785:O786))/P785</f>
        <v>0.03787299268</v>
      </c>
      <c r="R785" s="302" t="str">
        <f>IF(Q785&gt;C$15, "Repeat", "")</f>
        <v/>
      </c>
    </row>
    <row r="786">
      <c r="B786" s="41">
        <f>'Sample Weights'!A447</f>
        <v>446</v>
      </c>
      <c r="C786" s="41">
        <f>'Sample Weights'!B447</f>
        <v>247</v>
      </c>
      <c r="D786" s="41" t="str">
        <f>'Sample Weights'!C447</f>
        <v>NHTB-27-2</v>
      </c>
      <c r="E786" s="41">
        <f>'Sample Weights'!D447</f>
        <v>0.0209</v>
      </c>
      <c r="F786" s="314" t="s">
        <v>1092</v>
      </c>
      <c r="G786" s="315">
        <v>1.1851</v>
      </c>
      <c r="H786" s="314" t="s">
        <v>1006</v>
      </c>
      <c r="I786" s="314" t="s">
        <v>1005</v>
      </c>
      <c r="J786" s="315">
        <v>0.1572</v>
      </c>
      <c r="K786" s="183">
        <v>148.1599</v>
      </c>
      <c r="L786" s="183">
        <v>33.5289</v>
      </c>
      <c r="M786" s="154">
        <f t="shared" si="109"/>
        <v>1.019213187</v>
      </c>
      <c r="N786" s="250">
        <f t="shared" si="110"/>
        <v>151.0065239</v>
      </c>
      <c r="O786" s="250">
        <f t="shared" si="111"/>
        <v>3.634049797</v>
      </c>
      <c r="P786" s="156"/>
      <c r="Q786" s="157"/>
      <c r="R786" s="302"/>
    </row>
    <row r="787">
      <c r="B787" s="41">
        <f>'Sample Weights'!A448</f>
        <v>447</v>
      </c>
      <c r="C787" s="41">
        <f>'Sample Weights'!B448</f>
        <v>357</v>
      </c>
      <c r="D787" s="41" t="str">
        <f>'Sample Weights'!C448</f>
        <v>TOBA-23-5</v>
      </c>
      <c r="E787" s="41">
        <f>'Sample Weights'!D448</f>
        <v>0.0226</v>
      </c>
      <c r="F787" s="314" t="s">
        <v>964</v>
      </c>
      <c r="G787" s="315">
        <v>1.1922</v>
      </c>
      <c r="H787" s="314" t="s">
        <v>945</v>
      </c>
      <c r="I787" s="314" t="s">
        <v>944</v>
      </c>
      <c r="J787" s="315">
        <v>0.1604</v>
      </c>
      <c r="K787" s="183">
        <v>57.3939</v>
      </c>
      <c r="L787" s="183">
        <v>33.3655</v>
      </c>
      <c r="M787" s="154">
        <f t="shared" si="109"/>
        <v>1.053564054</v>
      </c>
      <c r="N787" s="250">
        <f t="shared" si="110"/>
        <v>60.46814999</v>
      </c>
      <c r="O787" s="250">
        <f t="shared" si="111"/>
        <v>1.402907821</v>
      </c>
      <c r="P787" s="156">
        <f>AVERAGE(O787:O788)</f>
        <v>1.410837945</v>
      </c>
      <c r="Q787" s="157">
        <f>(MAX(O787:O788)-MIN(O787:O788))/P787</f>
        <v>0.01124172151</v>
      </c>
      <c r="R787" s="302" t="str">
        <f>IF(Q787&gt;C$15, "Repeat", "")</f>
        <v/>
      </c>
    </row>
    <row r="788">
      <c r="B788" s="41">
        <f>'Sample Weights'!A449</f>
        <v>448</v>
      </c>
      <c r="C788" s="41">
        <f>'Sample Weights'!B449</f>
        <v>357</v>
      </c>
      <c r="D788" s="41" t="str">
        <f>'Sample Weights'!C449</f>
        <v>TOBA-23-5</v>
      </c>
      <c r="E788" s="41">
        <f>'Sample Weights'!D449</f>
        <v>0.0218</v>
      </c>
      <c r="F788" s="314" t="s">
        <v>964</v>
      </c>
      <c r="G788" s="315">
        <v>1.1872</v>
      </c>
      <c r="H788" s="314" t="s">
        <v>948</v>
      </c>
      <c r="I788" s="314" t="s">
        <v>945</v>
      </c>
      <c r="J788" s="315">
        <v>0.1583</v>
      </c>
      <c r="K788" s="183">
        <v>57.7147</v>
      </c>
      <c r="L788" s="183">
        <v>34.0998</v>
      </c>
      <c r="M788" s="154">
        <f t="shared" si="109"/>
        <v>1.025835463</v>
      </c>
      <c r="N788" s="250">
        <f t="shared" si="110"/>
        <v>59.20578601</v>
      </c>
      <c r="O788" s="250">
        <f t="shared" si="111"/>
        <v>1.418768069</v>
      </c>
      <c r="P788" s="156"/>
      <c r="Q788" s="157"/>
      <c r="R788" s="302"/>
    </row>
    <row r="789">
      <c r="B789" s="41">
        <f>'Sample Weights'!A450</f>
        <v>449</v>
      </c>
      <c r="C789" s="41">
        <f>'Sample Weights'!B450</f>
        <v>281</v>
      </c>
      <c r="D789" s="41" t="str">
        <f>'Sample Weights'!C450</f>
        <v>QLKE-16-3</v>
      </c>
      <c r="E789" s="41">
        <f>'Sample Weights'!D450</f>
        <v>0.0195</v>
      </c>
      <c r="F789" s="314" t="s">
        <v>947</v>
      </c>
      <c r="G789" s="315">
        <v>1.1892</v>
      </c>
      <c r="H789" s="314" t="s">
        <v>950</v>
      </c>
      <c r="I789" s="314" t="s">
        <v>948</v>
      </c>
      <c r="J789" s="315">
        <v>0.1589</v>
      </c>
      <c r="K789" s="183">
        <v>359.2171</v>
      </c>
      <c r="L789" s="183">
        <v>32.9892</v>
      </c>
      <c r="M789" s="154">
        <f t="shared" si="109"/>
        <v>1.059144582</v>
      </c>
      <c r="N789" s="250">
        <f t="shared" si="110"/>
        <v>380.4628452</v>
      </c>
      <c r="O789" s="250">
        <f t="shared" si="111"/>
        <v>9.715104567</v>
      </c>
      <c r="P789" s="156">
        <f>AVERAGE(O789:O790)</f>
        <v>9.74349675</v>
      </c>
      <c r="Q789" s="157">
        <f>(MAX(O789:O790)-MIN(O789:O790))/P789</f>
        <v>0.005827924701</v>
      </c>
      <c r="R789" s="302" t="str">
        <f>IF(Q789&gt;C$15, "Repeat", "")</f>
        <v/>
      </c>
    </row>
    <row r="790">
      <c r="B790" s="41">
        <f>'Sample Weights'!A451</f>
        <v>450</v>
      </c>
      <c r="C790" s="41">
        <f>'Sample Weights'!B451</f>
        <v>281</v>
      </c>
      <c r="D790" s="41" t="str">
        <f>'Sample Weights'!C451</f>
        <v>QLKE-16-3</v>
      </c>
      <c r="E790" s="41">
        <f>'Sample Weights'!D451</f>
        <v>0.0207</v>
      </c>
      <c r="F790" s="314" t="s">
        <v>1092</v>
      </c>
      <c r="G790" s="315">
        <v>1.1905</v>
      </c>
      <c r="H790" s="314" t="s">
        <v>952</v>
      </c>
      <c r="I790" s="314" t="s">
        <v>950</v>
      </c>
      <c r="J790" s="315">
        <v>0.1619</v>
      </c>
      <c r="K790" s="183">
        <v>369.5088</v>
      </c>
      <c r="L790" s="183">
        <v>31.3446</v>
      </c>
      <c r="M790" s="154">
        <f t="shared" si="109"/>
        <v>1.097389971</v>
      </c>
      <c r="N790" s="250">
        <f t="shared" si="110"/>
        <v>405.4952514</v>
      </c>
      <c r="O790" s="250">
        <f t="shared" si="111"/>
        <v>9.771888933</v>
      </c>
      <c r="P790" s="156"/>
      <c r="Q790" s="157"/>
      <c r="R790" s="302"/>
    </row>
    <row r="791">
      <c r="B791" s="41">
        <f>'Sample Weights'!A452</f>
        <v>451</v>
      </c>
      <c r="C791" s="41">
        <f>'Sample Weights'!B452</f>
        <v>167</v>
      </c>
      <c r="D791" s="41" t="str">
        <f>'Sample Weights'!C452</f>
        <v>KLNE-20-1</v>
      </c>
      <c r="E791" s="41">
        <f>'Sample Weights'!D452</f>
        <v>0.021</v>
      </c>
      <c r="F791" s="314" t="s">
        <v>964</v>
      </c>
      <c r="G791" s="315">
        <v>1.1923</v>
      </c>
      <c r="H791" s="314" t="s">
        <v>1093</v>
      </c>
      <c r="I791" s="314" t="s">
        <v>952</v>
      </c>
      <c r="J791" s="315">
        <v>0.1612</v>
      </c>
      <c r="K791" s="183">
        <v>77.9438</v>
      </c>
      <c r="L791" s="183">
        <v>33.8506</v>
      </c>
      <c r="M791" s="154">
        <f t="shared" si="109"/>
        <v>1.038965731</v>
      </c>
      <c r="N791" s="250">
        <f t="shared" si="110"/>
        <v>80.98093718</v>
      </c>
      <c r="O791" s="250">
        <f t="shared" si="111"/>
        <v>1.994044054</v>
      </c>
      <c r="P791" s="156">
        <f>AVERAGE(O791:O792)</f>
        <v>1.914747012</v>
      </c>
      <c r="Q791" s="157">
        <f>(MAX(O791:O792)-MIN(O791:O792))/P791</f>
        <v>0.08282769676</v>
      </c>
      <c r="R791" s="302" t="str">
        <f>IF(Q791&gt;C$15, "Repeat", "")</f>
        <v/>
      </c>
    </row>
    <row r="792">
      <c r="B792" s="41">
        <f>'Sample Weights'!A453</f>
        <v>452</v>
      </c>
      <c r="C792" s="41">
        <f>'Sample Weights'!B453</f>
        <v>167</v>
      </c>
      <c r="D792" s="41" t="str">
        <f>'Sample Weights'!C453</f>
        <v>KLNE-20-1</v>
      </c>
      <c r="E792" s="41">
        <f>'Sample Weights'!D453</f>
        <v>0.0214</v>
      </c>
      <c r="F792" s="314" t="s">
        <v>1094</v>
      </c>
      <c r="G792" s="315">
        <v>1.1861</v>
      </c>
      <c r="H792" s="314" t="s">
        <v>956</v>
      </c>
      <c r="I792" s="314" t="s">
        <v>955</v>
      </c>
      <c r="J792" s="315">
        <v>0.1601</v>
      </c>
      <c r="K792" s="183">
        <v>75.0259</v>
      </c>
      <c r="L792" s="183">
        <v>33.4937</v>
      </c>
      <c r="M792" s="154">
        <f t="shared" si="109"/>
        <v>1.015283063</v>
      </c>
      <c r="N792" s="250">
        <f t="shared" si="110"/>
        <v>76.17252553</v>
      </c>
      <c r="O792" s="250">
        <f t="shared" si="111"/>
        <v>1.835449969</v>
      </c>
      <c r="P792" s="156"/>
      <c r="Q792" s="157"/>
      <c r="R792" s="302"/>
    </row>
    <row r="793">
      <c r="B793" s="41">
        <f>'Sample Weights'!A454</f>
        <v>453</v>
      </c>
      <c r="C793" s="41">
        <f>'Sample Weights'!B454</f>
        <v>149</v>
      </c>
      <c r="D793" s="41" t="str">
        <f>'Sample Weights'!C454</f>
        <v>JEFF-30-3</v>
      </c>
      <c r="E793" s="41">
        <f>'Sample Weights'!D454</f>
        <v>0.0203</v>
      </c>
      <c r="F793" s="314" t="s">
        <v>964</v>
      </c>
      <c r="G793" s="315">
        <v>1.1905</v>
      </c>
      <c r="H793" s="314" t="s">
        <v>960</v>
      </c>
      <c r="I793" s="314" t="s">
        <v>956</v>
      </c>
      <c r="J793" s="315">
        <v>0.1622</v>
      </c>
      <c r="K793" s="183">
        <v>31.5032</v>
      </c>
      <c r="L793" s="183">
        <v>38.07</v>
      </c>
      <c r="M793" s="154">
        <f t="shared" si="109"/>
        <v>0.9230092876</v>
      </c>
      <c r="N793" s="250">
        <f t="shared" si="110"/>
        <v>29.07774619</v>
      </c>
      <c r="O793" s="250">
        <f t="shared" si="111"/>
        <v>0.7964753182</v>
      </c>
      <c r="P793" s="156">
        <f>AVERAGE(O793:O794)</f>
        <v>0.7870154658</v>
      </c>
      <c r="Q793" s="157">
        <f>(MAX(O793:O794)-MIN(O793:O794))/P793</f>
        <v>0.02403981322</v>
      </c>
      <c r="R793" s="302" t="str">
        <f>IF(Q793&gt;C$15, "Repeat", "")</f>
        <v/>
      </c>
    </row>
    <row r="794">
      <c r="B794" s="41">
        <f>'Sample Weights'!A455</f>
        <v>454</v>
      </c>
      <c r="C794" s="41">
        <f>'Sample Weights'!B455</f>
        <v>149</v>
      </c>
      <c r="D794" s="41" t="str">
        <f>'Sample Weights'!C455</f>
        <v>JEFF-30-3</v>
      </c>
      <c r="E794" s="41">
        <f>'Sample Weights'!D455</f>
        <v>0.0204</v>
      </c>
      <c r="F794" s="314" t="s">
        <v>1095</v>
      </c>
      <c r="G794" s="315">
        <v>1.1864</v>
      </c>
      <c r="H794" s="314" t="s">
        <v>424</v>
      </c>
      <c r="I794" s="314" t="s">
        <v>960</v>
      </c>
      <c r="J794" s="315">
        <v>0.1561</v>
      </c>
      <c r="K794" s="183">
        <v>32.2681</v>
      </c>
      <c r="L794" s="183">
        <v>38.1715</v>
      </c>
      <c r="M794" s="154">
        <f t="shared" si="109"/>
        <v>0.8883436871</v>
      </c>
      <c r="N794" s="250">
        <f t="shared" si="110"/>
        <v>28.66516293</v>
      </c>
      <c r="O794" s="250">
        <f t="shared" si="111"/>
        <v>0.7775556134</v>
      </c>
      <c r="P794" s="156"/>
      <c r="Q794" s="157"/>
      <c r="R794" s="302"/>
    </row>
    <row r="795">
      <c r="B795" s="41">
        <f>'Sample Weights'!A456</f>
        <v>455</v>
      </c>
      <c r="C795" s="41" t="str">
        <f>'Sample Weights'!B456</f>
        <v>Nisqually-1</v>
      </c>
      <c r="D795" s="41" t="str">
        <f>'Sample Weights'!C456</f>
        <v/>
      </c>
      <c r="E795" s="41">
        <f>'Sample Weights'!D456</f>
        <v>0.0208</v>
      </c>
      <c r="F795" s="314" t="s">
        <v>963</v>
      </c>
      <c r="G795" s="315">
        <v>1.19</v>
      </c>
      <c r="H795" s="314" t="s">
        <v>829</v>
      </c>
      <c r="I795" s="314" t="s">
        <v>829</v>
      </c>
      <c r="J795" s="315">
        <v>0.1603</v>
      </c>
      <c r="K795" s="183">
        <v>72.9356</v>
      </c>
      <c r="L795" s="183">
        <v>35.3598</v>
      </c>
      <c r="M795" s="154">
        <f t="shared" si="109"/>
        <v>0.991427604</v>
      </c>
      <c r="N795" s="250">
        <f t="shared" si="110"/>
        <v>72.31036715</v>
      </c>
      <c r="O795" s="250">
        <f t="shared" si="111"/>
        <v>1.802858885</v>
      </c>
      <c r="P795" s="156">
        <f>AVERAGE(O795:O796)</f>
        <v>1.825571966</v>
      </c>
      <c r="Q795" s="157">
        <f>(MAX(O795:O796)-MIN(O795:O796))/P795</f>
        <v>0.02488324888</v>
      </c>
      <c r="R795" s="302" t="str">
        <f>IF(Q795&gt;C$15, "Repeat", "")</f>
        <v/>
      </c>
    </row>
    <row r="796">
      <c r="B796" s="41">
        <f>'Sample Weights'!A457</f>
        <v>456</v>
      </c>
      <c r="C796" s="41" t="str">
        <f>'Sample Weights'!B457</f>
        <v>Nisqually-1</v>
      </c>
      <c r="D796" s="41" t="str">
        <f>'Sample Weights'!C457</f>
        <v/>
      </c>
      <c r="E796" s="41">
        <f>'Sample Weights'!D457</f>
        <v>0.0207</v>
      </c>
      <c r="F796" s="314" t="s">
        <v>963</v>
      </c>
      <c r="G796" s="315">
        <v>1.1906</v>
      </c>
      <c r="H796" s="314" t="s">
        <v>446</v>
      </c>
      <c r="I796" s="314" t="s">
        <v>446</v>
      </c>
      <c r="J796" s="315">
        <v>0.1609</v>
      </c>
      <c r="K796" s="183">
        <v>74.44</v>
      </c>
      <c r="L796" s="183">
        <v>35.3925</v>
      </c>
      <c r="M796" s="154">
        <f t="shared" si="109"/>
        <v>0.9912686164</v>
      </c>
      <c r="N796" s="250">
        <f t="shared" si="110"/>
        <v>73.79003581</v>
      </c>
      <c r="O796" s="250">
        <f t="shared" si="111"/>
        <v>1.848285047</v>
      </c>
      <c r="P796" s="156"/>
      <c r="Q796" s="157"/>
      <c r="R796" s="302"/>
    </row>
    <row r="797">
      <c r="B797" s="132"/>
      <c r="C797" s="52"/>
      <c r="D797" s="53"/>
      <c r="E797" s="52"/>
      <c r="F797" s="53"/>
      <c r="G797" s="53"/>
      <c r="H797" s="53"/>
      <c r="I797" s="53"/>
      <c r="J797" s="53"/>
      <c r="K797" s="52"/>
      <c r="L797" s="91"/>
      <c r="M797" s="52"/>
      <c r="N797" s="52"/>
      <c r="O797" s="52"/>
      <c r="P797" s="54"/>
      <c r="Q797" s="54"/>
    </row>
    <row r="798">
      <c r="B798" s="132"/>
      <c r="C798" s="52"/>
      <c r="D798" s="53"/>
      <c r="E798" s="52"/>
      <c r="F798" s="53"/>
      <c r="G798" s="53"/>
      <c r="H798" s="53"/>
      <c r="I798" s="53"/>
      <c r="J798" s="53"/>
      <c r="K798" s="52"/>
      <c r="L798" s="91" t="s">
        <v>590</v>
      </c>
      <c r="M798" s="52"/>
      <c r="N798" s="52"/>
      <c r="O798" s="52"/>
      <c r="P798" s="54"/>
      <c r="Q798" s="54"/>
    </row>
    <row r="799">
      <c r="B799" s="251" t="s">
        <v>1096</v>
      </c>
      <c r="C799" s="52"/>
      <c r="D799" s="53"/>
      <c r="E799" s="52"/>
      <c r="F799" s="53"/>
      <c r="G799" s="53"/>
      <c r="H799" s="29"/>
      <c r="I799" s="53"/>
      <c r="J799" s="53"/>
      <c r="K799" s="52"/>
      <c r="L799" s="323">
        <f>AVERAGE(L773:L796)</f>
        <v>34.8222375</v>
      </c>
      <c r="M799" s="52"/>
      <c r="N799" s="52"/>
      <c r="O799" s="52"/>
      <c r="P799" s="54"/>
      <c r="Q799" s="54"/>
    </row>
    <row r="800">
      <c r="B800" s="60" t="s">
        <v>372</v>
      </c>
      <c r="C800" s="59" t="s">
        <v>826</v>
      </c>
      <c r="D800" s="53"/>
      <c r="E800" s="52"/>
      <c r="F800" s="53"/>
      <c r="G800" s="53"/>
      <c r="H800" s="53"/>
      <c r="I800" s="53"/>
      <c r="J800" s="53"/>
      <c r="K800" s="52"/>
      <c r="L800" s="52"/>
      <c r="M800" s="52"/>
      <c r="N800" s="52"/>
      <c r="O800" s="52"/>
      <c r="P800" s="54"/>
      <c r="Q800" s="54"/>
    </row>
    <row r="801">
      <c r="B801" s="127" t="s">
        <v>1064</v>
      </c>
      <c r="C801" s="52"/>
      <c r="D801" s="53"/>
      <c r="E801" s="52"/>
      <c r="F801" s="53"/>
      <c r="G801" s="53"/>
      <c r="H801" s="53"/>
      <c r="I801" s="53"/>
      <c r="J801" s="53"/>
      <c r="K801" s="52"/>
      <c r="L801" s="52"/>
      <c r="M801" s="52"/>
      <c r="N801" s="52"/>
      <c r="O801" s="52"/>
      <c r="P801" s="54"/>
      <c r="Q801" s="54"/>
    </row>
    <row r="802">
      <c r="B802" s="132"/>
      <c r="C802" s="52"/>
      <c r="D802" s="53"/>
      <c r="E802" s="52"/>
      <c r="F802" s="129">
        <v>42952.0</v>
      </c>
      <c r="G802" s="53"/>
      <c r="H802" s="53"/>
      <c r="I802" s="129">
        <v>42983.0</v>
      </c>
      <c r="J802" s="53"/>
      <c r="K802" s="52"/>
      <c r="L802" s="52"/>
      <c r="M802" s="52"/>
      <c r="N802" s="52"/>
      <c r="O802" s="52"/>
      <c r="P802" s="54"/>
      <c r="Q802" s="54"/>
      <c r="R802" s="91"/>
    </row>
    <row r="803">
      <c r="B803" s="306" t="s">
        <v>394</v>
      </c>
      <c r="C803" s="306" t="s">
        <v>4</v>
      </c>
      <c r="D803" s="306" t="s">
        <v>5</v>
      </c>
      <c r="E803" s="306" t="s">
        <v>398</v>
      </c>
      <c r="F803" s="306" t="s">
        <v>399</v>
      </c>
      <c r="G803" s="306" t="s">
        <v>400</v>
      </c>
      <c r="H803" s="306" t="s">
        <v>401</v>
      </c>
      <c r="I803" s="306" t="s">
        <v>402</v>
      </c>
      <c r="J803" s="306" t="s">
        <v>403</v>
      </c>
      <c r="K803" s="306" t="s">
        <v>404</v>
      </c>
      <c r="L803" s="306" t="s">
        <v>405</v>
      </c>
      <c r="M803" s="306" t="s">
        <v>406</v>
      </c>
      <c r="N803" s="306" t="s">
        <v>407</v>
      </c>
      <c r="O803" s="306" t="s">
        <v>408</v>
      </c>
      <c r="P803" s="307" t="s">
        <v>409</v>
      </c>
      <c r="Q803" s="307" t="s">
        <v>411</v>
      </c>
      <c r="R803" s="308" t="s">
        <v>412</v>
      </c>
    </row>
    <row r="804">
      <c r="B804" s="41">
        <f>'Sample Weights'!A458</f>
        <v>457</v>
      </c>
      <c r="C804" s="41">
        <f>'Sample Weights'!B458</f>
        <v>125</v>
      </c>
      <c r="D804" s="41" t="str">
        <f>'Sample Weights'!C458</f>
        <v>HOPF-27-2</v>
      </c>
      <c r="E804" s="41">
        <f>'Sample Weights'!D458</f>
        <v>0.0202</v>
      </c>
      <c r="F804" s="314" t="s">
        <v>946</v>
      </c>
      <c r="G804" s="315">
        <v>1.1787</v>
      </c>
      <c r="H804" s="314" t="s">
        <v>1018</v>
      </c>
      <c r="I804" s="314" t="s">
        <v>1018</v>
      </c>
      <c r="J804" s="315">
        <v>0.1646</v>
      </c>
      <c r="K804" s="301">
        <v>28.8484</v>
      </c>
      <c r="L804" s="301">
        <v>36.4793</v>
      </c>
      <c r="M804" s="154">
        <f t="shared" ref="M804:M827" si="112">(L$819/(F$819/C$10)/(F$819/C$10+(G$819-F$819)/C$11+J$819/C$12))/(L804/(F804/C$10)/(F804/C$10+(G804-F804)/C$11+J804/C$12))</f>
        <v>1.067576638</v>
      </c>
      <c r="N804" s="250">
        <f t="shared" ref="N804:N827" si="113">K804*M804</f>
        <v>30.79787788</v>
      </c>
      <c r="O804" s="250">
        <f t="shared" ref="O804:O827" si="114">(N804-D$764)/D$763*(F804/C$10+(G804-F804)/C$11+J804/C$12)/E804</f>
        <v>0.8359075337</v>
      </c>
      <c r="P804" s="156">
        <f>AVERAGE(O804:O805)</f>
        <v>0.8146652285</v>
      </c>
      <c r="Q804" s="157">
        <f>(MAX(O804:O805)-MIN(O804:O805))/P804</f>
        <v>0.05214977764</v>
      </c>
      <c r="R804" s="302" t="str">
        <f>IF(Q804&gt;C$15, "Repeat", "")</f>
        <v/>
      </c>
    </row>
    <row r="805">
      <c r="B805" s="41">
        <f>'Sample Weights'!A459</f>
        <v>458</v>
      </c>
      <c r="C805" s="41">
        <f>'Sample Weights'!B459</f>
        <v>125</v>
      </c>
      <c r="D805" s="41" t="str">
        <f>'Sample Weights'!C459</f>
        <v>HOPF-27-2</v>
      </c>
      <c r="E805" s="41">
        <f>'Sample Weights'!D459</f>
        <v>0.0204</v>
      </c>
      <c r="F805" s="314" t="s">
        <v>962</v>
      </c>
      <c r="G805" s="315">
        <v>1.1786</v>
      </c>
      <c r="H805" s="314" t="s">
        <v>849</v>
      </c>
      <c r="I805" s="316"/>
      <c r="J805" s="315">
        <v>0.1627</v>
      </c>
      <c r="K805" s="183">
        <v>28.1499</v>
      </c>
      <c r="L805" s="183">
        <v>37.1654</v>
      </c>
      <c r="M805" s="154">
        <f t="shared" si="112"/>
        <v>1.044667273</v>
      </c>
      <c r="N805" s="250">
        <f t="shared" si="113"/>
        <v>29.40727926</v>
      </c>
      <c r="O805" s="250">
        <f t="shared" si="114"/>
        <v>0.7934229232</v>
      </c>
      <c r="P805" s="156"/>
      <c r="Q805" s="157"/>
      <c r="R805" s="302"/>
    </row>
    <row r="806">
      <c r="B806" s="41">
        <f>'Sample Weights'!A460</f>
        <v>459</v>
      </c>
      <c r="C806" s="41">
        <f>'Sample Weights'!B460</f>
        <v>204</v>
      </c>
      <c r="D806" s="41" t="str">
        <f>'Sample Weights'!C460</f>
        <v>LNZK-28-4</v>
      </c>
      <c r="E806" s="41">
        <f>'Sample Weights'!D460</f>
        <v>0.021</v>
      </c>
      <c r="F806" s="314" t="s">
        <v>975</v>
      </c>
      <c r="G806" s="315">
        <v>1.1819</v>
      </c>
      <c r="H806" s="314" t="s">
        <v>850</v>
      </c>
      <c r="I806" s="316"/>
      <c r="J806" s="315">
        <v>0.1611</v>
      </c>
      <c r="K806" s="183">
        <v>38.359</v>
      </c>
      <c r="L806" s="183">
        <v>36.4004</v>
      </c>
      <c r="M806" s="154">
        <f t="shared" si="112"/>
        <v>1.067394259</v>
      </c>
      <c r="N806" s="250">
        <f t="shared" si="113"/>
        <v>40.94417638</v>
      </c>
      <c r="O806" s="250">
        <f t="shared" si="114"/>
        <v>1.041834231</v>
      </c>
      <c r="P806" s="156">
        <f>AVERAGE(O806:O807)</f>
        <v>1.048932416</v>
      </c>
      <c r="Q806" s="157">
        <f>(MAX(O806:O807)-MIN(O806:O807))/P806</f>
        <v>0.01353411256</v>
      </c>
      <c r="R806" s="302" t="str">
        <f>IF(Q806&gt;C$15, "Repeat", "")</f>
        <v/>
      </c>
    </row>
    <row r="807">
      <c r="B807" s="41">
        <f>'Sample Weights'!A461</f>
        <v>460</v>
      </c>
      <c r="C807" s="41">
        <f>'Sample Weights'!B461</f>
        <v>204</v>
      </c>
      <c r="D807" s="41" t="str">
        <f>'Sample Weights'!C461</f>
        <v>LNZK-28-4</v>
      </c>
      <c r="E807" s="41">
        <f>'Sample Weights'!D461</f>
        <v>0.0212</v>
      </c>
      <c r="F807" s="314" t="s">
        <v>969</v>
      </c>
      <c r="G807" s="315">
        <v>1.1821</v>
      </c>
      <c r="H807" s="314" t="s">
        <v>973</v>
      </c>
      <c r="I807" s="316"/>
      <c r="J807" s="315">
        <v>0.1631</v>
      </c>
      <c r="K807" s="183">
        <v>44.6884</v>
      </c>
      <c r="L807" s="183">
        <v>41.4181</v>
      </c>
      <c r="M807" s="154">
        <f t="shared" si="112"/>
        <v>0.9382366441</v>
      </c>
      <c r="N807" s="250">
        <f t="shared" si="113"/>
        <v>41.92829445</v>
      </c>
      <c r="O807" s="250">
        <f t="shared" si="114"/>
        <v>1.056030601</v>
      </c>
      <c r="P807" s="156"/>
      <c r="Q807" s="157"/>
      <c r="R807" s="302"/>
    </row>
    <row r="808">
      <c r="B808" s="41">
        <f>'Sample Weights'!A462</f>
        <v>461</v>
      </c>
      <c r="C808" s="41">
        <f>'Sample Weights'!B462</f>
        <v>202</v>
      </c>
      <c r="D808" s="41" t="str">
        <f>'Sample Weights'!C462</f>
        <v>LNZK-28-2</v>
      </c>
      <c r="E808" s="41">
        <f>'Sample Weights'!D462</f>
        <v>0.0205</v>
      </c>
      <c r="F808" s="314" t="s">
        <v>975</v>
      </c>
      <c r="G808" s="315">
        <v>1.1845</v>
      </c>
      <c r="H808" s="314" t="s">
        <v>972</v>
      </c>
      <c r="I808" s="316"/>
      <c r="J808" s="315">
        <v>0.1618</v>
      </c>
      <c r="K808" s="183">
        <v>34.0654</v>
      </c>
      <c r="L808" s="183">
        <v>36.362</v>
      </c>
      <c r="M808" s="154">
        <f t="shared" si="112"/>
        <v>1.071045889</v>
      </c>
      <c r="N808" s="250">
        <f t="shared" si="113"/>
        <v>36.48560661</v>
      </c>
      <c r="O808" s="250">
        <f t="shared" si="114"/>
        <v>0.9627232904</v>
      </c>
      <c r="P808" s="156">
        <f>AVERAGE(O808:O809)</f>
        <v>1.029623065</v>
      </c>
      <c r="Q808" s="157">
        <f>(MAX(O808:O809)-MIN(O808:O809))/P808</f>
        <v>0.1299500307</v>
      </c>
      <c r="R808" s="302" t="str">
        <f>IF(Q808&gt;C$15, "Repeat", "")</f>
        <v>Repeat</v>
      </c>
      <c r="S808" s="251" t="s">
        <v>785</v>
      </c>
    </row>
    <row r="809">
      <c r="B809" s="41">
        <f>'Sample Weights'!A463</f>
        <v>462</v>
      </c>
      <c r="C809" s="41">
        <f>'Sample Weights'!B463</f>
        <v>202</v>
      </c>
      <c r="D809" s="41" t="str">
        <f>'Sample Weights'!C463</f>
        <v>LNZK-28-2</v>
      </c>
      <c r="E809" s="41">
        <f>'Sample Weights'!D463</f>
        <v>0.0206</v>
      </c>
      <c r="F809" s="314" t="s">
        <v>962</v>
      </c>
      <c r="G809" s="315">
        <v>1.1803</v>
      </c>
      <c r="H809" s="314" t="s">
        <v>851</v>
      </c>
      <c r="I809" s="314" t="s">
        <v>851</v>
      </c>
      <c r="J809" s="315">
        <v>0.1622</v>
      </c>
      <c r="K809" s="183">
        <v>43.0661</v>
      </c>
      <c r="L809" s="183">
        <v>39.458</v>
      </c>
      <c r="M809" s="154">
        <f t="shared" si="112"/>
        <v>0.9850109686</v>
      </c>
      <c r="N809" s="250">
        <f t="shared" si="113"/>
        <v>42.42058087</v>
      </c>
      <c r="O809" s="250">
        <f t="shared" si="114"/>
        <v>1.096522839</v>
      </c>
      <c r="P809" s="156"/>
      <c r="Q809" s="157"/>
      <c r="R809" s="302"/>
    </row>
    <row r="810">
      <c r="B810" s="41">
        <f>'Sample Weights'!A464</f>
        <v>463</v>
      </c>
      <c r="C810" s="41">
        <f>'Sample Weights'!B464</f>
        <v>298</v>
      </c>
      <c r="D810" s="41" t="str">
        <f>'Sample Weights'!C464</f>
        <v>SKWA-24-2</v>
      </c>
      <c r="E810" s="41">
        <f>'Sample Weights'!D464</f>
        <v>0.0208</v>
      </c>
      <c r="F810" s="314" t="s">
        <v>975</v>
      </c>
      <c r="G810" s="315">
        <v>1.1837</v>
      </c>
      <c r="H810" s="314" t="s">
        <v>974</v>
      </c>
      <c r="I810" s="314" t="s">
        <v>974</v>
      </c>
      <c r="J810" s="315">
        <v>0.1616</v>
      </c>
      <c r="K810" s="183">
        <v>25.5095</v>
      </c>
      <c r="L810" s="183">
        <v>36.5352</v>
      </c>
      <c r="M810" s="154">
        <f t="shared" si="112"/>
        <v>1.065203735</v>
      </c>
      <c r="N810" s="250">
        <f t="shared" si="113"/>
        <v>27.17281469</v>
      </c>
      <c r="O810" s="250">
        <f t="shared" si="114"/>
        <v>0.7279552192</v>
      </c>
      <c r="P810" s="156">
        <f>AVERAGE(O810:O811)</f>
        <v>0.7447672857</v>
      </c>
      <c r="Q810" s="157">
        <f>(MAX(O810:O811)-MIN(O810:O811))/P810</f>
        <v>0.04514716717</v>
      </c>
      <c r="R810" s="302" t="str">
        <f>IF(Q810&gt;C$15, "Repeat", "")</f>
        <v/>
      </c>
    </row>
    <row r="811">
      <c r="B811" s="41">
        <f>'Sample Weights'!A465</f>
        <v>464</v>
      </c>
      <c r="C811" s="41">
        <f>'Sample Weights'!B465</f>
        <v>298</v>
      </c>
      <c r="D811" s="41" t="str">
        <f>'Sample Weights'!C465</f>
        <v>SKWA-24-2</v>
      </c>
      <c r="E811" s="41">
        <f>'Sample Weights'!D465</f>
        <v>0.0209</v>
      </c>
      <c r="F811" s="314" t="s">
        <v>953</v>
      </c>
      <c r="G811" s="315">
        <v>1.1842</v>
      </c>
      <c r="H811" s="314" t="s">
        <v>986</v>
      </c>
      <c r="I811" s="316"/>
      <c r="J811" s="315">
        <v>0.1627</v>
      </c>
      <c r="K811" s="183">
        <v>27.7965</v>
      </c>
      <c r="L811" s="183">
        <v>37.9324</v>
      </c>
      <c r="M811" s="154">
        <f t="shared" si="112"/>
        <v>1.033149784</v>
      </c>
      <c r="N811" s="250">
        <f t="shared" si="113"/>
        <v>28.71794798</v>
      </c>
      <c r="O811" s="250">
        <f t="shared" si="114"/>
        <v>0.7615793523</v>
      </c>
      <c r="P811" s="156"/>
      <c r="Q811" s="157"/>
      <c r="R811" s="302"/>
    </row>
    <row r="812">
      <c r="B812" s="41">
        <f>'Sample Weights'!A466</f>
        <v>465</v>
      </c>
      <c r="C812" s="41">
        <f>'Sample Weights'!B466</f>
        <v>237</v>
      </c>
      <c r="D812" s="41" t="str">
        <f>'Sample Weights'!C466</f>
        <v>MTSM-27-5</v>
      </c>
      <c r="E812" s="41">
        <f>'Sample Weights'!D466</f>
        <v>0.0216</v>
      </c>
      <c r="F812" s="314" t="s">
        <v>976</v>
      </c>
      <c r="G812" s="315">
        <v>1.1838</v>
      </c>
      <c r="H812" s="314" t="s">
        <v>852</v>
      </c>
      <c r="I812" s="316"/>
      <c r="J812" s="315">
        <v>0.1619</v>
      </c>
      <c r="K812" s="183">
        <v>95.4261</v>
      </c>
      <c r="L812" s="183">
        <v>35.6597</v>
      </c>
      <c r="M812" s="154">
        <f t="shared" si="112"/>
        <v>1.093807896</v>
      </c>
      <c r="N812" s="250">
        <f t="shared" si="113"/>
        <v>104.3778216</v>
      </c>
      <c r="O812" s="250">
        <f t="shared" si="114"/>
        <v>2.459497794</v>
      </c>
      <c r="P812" s="156">
        <f>AVERAGE(O812:O813)</f>
        <v>2.6281159</v>
      </c>
      <c r="Q812" s="157">
        <f>(MAX(O812:O813)-MIN(O812:O813))/P812</f>
        <v>0.1283186228</v>
      </c>
      <c r="R812" s="302" t="str">
        <f>IF(Q812&gt;C$15, "Repeat", "")</f>
        <v>Repeat</v>
      </c>
      <c r="S812" s="251" t="s">
        <v>785</v>
      </c>
    </row>
    <row r="813">
      <c r="B813" s="41">
        <f>'Sample Weights'!A467</f>
        <v>466</v>
      </c>
      <c r="C813" s="41">
        <f>'Sample Weights'!B467</f>
        <v>237</v>
      </c>
      <c r="D813" s="41" t="str">
        <f>'Sample Weights'!C467</f>
        <v>MTSM-27-5</v>
      </c>
      <c r="E813" s="41">
        <f>'Sample Weights'!D467</f>
        <v>0.0221</v>
      </c>
      <c r="F813" s="314" t="s">
        <v>962</v>
      </c>
      <c r="G813" s="315">
        <v>1.183</v>
      </c>
      <c r="H813" s="314" t="s">
        <v>884</v>
      </c>
      <c r="I813" s="316"/>
      <c r="J813" s="315">
        <v>0.1616</v>
      </c>
      <c r="K813" s="183">
        <v>118.8874</v>
      </c>
      <c r="L813" s="183">
        <v>37.9034</v>
      </c>
      <c r="M813" s="154">
        <f t="shared" si="112"/>
        <v>1.027234135</v>
      </c>
      <c r="N813" s="250">
        <f t="shared" si="113"/>
        <v>122.1251954</v>
      </c>
      <c r="O813" s="250">
        <f t="shared" si="114"/>
        <v>2.796734006</v>
      </c>
      <c r="P813" s="156"/>
      <c r="Q813" s="157"/>
      <c r="R813" s="302"/>
    </row>
    <row r="814">
      <c r="B814" s="41">
        <f>'Sample Weights'!A468</f>
        <v>467</v>
      </c>
      <c r="C814" s="41">
        <f>'Sample Weights'!B468</f>
        <v>206</v>
      </c>
      <c r="D814" s="41" t="str">
        <f>'Sample Weights'!C468</f>
        <v>LONG-29-1</v>
      </c>
      <c r="E814" s="41">
        <f>'Sample Weights'!D468</f>
        <v>0.0215</v>
      </c>
      <c r="F814" s="314" t="s">
        <v>946</v>
      </c>
      <c r="G814" s="315">
        <v>1.1836</v>
      </c>
      <c r="H814" s="314" t="s">
        <v>853</v>
      </c>
      <c r="I814" s="316"/>
      <c r="J814" s="315">
        <v>0.1617</v>
      </c>
      <c r="K814" s="183">
        <v>46.9999</v>
      </c>
      <c r="L814" s="183">
        <v>38.1516</v>
      </c>
      <c r="M814" s="154">
        <f t="shared" si="112"/>
        <v>1.023131934</v>
      </c>
      <c r="N814" s="250">
        <f t="shared" si="113"/>
        <v>48.08709858</v>
      </c>
      <c r="O814" s="250">
        <f t="shared" si="114"/>
        <v>1.182665128</v>
      </c>
      <c r="P814" s="156">
        <f>AVERAGE(O814:O815)</f>
        <v>1.162652229</v>
      </c>
      <c r="Q814" s="157">
        <f>(MAX(O814:O815)-MIN(O814:O815))/P814</f>
        <v>0.03442628584</v>
      </c>
      <c r="R814" s="302" t="str">
        <f>IF(Q814&gt;C$15, "Repeat", "")</f>
        <v/>
      </c>
    </row>
    <row r="815">
      <c r="B815" s="41">
        <f>'Sample Weights'!A469</f>
        <v>468</v>
      </c>
      <c r="C815" s="41">
        <f>'Sample Weights'!B469</f>
        <v>206</v>
      </c>
      <c r="D815" s="41" t="str">
        <f>'Sample Weights'!C469</f>
        <v>LONG-29-1</v>
      </c>
      <c r="E815" s="41">
        <f>'Sample Weights'!D469</f>
        <v>0.0202</v>
      </c>
      <c r="F815" s="314" t="s">
        <v>962</v>
      </c>
      <c r="G815" s="315">
        <v>1.1846</v>
      </c>
      <c r="H815" s="314" t="s">
        <v>885</v>
      </c>
      <c r="I815" s="314" t="s">
        <v>854</v>
      </c>
      <c r="J815" s="315">
        <v>0.1625</v>
      </c>
      <c r="K815" s="183">
        <v>41.1393</v>
      </c>
      <c r="L815" s="183">
        <v>37.0875</v>
      </c>
      <c r="M815" s="154">
        <f t="shared" si="112"/>
        <v>1.051608124</v>
      </c>
      <c r="N815" s="250">
        <f t="shared" si="113"/>
        <v>43.26242209</v>
      </c>
      <c r="O815" s="250">
        <f t="shared" si="114"/>
        <v>1.14263933</v>
      </c>
      <c r="P815" s="156"/>
      <c r="Q815" s="157"/>
      <c r="R815" s="302"/>
    </row>
    <row r="816">
      <c r="B816" s="41">
        <f>'Sample Weights'!A470</f>
        <v>469</v>
      </c>
      <c r="C816" s="41">
        <f>'Sample Weights'!B470</f>
        <v>348</v>
      </c>
      <c r="D816" s="41" t="str">
        <f>'Sample Weights'!C470</f>
        <v>STHB-21-4</v>
      </c>
      <c r="E816" s="41">
        <f>'Sample Weights'!D470</f>
        <v>0.0213</v>
      </c>
      <c r="F816" s="314" t="s">
        <v>962</v>
      </c>
      <c r="G816" s="315">
        <v>1.184</v>
      </c>
      <c r="H816" s="314" t="s">
        <v>854</v>
      </c>
      <c r="I816" s="314" t="s">
        <v>886</v>
      </c>
      <c r="J816" s="315">
        <v>0.1624</v>
      </c>
      <c r="K816" s="183">
        <v>93.0831</v>
      </c>
      <c r="L816" s="183">
        <v>38.7096</v>
      </c>
      <c r="M816" s="154">
        <f t="shared" si="112"/>
        <v>1.007024939</v>
      </c>
      <c r="N816" s="250">
        <f t="shared" si="113"/>
        <v>93.73700308</v>
      </c>
      <c r="O816" s="250">
        <f t="shared" si="114"/>
        <v>2.249286562</v>
      </c>
      <c r="P816" s="156">
        <f>AVERAGE(O816:O817)</f>
        <v>2.302376108</v>
      </c>
      <c r="Q816" s="157">
        <f>(MAX(O816:O817)-MIN(O816:O817))/P816</f>
        <v>0.04611717926</v>
      </c>
      <c r="R816" s="302" t="str">
        <f>IF(Q816&gt;C$15, "Repeat", "")</f>
        <v/>
      </c>
    </row>
    <row r="817">
      <c r="B817" s="41">
        <f>'Sample Weights'!A471</f>
        <v>470</v>
      </c>
      <c r="C817" s="41">
        <f>'Sample Weights'!B471</f>
        <v>348</v>
      </c>
      <c r="D817" s="41" t="str">
        <f>'Sample Weights'!C471</f>
        <v>STHB-21-4</v>
      </c>
      <c r="E817" s="41">
        <f>'Sample Weights'!D471</f>
        <v>0.0212</v>
      </c>
      <c r="F817" s="314" t="s">
        <v>959</v>
      </c>
      <c r="G817" s="315">
        <v>1.1843</v>
      </c>
      <c r="H817" s="314" t="s">
        <v>886</v>
      </c>
      <c r="I817" s="316"/>
      <c r="J817" s="315">
        <v>0.1621</v>
      </c>
      <c r="K817" s="183">
        <v>94.9673</v>
      </c>
      <c r="L817" s="183">
        <v>37.9527</v>
      </c>
      <c r="M817" s="154">
        <f t="shared" si="112"/>
        <v>1.030292347</v>
      </c>
      <c r="N817" s="250">
        <f t="shared" si="113"/>
        <v>97.84408239</v>
      </c>
      <c r="O817" s="250">
        <f t="shared" si="114"/>
        <v>2.355465654</v>
      </c>
      <c r="P817" s="156"/>
      <c r="Q817" s="157"/>
      <c r="R817" s="302"/>
    </row>
    <row r="818">
      <c r="B818" s="41">
        <f>'Sample Weights'!A472</f>
        <v>471</v>
      </c>
      <c r="C818" s="41">
        <f>'Sample Weights'!B472</f>
        <v>4</v>
      </c>
      <c r="D818" s="41" t="str">
        <f>'Sample Weights'!C472</f>
        <v>ALAA-20-4</v>
      </c>
      <c r="E818" s="41">
        <f>'Sample Weights'!D472</f>
        <v>0.0218</v>
      </c>
      <c r="F818" s="314" t="s">
        <v>976</v>
      </c>
      <c r="G818" s="315">
        <v>1.1838</v>
      </c>
      <c r="H818" s="314" t="s">
        <v>855</v>
      </c>
      <c r="I818" s="316"/>
      <c r="J818" s="315">
        <v>0.162</v>
      </c>
      <c r="K818" s="183">
        <v>39.1959</v>
      </c>
      <c r="L818" s="183">
        <v>39.2224</v>
      </c>
      <c r="M818" s="154">
        <f t="shared" si="112"/>
        <v>0.9945043283</v>
      </c>
      <c r="N818" s="250">
        <f t="shared" si="113"/>
        <v>38.9804922</v>
      </c>
      <c r="O818" s="250">
        <f t="shared" si="114"/>
        <v>0.9612310305</v>
      </c>
      <c r="P818" s="156">
        <f>AVERAGE(O818:O819)</f>
        <v>0.9431980776</v>
      </c>
      <c r="Q818" s="157">
        <f>(MAX(O818:O819)-MIN(O818:O819))/P818</f>
        <v>0.03823789151</v>
      </c>
      <c r="R818" s="302" t="str">
        <f>IF(Q818&gt;C$15, "Repeat", "")</f>
        <v/>
      </c>
    </row>
    <row r="819">
      <c r="B819" s="41">
        <f>'Sample Weights'!A473</f>
        <v>472</v>
      </c>
      <c r="C819" s="41">
        <f>'Sample Weights'!B473</f>
        <v>4</v>
      </c>
      <c r="D819" s="41" t="str">
        <f>'Sample Weights'!C473</f>
        <v>ALAA-20-4</v>
      </c>
      <c r="E819" s="41">
        <f>'Sample Weights'!D473</f>
        <v>0.022</v>
      </c>
      <c r="F819" s="314" t="s">
        <v>946</v>
      </c>
      <c r="G819" s="315">
        <v>1.1839</v>
      </c>
      <c r="H819" s="314" t="s">
        <v>887</v>
      </c>
      <c r="I819" s="316"/>
      <c r="J819" s="315">
        <v>0.162</v>
      </c>
      <c r="K819" s="183">
        <v>37.755</v>
      </c>
      <c r="L819" s="184">
        <v>39.0491</v>
      </c>
      <c r="M819" s="154">
        <f t="shared" si="112"/>
        <v>1</v>
      </c>
      <c r="N819" s="250">
        <f t="shared" si="113"/>
        <v>37.755</v>
      </c>
      <c r="O819" s="250">
        <f t="shared" si="114"/>
        <v>0.9251651248</v>
      </c>
      <c r="P819" s="156"/>
      <c r="Q819" s="157"/>
      <c r="R819" s="302"/>
    </row>
    <row r="820">
      <c r="B820" s="41">
        <f>'Sample Weights'!A474</f>
        <v>473</v>
      </c>
      <c r="C820" s="41">
        <f>'Sample Weights'!B474</f>
        <v>262</v>
      </c>
      <c r="D820" s="41" t="str">
        <f>'Sample Weights'!C474</f>
        <v>PHLC-22-4</v>
      </c>
      <c r="E820" s="41">
        <f>'Sample Weights'!D474</f>
        <v>0.0219</v>
      </c>
      <c r="F820" s="314" t="s">
        <v>959</v>
      </c>
      <c r="G820" s="315">
        <v>1.1838</v>
      </c>
      <c r="H820" s="314" t="s">
        <v>888</v>
      </c>
      <c r="I820" s="316"/>
      <c r="J820" s="315">
        <v>0.1617</v>
      </c>
      <c r="K820" s="183">
        <v>52.9598</v>
      </c>
      <c r="L820" s="183">
        <v>35.13</v>
      </c>
      <c r="M820" s="154">
        <f t="shared" si="112"/>
        <v>1.112421701</v>
      </c>
      <c r="N820" s="250">
        <f t="shared" si="113"/>
        <v>58.91363078</v>
      </c>
      <c r="O820" s="250">
        <f t="shared" si="114"/>
        <v>1.404423346</v>
      </c>
      <c r="P820" s="156">
        <f>AVERAGE(O820:O821)</f>
        <v>1.443773752</v>
      </c>
      <c r="Q820" s="157">
        <f>(MAX(O820:O821)-MIN(O820:O821))/P820</f>
        <v>0.05451048802</v>
      </c>
      <c r="R820" s="302" t="str">
        <f>IF(Q820&gt;C$15, "Repeat", "")</f>
        <v/>
      </c>
    </row>
    <row r="821">
      <c r="B821" s="41">
        <f>'Sample Weights'!A475</f>
        <v>474</v>
      </c>
      <c r="C821" s="41">
        <f>'Sample Weights'!B475</f>
        <v>262</v>
      </c>
      <c r="D821" s="41" t="str">
        <f>'Sample Weights'!C475</f>
        <v>PHLC-22-4</v>
      </c>
      <c r="E821" s="41">
        <f>'Sample Weights'!D475</f>
        <v>0.021</v>
      </c>
      <c r="F821" s="314" t="s">
        <v>946</v>
      </c>
      <c r="G821" s="315">
        <v>1.1835</v>
      </c>
      <c r="H821" s="314" t="s">
        <v>856</v>
      </c>
      <c r="I821" s="314" t="s">
        <v>890</v>
      </c>
      <c r="J821" s="315">
        <v>0.1633</v>
      </c>
      <c r="K821" s="183">
        <v>57.8949</v>
      </c>
      <c r="L821" s="183">
        <v>37.9025</v>
      </c>
      <c r="M821" s="154">
        <f t="shared" si="112"/>
        <v>1.030615617</v>
      </c>
      <c r="N821" s="250">
        <f t="shared" si="113"/>
        <v>59.66738806</v>
      </c>
      <c r="O821" s="250">
        <f t="shared" si="114"/>
        <v>1.483124158</v>
      </c>
      <c r="P821" s="156"/>
      <c r="Q821" s="157"/>
      <c r="R821" s="302"/>
    </row>
    <row r="822">
      <c r="B822" s="41">
        <f>'Sample Weights'!A476</f>
        <v>475</v>
      </c>
      <c r="C822" s="41">
        <f>'Sample Weights'!B476</f>
        <v>292</v>
      </c>
      <c r="D822" s="41" t="str">
        <f>'Sample Weights'!C476</f>
        <v>SHEL-15-6</v>
      </c>
      <c r="E822" s="41">
        <f>'Sample Weights'!D476</f>
        <v>0.0221</v>
      </c>
      <c r="F822" s="314" t="s">
        <v>962</v>
      </c>
      <c r="G822" s="315">
        <v>1.1804</v>
      </c>
      <c r="H822" s="314" t="s">
        <v>890</v>
      </c>
      <c r="I822" s="314" t="s">
        <v>857</v>
      </c>
      <c r="J822" s="315">
        <v>0.1617</v>
      </c>
      <c r="K822" s="183">
        <v>106.6746</v>
      </c>
      <c r="L822" s="183">
        <v>41.885</v>
      </c>
      <c r="M822" s="154">
        <f t="shared" si="112"/>
        <v>0.9277700143</v>
      </c>
      <c r="N822" s="250">
        <f t="shared" si="113"/>
        <v>98.96949517</v>
      </c>
      <c r="O822" s="250">
        <f t="shared" si="114"/>
        <v>2.277241783</v>
      </c>
      <c r="P822" s="156">
        <f>AVERAGE(O822:O823)</f>
        <v>2.248841935</v>
      </c>
      <c r="Q822" s="157">
        <f>(MAX(O822:O823)-MIN(O822:O823))/P822</f>
        <v>0.02525730922</v>
      </c>
      <c r="R822" s="302" t="str">
        <f>IF(Q822&gt;C$15, "Repeat", "")</f>
        <v/>
      </c>
    </row>
    <row r="823">
      <c r="B823" s="41">
        <f>'Sample Weights'!A477</f>
        <v>476</v>
      </c>
      <c r="C823" s="41">
        <f>'Sample Weights'!B477</f>
        <v>292</v>
      </c>
      <c r="D823" s="41" t="str">
        <f>'Sample Weights'!C477</f>
        <v>SHEL-15-6</v>
      </c>
      <c r="E823" s="41">
        <f>'Sample Weights'!D477</f>
        <v>0.0206</v>
      </c>
      <c r="F823" s="314" t="s">
        <v>976</v>
      </c>
      <c r="G823" s="315">
        <v>1.1839</v>
      </c>
      <c r="H823" s="314" t="s">
        <v>857</v>
      </c>
      <c r="I823" s="316"/>
      <c r="J823" s="315">
        <v>0.1615</v>
      </c>
      <c r="K823" s="183">
        <v>82.1848</v>
      </c>
      <c r="L823" s="183">
        <v>35.8606</v>
      </c>
      <c r="M823" s="154">
        <f t="shared" si="112"/>
        <v>1.087542425</v>
      </c>
      <c r="N823" s="250">
        <f t="shared" si="113"/>
        <v>89.37945671</v>
      </c>
      <c r="O823" s="250">
        <f t="shared" si="114"/>
        <v>2.220442087</v>
      </c>
      <c r="P823" s="156"/>
      <c r="Q823" s="157"/>
      <c r="R823" s="302"/>
    </row>
    <row r="824">
      <c r="B824" s="41">
        <f>'Sample Weights'!A478</f>
        <v>477</v>
      </c>
      <c r="C824" s="41">
        <f>'Sample Weights'!B478</f>
        <v>126</v>
      </c>
      <c r="D824" s="41" t="str">
        <f>'Sample Weights'!C478</f>
        <v>HOPF-27-3</v>
      </c>
      <c r="E824" s="41">
        <f>'Sample Weights'!D478</f>
        <v>0.0205</v>
      </c>
      <c r="F824" s="314" t="s">
        <v>976</v>
      </c>
      <c r="G824" s="315">
        <v>1.1855</v>
      </c>
      <c r="H824" s="314" t="s">
        <v>889</v>
      </c>
      <c r="I824" s="316"/>
      <c r="J824" s="315">
        <v>0.1614</v>
      </c>
      <c r="K824" s="183">
        <v>50.2604</v>
      </c>
      <c r="L824" s="183">
        <v>42.9732</v>
      </c>
      <c r="M824" s="154">
        <f t="shared" si="112"/>
        <v>0.9086125371</v>
      </c>
      <c r="N824" s="250">
        <f t="shared" si="113"/>
        <v>45.66722956</v>
      </c>
      <c r="O824" s="250">
        <f t="shared" si="114"/>
        <v>1.183843285</v>
      </c>
      <c r="P824" s="156">
        <f>AVERAGE(O824:O825)</f>
        <v>1.182680712</v>
      </c>
      <c r="Q824" s="157">
        <f>(MAX(O824:O825)-MIN(O824:O825))/P824</f>
        <v>0.001965996823</v>
      </c>
      <c r="R824" s="302" t="str">
        <f>IF(Q824&gt;C$15, "Repeat", "")</f>
        <v/>
      </c>
    </row>
    <row r="825">
      <c r="B825" s="41">
        <f>'Sample Weights'!A479</f>
        <v>478</v>
      </c>
      <c r="C825" s="41">
        <f>'Sample Weights'!B479</f>
        <v>126</v>
      </c>
      <c r="D825" s="41" t="str">
        <f>'Sample Weights'!C479</f>
        <v>HOPF-27-3</v>
      </c>
      <c r="E825" s="41">
        <f>'Sample Weights'!D479</f>
        <v>0.0206</v>
      </c>
      <c r="F825" s="314" t="s">
        <v>953</v>
      </c>
      <c r="G825" s="315">
        <v>1.1851</v>
      </c>
      <c r="H825" s="314" t="s">
        <v>858</v>
      </c>
      <c r="I825" s="316"/>
      <c r="J825" s="315">
        <v>0.162</v>
      </c>
      <c r="K825" s="183">
        <v>45.9151</v>
      </c>
      <c r="L825" s="183">
        <v>39.2936</v>
      </c>
      <c r="M825" s="154">
        <f t="shared" si="112"/>
        <v>0.9976951767</v>
      </c>
      <c r="N825" s="250">
        <f t="shared" si="113"/>
        <v>45.80927381</v>
      </c>
      <c r="O825" s="250">
        <f t="shared" si="114"/>
        <v>1.181518139</v>
      </c>
      <c r="P825" s="156"/>
      <c r="Q825" s="157"/>
      <c r="R825" s="302"/>
    </row>
    <row r="826">
      <c r="B826" s="41">
        <f>'Sample Weights'!A480</f>
        <v>479</v>
      </c>
      <c r="C826" s="41" t="str">
        <f>'Sample Weights'!B480</f>
        <v>Nisqually-1</v>
      </c>
      <c r="D826" s="41" t="str">
        <f>'Sample Weights'!C480</f>
        <v/>
      </c>
      <c r="E826" s="41">
        <f>'Sample Weights'!D480</f>
        <v>0.0207</v>
      </c>
      <c r="F826" s="314" t="s">
        <v>959</v>
      </c>
      <c r="G826" s="315">
        <v>1.1881</v>
      </c>
      <c r="H826" s="314" t="s">
        <v>892</v>
      </c>
      <c r="I826" s="316"/>
      <c r="J826" s="315">
        <v>0.162</v>
      </c>
      <c r="K826" s="183">
        <v>79.4108</v>
      </c>
      <c r="L826" s="183">
        <v>37.8663</v>
      </c>
      <c r="M826" s="154">
        <f t="shared" si="112"/>
        <v>1.035610374</v>
      </c>
      <c r="N826" s="250">
        <f t="shared" si="113"/>
        <v>82.2386483</v>
      </c>
      <c r="O826" s="250">
        <f t="shared" si="114"/>
        <v>2.047176915</v>
      </c>
      <c r="P826" s="156">
        <f>AVERAGE(O826:O827)</f>
        <v>2.005649339</v>
      </c>
      <c r="Q826" s="157">
        <f>(MAX(O826:O827)-MIN(O826:O827))/P826</f>
        <v>0.04141060535</v>
      </c>
      <c r="R826" s="302" t="str">
        <f>IF(Q826&gt;C$15, "Repeat", "")</f>
        <v/>
      </c>
    </row>
    <row r="827">
      <c r="B827" s="41">
        <f>'Sample Weights'!A481</f>
        <v>480</v>
      </c>
      <c r="C827" s="41" t="str">
        <f>'Sample Weights'!B481</f>
        <v>Nisqually-1</v>
      </c>
      <c r="D827" s="41" t="str">
        <f>'Sample Weights'!C481</f>
        <v/>
      </c>
      <c r="E827" s="41">
        <f>'Sample Weights'!D481</f>
        <v>0.0205</v>
      </c>
      <c r="F827" s="314" t="s">
        <v>946</v>
      </c>
      <c r="G827" s="315">
        <v>1.1833</v>
      </c>
      <c r="H827" s="314" t="s">
        <v>859</v>
      </c>
      <c r="I827" s="314" t="s">
        <v>891</v>
      </c>
      <c r="J827" s="315">
        <v>0.1624</v>
      </c>
      <c r="K827" s="183">
        <v>78.9027</v>
      </c>
      <c r="L827" s="183">
        <v>39.3671</v>
      </c>
      <c r="M827" s="154">
        <f t="shared" si="112"/>
        <v>0.9916659332</v>
      </c>
      <c r="N827" s="250">
        <f t="shared" si="113"/>
        <v>78.24511963</v>
      </c>
      <c r="O827" s="250">
        <f t="shared" si="114"/>
        <v>1.964121762</v>
      </c>
      <c r="P827" s="156"/>
      <c r="Q827" s="157"/>
      <c r="R827" s="302"/>
    </row>
    <row r="828">
      <c r="B828" s="132"/>
      <c r="C828" s="52"/>
      <c r="D828" s="53"/>
      <c r="E828" s="52"/>
      <c r="F828" s="53"/>
      <c r="G828" s="53"/>
      <c r="H828" s="53"/>
      <c r="I828" s="53"/>
      <c r="J828" s="53"/>
      <c r="K828" s="52"/>
      <c r="L828" s="91"/>
      <c r="M828" s="52"/>
      <c r="N828" s="52"/>
      <c r="O828" s="52"/>
      <c r="P828" s="54"/>
      <c r="Q828" s="54"/>
    </row>
    <row r="829">
      <c r="B829" s="132"/>
      <c r="C829" s="52"/>
      <c r="D829" s="53"/>
      <c r="E829" s="52"/>
      <c r="F829" s="53"/>
      <c r="G829" s="53"/>
      <c r="H829" s="53"/>
      <c r="I829" s="53"/>
      <c r="J829" s="53"/>
      <c r="K829" s="52"/>
      <c r="L829" s="91" t="s">
        <v>590</v>
      </c>
      <c r="M829" s="52"/>
      <c r="N829" s="52"/>
      <c r="O829" s="52"/>
      <c r="P829" s="54"/>
      <c r="Q829" s="54"/>
    </row>
    <row r="830">
      <c r="B830" s="251" t="s">
        <v>1097</v>
      </c>
      <c r="C830" s="52"/>
      <c r="D830" s="53"/>
      <c r="E830" s="52"/>
      <c r="F830" s="53"/>
      <c r="G830" s="53"/>
      <c r="H830" s="29"/>
      <c r="I830" s="53"/>
      <c r="J830" s="53"/>
      <c r="K830" s="52"/>
      <c r="L830" s="323">
        <f>AVERAGE(L804:L827)</f>
        <v>38.15687917</v>
      </c>
      <c r="M830" s="52"/>
      <c r="N830" s="52"/>
      <c r="O830" s="52"/>
      <c r="P830" s="54"/>
      <c r="Q830" s="54"/>
    </row>
    <row r="831">
      <c r="B831" s="60" t="s">
        <v>372</v>
      </c>
      <c r="C831" s="59" t="s">
        <v>1098</v>
      </c>
      <c r="D831" s="53"/>
      <c r="E831" s="52"/>
      <c r="F831" s="53"/>
      <c r="G831" s="53"/>
      <c r="H831" s="53"/>
      <c r="I831" s="53"/>
      <c r="J831" s="53"/>
      <c r="K831" s="52"/>
      <c r="L831" s="52"/>
      <c r="M831" s="52"/>
      <c r="N831" s="52"/>
      <c r="O831" s="52"/>
      <c r="P831" s="54"/>
      <c r="Q831" s="54"/>
    </row>
    <row r="832">
      <c r="B832" s="127" t="s">
        <v>1099</v>
      </c>
      <c r="C832" s="52"/>
      <c r="D832" s="53"/>
      <c r="E832" s="52"/>
      <c r="F832" s="53"/>
      <c r="G832" s="53"/>
      <c r="H832" s="53"/>
      <c r="I832" s="53"/>
      <c r="J832" s="53"/>
      <c r="K832" s="52"/>
      <c r="L832" s="52"/>
      <c r="M832" s="52"/>
      <c r="N832" s="52"/>
      <c r="O832" s="52"/>
      <c r="P832" s="54"/>
      <c r="Q832" s="54"/>
    </row>
    <row r="833">
      <c r="B833" s="132"/>
      <c r="C833" s="52"/>
      <c r="D833" s="53"/>
      <c r="E833" s="52"/>
      <c r="F833" s="129">
        <v>42983.0</v>
      </c>
      <c r="G833" s="53"/>
      <c r="H833" s="53"/>
      <c r="I833" s="129">
        <v>43013.0</v>
      </c>
      <c r="J833" s="53"/>
      <c r="K833" s="52"/>
      <c r="L833" s="52"/>
      <c r="M833" s="52"/>
      <c r="N833" s="52"/>
      <c r="O833" s="52"/>
      <c r="P833" s="54"/>
      <c r="Q833" s="54"/>
      <c r="R833" s="91"/>
    </row>
    <row r="834">
      <c r="B834" s="306" t="s">
        <v>394</v>
      </c>
      <c r="C834" s="306" t="s">
        <v>4</v>
      </c>
      <c r="D834" s="306" t="s">
        <v>5</v>
      </c>
      <c r="E834" s="306" t="s">
        <v>398</v>
      </c>
      <c r="F834" s="306" t="s">
        <v>399</v>
      </c>
      <c r="G834" s="306" t="s">
        <v>400</v>
      </c>
      <c r="H834" s="306" t="s">
        <v>401</v>
      </c>
      <c r="I834" s="306" t="s">
        <v>402</v>
      </c>
      <c r="J834" s="306" t="s">
        <v>403</v>
      </c>
      <c r="K834" s="306" t="s">
        <v>404</v>
      </c>
      <c r="L834" s="306" t="s">
        <v>405</v>
      </c>
      <c r="M834" s="306" t="s">
        <v>406</v>
      </c>
      <c r="N834" s="306" t="s">
        <v>407</v>
      </c>
      <c r="O834" s="306" t="s">
        <v>408</v>
      </c>
      <c r="P834" s="307" t="s">
        <v>409</v>
      </c>
      <c r="Q834" s="307" t="s">
        <v>411</v>
      </c>
      <c r="R834" s="308" t="s">
        <v>412</v>
      </c>
    </row>
    <row r="835">
      <c r="B835" s="41">
        <f>'Sample Weights'!A482</f>
        <v>481</v>
      </c>
      <c r="C835" s="41">
        <f>'Sample Weights'!B482</f>
        <v>290</v>
      </c>
      <c r="D835" s="41" t="str">
        <f>'Sample Weights'!C482</f>
        <v>SHEL-15-4</v>
      </c>
      <c r="E835" s="41">
        <f>'Sample Weights'!D482</f>
        <v>0.0214</v>
      </c>
      <c r="F835" s="314" t="s">
        <v>976</v>
      </c>
      <c r="G835" s="315">
        <v>1.1831</v>
      </c>
      <c r="H835" s="314" t="s">
        <v>424</v>
      </c>
      <c r="I835" s="314" t="s">
        <v>424</v>
      </c>
      <c r="J835" s="315">
        <v>0.1614</v>
      </c>
      <c r="K835" s="301">
        <v>90.7242</v>
      </c>
      <c r="L835" s="301">
        <v>39.3903</v>
      </c>
      <c r="M835" s="154">
        <f t="shared" ref="M835:M858" si="115">(L$846/(F$846/C$10)/(F$846/C$10+(G$846-F$846)/C$11+J$846/C$12))/(L835/(F835/C$10)/(F835/C$10+(G835-F835)/C$11+J835/C$12))</f>
        <v>0.9770625211</v>
      </c>
      <c r="N835" s="250">
        <f t="shared" ref="N835:N858" si="116">K835*M835</f>
        <v>88.64321558</v>
      </c>
      <c r="O835" s="250">
        <f t="shared" ref="O835:O858" si="117">(N835-D$910)/D$909*(F835/C$10+(G835-F835)/C$11+J835/C$12)/E835</f>
        <v>2.053853048</v>
      </c>
      <c r="P835" s="156">
        <f>AVERAGE(O835:O836)</f>
        <v>2.001935671</v>
      </c>
      <c r="Q835" s="157">
        <f>(MAX(O835:O836)-MIN(O835:O836))/P835</f>
        <v>0.05186717802</v>
      </c>
      <c r="R835" s="302" t="str">
        <f>IF(Q835&gt;C$15, "Repeat", "")</f>
        <v/>
      </c>
    </row>
    <row r="836">
      <c r="B836" s="41">
        <f>'Sample Weights'!A483</f>
        <v>482</v>
      </c>
      <c r="C836" s="41">
        <f>'Sample Weights'!B483</f>
        <v>290</v>
      </c>
      <c r="D836" s="41" t="str">
        <f>'Sample Weights'!C483</f>
        <v>SHEL-15-4</v>
      </c>
      <c r="E836" s="41">
        <f>'Sample Weights'!D483</f>
        <v>0.0216</v>
      </c>
      <c r="F836" s="314" t="s">
        <v>962</v>
      </c>
      <c r="G836" s="315">
        <v>1.179</v>
      </c>
      <c r="H836" s="314" t="s">
        <v>829</v>
      </c>
      <c r="I836" s="316"/>
      <c r="J836" s="315">
        <v>0.1621</v>
      </c>
      <c r="K836" s="183">
        <v>83.6048</v>
      </c>
      <c r="L836" s="183">
        <v>37.6876</v>
      </c>
      <c r="M836" s="154">
        <f t="shared" si="115"/>
        <v>1.017318808</v>
      </c>
      <c r="N836" s="250">
        <f t="shared" si="116"/>
        <v>85.05273545</v>
      </c>
      <c r="O836" s="250">
        <f t="shared" si="117"/>
        <v>1.950018294</v>
      </c>
      <c r="P836" s="156"/>
      <c r="Q836" s="157"/>
      <c r="R836" s="302"/>
    </row>
    <row r="837">
      <c r="B837" s="41">
        <f>'Sample Weights'!A484</f>
        <v>483</v>
      </c>
      <c r="C837" s="41">
        <f>'Sample Weights'!B484</f>
        <v>370</v>
      </c>
      <c r="D837" s="41" t="str">
        <f>'Sample Weights'!C484</f>
        <v>WHTE-28-1</v>
      </c>
      <c r="E837" s="41">
        <f>'Sample Weights'!D484</f>
        <v>0.0205</v>
      </c>
      <c r="F837" s="314" t="s">
        <v>975</v>
      </c>
      <c r="G837" s="315">
        <v>1.1775</v>
      </c>
      <c r="H837" s="314" t="s">
        <v>446</v>
      </c>
      <c r="I837" s="316"/>
      <c r="J837" s="315">
        <v>0.1619</v>
      </c>
      <c r="K837" s="183">
        <v>142.3742</v>
      </c>
      <c r="L837" s="183">
        <v>40.5305</v>
      </c>
      <c r="M837" s="154">
        <f t="shared" si="115"/>
        <v>0.9438171637</v>
      </c>
      <c r="N837" s="250">
        <f t="shared" si="116"/>
        <v>134.3752136</v>
      </c>
      <c r="O837" s="250">
        <f t="shared" si="117"/>
        <v>3.195531572</v>
      </c>
      <c r="P837" s="156">
        <f>AVERAGE(O837:O838)</f>
        <v>3.148728719</v>
      </c>
      <c r="Q837" s="157">
        <f>(MAX(O837:O838)-MIN(O837:O838))/P837</f>
        <v>0.02972809473</v>
      </c>
      <c r="R837" s="302" t="str">
        <f>IF(Q837&gt;C$15, "Repeat", "")</f>
        <v/>
      </c>
    </row>
    <row r="838">
      <c r="B838" s="41">
        <f>'Sample Weights'!A485</f>
        <v>484</v>
      </c>
      <c r="C838" s="41">
        <f>'Sample Weights'!B485</f>
        <v>370</v>
      </c>
      <c r="D838" s="41" t="str">
        <f>'Sample Weights'!C485</f>
        <v>WHTE-28-1</v>
      </c>
      <c r="E838" s="41">
        <f>'Sample Weights'!D485</f>
        <v>0.022</v>
      </c>
      <c r="F838" s="314" t="s">
        <v>946</v>
      </c>
      <c r="G838" s="315">
        <v>1.1806</v>
      </c>
      <c r="H838" s="314" t="s">
        <v>830</v>
      </c>
      <c r="I838" s="316"/>
      <c r="J838" s="315">
        <v>0.1676</v>
      </c>
      <c r="K838" s="183">
        <v>143.2662</v>
      </c>
      <c r="L838" s="183">
        <v>39.6524</v>
      </c>
      <c r="M838" s="154">
        <f t="shared" si="115"/>
        <v>0.9727774268</v>
      </c>
      <c r="N838" s="250">
        <f t="shared" si="116"/>
        <v>139.3661254</v>
      </c>
      <c r="O838" s="250">
        <f t="shared" si="117"/>
        <v>3.101925866</v>
      </c>
      <c r="P838" s="156"/>
      <c r="Q838" s="157"/>
      <c r="R838" s="302"/>
    </row>
    <row r="839">
      <c r="B839" s="41">
        <f>'Sample Weights'!A486</f>
        <v>485</v>
      </c>
      <c r="C839" s="41">
        <f>'Sample Weights'!B486</f>
        <v>287</v>
      </c>
      <c r="D839" s="41" t="str">
        <f>'Sample Weights'!C486</f>
        <v>SHEL-15-1</v>
      </c>
      <c r="E839" s="41">
        <f>'Sample Weights'!D486</f>
        <v>0.0218</v>
      </c>
      <c r="F839" s="314" t="s">
        <v>962</v>
      </c>
      <c r="G839" s="315">
        <v>1.1831</v>
      </c>
      <c r="H839" s="314" t="s">
        <v>831</v>
      </c>
      <c r="I839" s="316"/>
      <c r="J839" s="315">
        <v>0.1637</v>
      </c>
      <c r="K839" s="183">
        <v>94.43</v>
      </c>
      <c r="L839" s="183">
        <v>38.3496</v>
      </c>
      <c r="M839" s="154">
        <f t="shared" si="115"/>
        <v>1.003742015</v>
      </c>
      <c r="N839" s="250">
        <f t="shared" si="116"/>
        <v>94.78335852</v>
      </c>
      <c r="O839" s="250">
        <f t="shared" si="117"/>
        <v>2.153084204</v>
      </c>
      <c r="P839" s="156">
        <f>AVERAGE(O839:O840)</f>
        <v>2.126596468</v>
      </c>
      <c r="Q839" s="157">
        <f>(MAX(O839:O840)-MIN(O839:O840))/P839</f>
        <v>0.02491091935</v>
      </c>
      <c r="R839" s="302" t="str">
        <f>IF(Q839&gt;C$15, "Repeat", "")</f>
        <v/>
      </c>
    </row>
    <row r="840">
      <c r="B840" s="41">
        <f>'Sample Weights'!A487</f>
        <v>486</v>
      </c>
      <c r="C840" s="41">
        <f>'Sample Weights'!B487</f>
        <v>287</v>
      </c>
      <c r="D840" s="41" t="str">
        <f>'Sample Weights'!C487</f>
        <v>SHEL-15-1</v>
      </c>
      <c r="E840" s="41">
        <f>'Sample Weights'!D487</f>
        <v>0.0215</v>
      </c>
      <c r="F840" s="314" t="s">
        <v>953</v>
      </c>
      <c r="G840" s="315">
        <v>1.1809</v>
      </c>
      <c r="H840" s="314" t="s">
        <v>468</v>
      </c>
      <c r="I840" s="314" t="s">
        <v>831</v>
      </c>
      <c r="J840" s="315">
        <v>0.1641</v>
      </c>
      <c r="K840" s="183">
        <v>92.4526</v>
      </c>
      <c r="L840" s="183">
        <v>39.1661</v>
      </c>
      <c r="M840" s="154">
        <f t="shared" si="115"/>
        <v>0.9862948665</v>
      </c>
      <c r="N840" s="250">
        <f t="shared" si="116"/>
        <v>91.18552477</v>
      </c>
      <c r="O840" s="250">
        <f t="shared" si="117"/>
        <v>2.100108731</v>
      </c>
      <c r="P840" s="156"/>
      <c r="Q840" s="157"/>
      <c r="R840" s="302"/>
    </row>
    <row r="841">
      <c r="B841" s="41">
        <f>'Sample Weights'!A488</f>
        <v>487</v>
      </c>
      <c r="C841" s="41">
        <f>'Sample Weights'!B488</f>
        <v>169</v>
      </c>
      <c r="D841" s="41" t="str">
        <f>'Sample Weights'!C488</f>
        <v>KLNE-20-3</v>
      </c>
      <c r="E841" s="41">
        <f>'Sample Weights'!D488</f>
        <v>0.0214</v>
      </c>
      <c r="F841" s="314" t="s">
        <v>962</v>
      </c>
      <c r="G841" s="315">
        <v>1.1801</v>
      </c>
      <c r="H841" s="314" t="s">
        <v>832</v>
      </c>
      <c r="I841" s="314" t="s">
        <v>832</v>
      </c>
      <c r="J841" s="315">
        <v>0.1617</v>
      </c>
      <c r="K841" s="183">
        <v>25.1271</v>
      </c>
      <c r="L841" s="183">
        <v>40.0614</v>
      </c>
      <c r="M841" s="154">
        <f t="shared" si="115"/>
        <v>0.9576564803</v>
      </c>
      <c r="N841" s="250">
        <f t="shared" si="116"/>
        <v>24.06313015</v>
      </c>
      <c r="O841" s="250">
        <f t="shared" si="117"/>
        <v>0.6124145767</v>
      </c>
      <c r="P841" s="156">
        <f>AVERAGE(O841:O842)</f>
        <v>0.6191020877</v>
      </c>
      <c r="Q841" s="157">
        <f>(MAX(O841:O842)-MIN(O841:O842))/P841</f>
        <v>0.021603904</v>
      </c>
      <c r="R841" s="302" t="str">
        <f>IF(Q841&gt;C$15, "Repeat", "")</f>
        <v/>
      </c>
    </row>
    <row r="842">
      <c r="B842" s="41">
        <f>'Sample Weights'!A489</f>
        <v>488</v>
      </c>
      <c r="C842" s="41">
        <f>'Sample Weights'!B489</f>
        <v>169</v>
      </c>
      <c r="D842" s="41" t="str">
        <f>'Sample Weights'!C489</f>
        <v>KLNE-20-3</v>
      </c>
      <c r="E842" s="41">
        <f>'Sample Weights'!D489</f>
        <v>0.0218</v>
      </c>
      <c r="F842" s="314" t="s">
        <v>953</v>
      </c>
      <c r="G842" s="315">
        <v>1.1856</v>
      </c>
      <c r="H842" s="314" t="s">
        <v>474</v>
      </c>
      <c r="I842" s="316"/>
      <c r="J842" s="315">
        <v>0.1626</v>
      </c>
      <c r="K842" s="183">
        <v>24.3768</v>
      </c>
      <c r="L842" s="183">
        <v>37.6914</v>
      </c>
      <c r="M842" s="154">
        <f t="shared" si="115"/>
        <v>1.027813759</v>
      </c>
      <c r="N842" s="250">
        <f t="shared" si="116"/>
        <v>25.05481044</v>
      </c>
      <c r="O842" s="250">
        <f t="shared" si="117"/>
        <v>0.6257895987</v>
      </c>
      <c r="P842" s="156"/>
      <c r="Q842" s="157"/>
      <c r="R842" s="302"/>
    </row>
    <row r="843">
      <c r="B843" s="41">
        <f>'Sample Weights'!A490</f>
        <v>489</v>
      </c>
      <c r="C843" s="41">
        <f>'Sample Weights'!B490</f>
        <v>304</v>
      </c>
      <c r="D843" s="41" t="str">
        <f>'Sample Weights'!C490</f>
        <v>SKWB-24-4</v>
      </c>
      <c r="E843" s="41">
        <f>'Sample Weights'!D490</f>
        <v>0.0206</v>
      </c>
      <c r="F843" s="314" t="s">
        <v>946</v>
      </c>
      <c r="G843" s="315">
        <v>1.181</v>
      </c>
      <c r="H843" s="314" t="s">
        <v>481</v>
      </c>
      <c r="I843" s="316"/>
      <c r="J843" s="315">
        <v>0.1612</v>
      </c>
      <c r="K843" s="183">
        <v>11.6297</v>
      </c>
      <c r="L843" s="183">
        <v>30.3775</v>
      </c>
      <c r="M843" s="154">
        <f t="shared" si="115"/>
        <v>1.26604383</v>
      </c>
      <c r="N843" s="250">
        <f t="shared" si="116"/>
        <v>14.72370993</v>
      </c>
      <c r="O843" s="250">
        <f t="shared" si="117"/>
        <v>0.4205028395</v>
      </c>
      <c r="P843" s="156">
        <f>AVERAGE(O843:O844)</f>
        <v>0.4221206602</v>
      </c>
      <c r="Q843" s="157">
        <f>(MAX(O843:O844)-MIN(O843:O844))/P843</f>
        <v>0.007665204827</v>
      </c>
      <c r="R843" s="302" t="str">
        <f>IF(Q843&gt;C$15, "Repeat", "")</f>
        <v/>
      </c>
    </row>
    <row r="844">
      <c r="B844" s="41">
        <f>'Sample Weights'!A491</f>
        <v>490</v>
      </c>
      <c r="C844" s="41">
        <f>'Sample Weights'!B491</f>
        <v>304</v>
      </c>
      <c r="D844" s="41" t="str">
        <f>'Sample Weights'!C491</f>
        <v>SKWB-24-4</v>
      </c>
      <c r="E844" s="41">
        <f>'Sample Weights'!D491</f>
        <v>0.0217</v>
      </c>
      <c r="F844" s="314" t="s">
        <v>959</v>
      </c>
      <c r="G844" s="315">
        <v>1.1839</v>
      </c>
      <c r="H844" s="314" t="s">
        <v>833</v>
      </c>
      <c r="I844" s="316"/>
      <c r="J844" s="315">
        <v>0.1639</v>
      </c>
      <c r="K844" s="183">
        <v>15.7845</v>
      </c>
      <c r="L844" s="183">
        <v>38.6668</v>
      </c>
      <c r="M844" s="154">
        <f t="shared" si="115"/>
        <v>0.9992322438</v>
      </c>
      <c r="N844" s="250">
        <f t="shared" si="116"/>
        <v>15.77238135</v>
      </c>
      <c r="O844" s="250">
        <f t="shared" si="117"/>
        <v>0.4237384809</v>
      </c>
      <c r="P844" s="156"/>
      <c r="Q844" s="157"/>
      <c r="R844" s="302"/>
    </row>
    <row r="845">
      <c r="B845" s="41">
        <f>'Sample Weights'!A492</f>
        <v>491</v>
      </c>
      <c r="C845" s="41">
        <f>'Sample Weights'!B492</f>
        <v>185</v>
      </c>
      <c r="D845" s="41" t="str">
        <f>'Sample Weights'!C492</f>
        <v>LAFY-30-3</v>
      </c>
      <c r="E845" s="41">
        <f>'Sample Weights'!D492</f>
        <v>0.0205</v>
      </c>
      <c r="F845" s="314" t="s">
        <v>961</v>
      </c>
      <c r="G845" s="315">
        <v>1.1811</v>
      </c>
      <c r="H845" s="314" t="s">
        <v>483</v>
      </c>
      <c r="I845" s="316"/>
      <c r="J845" s="315">
        <v>0.1611</v>
      </c>
      <c r="K845" s="183">
        <v>142.392</v>
      </c>
      <c r="L845" s="183">
        <v>36.5237</v>
      </c>
      <c r="M845" s="154">
        <f t="shared" si="115"/>
        <v>1.055138779</v>
      </c>
      <c r="N845" s="250">
        <f t="shared" si="116"/>
        <v>150.2433211</v>
      </c>
      <c r="O845" s="250">
        <f t="shared" si="117"/>
        <v>3.571991966</v>
      </c>
      <c r="P845" s="156">
        <f>AVERAGE(O845:O846)</f>
        <v>3.506358976</v>
      </c>
      <c r="Q845" s="157">
        <f>(MAX(O845:O846)-MIN(O845:O846))/P845</f>
        <v>0.03743654929</v>
      </c>
      <c r="R845" s="302" t="str">
        <f>IF(Q845&gt;C$15, "Repeat", "")</f>
        <v/>
      </c>
    </row>
    <row r="846">
      <c r="B846" s="41">
        <f>'Sample Weights'!A493</f>
        <v>492</v>
      </c>
      <c r="C846" s="41">
        <f>'Sample Weights'!B493</f>
        <v>185</v>
      </c>
      <c r="D846" s="41" t="str">
        <f>'Sample Weights'!C493</f>
        <v>LAFY-30-3</v>
      </c>
      <c r="E846" s="41">
        <f>'Sample Weights'!D493</f>
        <v>0.0211</v>
      </c>
      <c r="F846" s="314" t="s">
        <v>961</v>
      </c>
      <c r="G846" s="315">
        <v>1.1827</v>
      </c>
      <c r="H846" s="314" t="s">
        <v>834</v>
      </c>
      <c r="I846" s="314" t="s">
        <v>834</v>
      </c>
      <c r="J846" s="315">
        <v>0.1604</v>
      </c>
      <c r="K846" s="183">
        <v>148.7946</v>
      </c>
      <c r="L846" s="184">
        <v>38.5714</v>
      </c>
      <c r="M846" s="154">
        <f t="shared" si="115"/>
        <v>1</v>
      </c>
      <c r="N846" s="250">
        <f t="shared" si="116"/>
        <v>148.7946</v>
      </c>
      <c r="O846" s="250">
        <f t="shared" si="117"/>
        <v>3.440725986</v>
      </c>
      <c r="P846" s="156"/>
      <c r="Q846" s="157"/>
      <c r="R846" s="302"/>
    </row>
    <row r="847">
      <c r="B847" s="41">
        <f>'Sample Weights'!A494</f>
        <v>493</v>
      </c>
      <c r="C847" s="41">
        <f>'Sample Weights'!B494</f>
        <v>151</v>
      </c>
      <c r="D847" s="41" t="str">
        <f>'Sample Weights'!C494</f>
        <v>KIMB-16-1</v>
      </c>
      <c r="E847" s="41">
        <f>'Sample Weights'!D494</f>
        <v>0.0214</v>
      </c>
      <c r="F847" s="314" t="s">
        <v>946</v>
      </c>
      <c r="G847" s="315">
        <v>1.1856</v>
      </c>
      <c r="H847" s="314" t="s">
        <v>491</v>
      </c>
      <c r="I847" s="314" t="s">
        <v>491</v>
      </c>
      <c r="J847" s="315">
        <v>0.1609</v>
      </c>
      <c r="K847" s="183">
        <v>23.4506</v>
      </c>
      <c r="L847" s="183">
        <v>36.4352</v>
      </c>
      <c r="M847" s="154">
        <f t="shared" si="115"/>
        <v>1.059138189</v>
      </c>
      <c r="N847" s="250">
        <f t="shared" si="116"/>
        <v>24.83742602</v>
      </c>
      <c r="O847" s="250">
        <f t="shared" si="117"/>
        <v>0.6320685332</v>
      </c>
      <c r="P847" s="156">
        <f>AVERAGE(O847:O848)</f>
        <v>0.6259580481</v>
      </c>
      <c r="Q847" s="157">
        <f>(MAX(O847:O848)-MIN(O847:O848))/P847</f>
        <v>0.01952362502</v>
      </c>
      <c r="R847" s="302" t="str">
        <f>IF(Q847&gt;C$15, "Repeat", "")</f>
        <v/>
      </c>
    </row>
    <row r="848">
      <c r="B848" s="41">
        <f>'Sample Weights'!A495</f>
        <v>494</v>
      </c>
      <c r="C848" s="41">
        <f>'Sample Weights'!B495</f>
        <v>151</v>
      </c>
      <c r="D848" s="41" t="str">
        <f>'Sample Weights'!C495</f>
        <v>KIMB-16-1</v>
      </c>
      <c r="E848" s="41">
        <f>'Sample Weights'!D495</f>
        <v>0.0215</v>
      </c>
      <c r="F848" s="314" t="s">
        <v>953</v>
      </c>
      <c r="G848" s="315">
        <v>1.184</v>
      </c>
      <c r="H848" s="314" t="s">
        <v>835</v>
      </c>
      <c r="I848" s="316"/>
      <c r="J848" s="315">
        <v>0.1621</v>
      </c>
      <c r="K848" s="183">
        <v>27.0281</v>
      </c>
      <c r="L848" s="183">
        <v>42.7842</v>
      </c>
      <c r="M848" s="154">
        <f t="shared" si="115"/>
        <v>0.9041248833</v>
      </c>
      <c r="N848" s="250">
        <f t="shared" si="116"/>
        <v>24.43677776</v>
      </c>
      <c r="O848" s="250">
        <f t="shared" si="117"/>
        <v>0.619847563</v>
      </c>
      <c r="P848" s="156"/>
      <c r="Q848" s="157"/>
      <c r="R848" s="302"/>
    </row>
    <row r="849">
      <c r="B849" s="41">
        <f>'Sample Weights'!A496</f>
        <v>495</v>
      </c>
      <c r="C849" s="41">
        <f>'Sample Weights'!B496</f>
        <v>179</v>
      </c>
      <c r="D849" s="41" t="str">
        <f>'Sample Weights'!C496</f>
        <v>KTMA-12-1</v>
      </c>
      <c r="E849" s="41">
        <f>'Sample Weights'!D496</f>
        <v>0.0218</v>
      </c>
      <c r="F849" s="314" t="s">
        <v>959</v>
      </c>
      <c r="G849" s="315">
        <v>1.1862</v>
      </c>
      <c r="H849" s="314" t="s">
        <v>495</v>
      </c>
      <c r="I849" s="316"/>
      <c r="J849" s="315">
        <v>0.1605</v>
      </c>
      <c r="K849" s="183">
        <v>142.4051</v>
      </c>
      <c r="L849" s="183">
        <v>36.557</v>
      </c>
      <c r="M849" s="154">
        <f t="shared" si="115"/>
        <v>1.056943205</v>
      </c>
      <c r="N849" s="250">
        <f t="shared" si="116"/>
        <v>150.5141027</v>
      </c>
      <c r="O849" s="250">
        <f t="shared" si="117"/>
        <v>3.377095432</v>
      </c>
      <c r="P849" s="156">
        <f>AVERAGE(O849:O850)</f>
        <v>3.367854332</v>
      </c>
      <c r="Q849" s="157">
        <f>(MAX(O849:O850)-MIN(O849:O850))/P849</f>
        <v>0.005487826227</v>
      </c>
      <c r="R849" s="302" t="str">
        <f>IF(Q849&gt;C$15, "Repeat", "")</f>
        <v/>
      </c>
    </row>
    <row r="850">
      <c r="B850" s="41">
        <f>'Sample Weights'!A497</f>
        <v>496</v>
      </c>
      <c r="C850" s="41">
        <f>'Sample Weights'!B497</f>
        <v>179</v>
      </c>
      <c r="D850" s="41" t="str">
        <f>'Sample Weights'!C497</f>
        <v>KTMA-12-1</v>
      </c>
      <c r="E850" s="41">
        <f>'Sample Weights'!D497</f>
        <v>0.0213</v>
      </c>
      <c r="F850" s="314" t="s">
        <v>959</v>
      </c>
      <c r="G850" s="315">
        <v>1.1807</v>
      </c>
      <c r="H850" s="314" t="s">
        <v>502</v>
      </c>
      <c r="I850" s="316"/>
      <c r="J850" s="315">
        <v>0.1622</v>
      </c>
      <c r="K850" s="183">
        <v>154.4031</v>
      </c>
      <c r="L850" s="183">
        <v>40.5405</v>
      </c>
      <c r="M850" s="154">
        <f t="shared" si="115"/>
        <v>0.949880567</v>
      </c>
      <c r="N850" s="250">
        <f t="shared" si="116"/>
        <v>146.6645042</v>
      </c>
      <c r="O850" s="250">
        <f t="shared" si="117"/>
        <v>3.358613232</v>
      </c>
      <c r="P850" s="156"/>
      <c r="Q850" s="157"/>
      <c r="R850" s="302"/>
    </row>
    <row r="851">
      <c r="B851" s="41">
        <f>'Sample Weights'!A498</f>
        <v>497</v>
      </c>
      <c r="C851" s="41">
        <f>'Sample Weights'!B498</f>
        <v>360</v>
      </c>
      <c r="D851" s="41" t="str">
        <f>'Sample Weights'!C498</f>
        <v>TOBB-23-4</v>
      </c>
      <c r="E851" s="41">
        <f>'Sample Weights'!D498</f>
        <v>0.0211</v>
      </c>
      <c r="F851" s="314" t="s">
        <v>953</v>
      </c>
      <c r="G851" s="315">
        <v>1.184</v>
      </c>
      <c r="H851" s="314" t="s">
        <v>836</v>
      </c>
      <c r="I851" s="316"/>
      <c r="J851" s="315">
        <v>0.1619</v>
      </c>
      <c r="K851" s="183">
        <v>54.6883</v>
      </c>
      <c r="L851" s="183">
        <v>38.1751</v>
      </c>
      <c r="M851" s="154">
        <f t="shared" si="115"/>
        <v>1.013181982</v>
      </c>
      <c r="N851" s="250">
        <f t="shared" si="116"/>
        <v>55.40920016</v>
      </c>
      <c r="O851" s="250">
        <f t="shared" si="117"/>
        <v>1.332707863</v>
      </c>
      <c r="P851" s="156">
        <f>AVERAGE(O851:O852)</f>
        <v>1.311510737</v>
      </c>
      <c r="Q851" s="157">
        <f>(MAX(O851:O852)-MIN(O851:O852))/P851</f>
        <v>0.03232474592</v>
      </c>
      <c r="R851" s="302" t="str">
        <f>IF(Q851&gt;C$15, "Repeat", "")</f>
        <v/>
      </c>
    </row>
    <row r="852">
      <c r="B852" s="41">
        <f>'Sample Weights'!A499</f>
        <v>498</v>
      </c>
      <c r="C852" s="41">
        <f>'Sample Weights'!B499</f>
        <v>360</v>
      </c>
      <c r="D852" s="41" t="str">
        <f>'Sample Weights'!C499</f>
        <v>TOBB-23-4</v>
      </c>
      <c r="E852" s="41">
        <f>'Sample Weights'!D499</f>
        <v>0.0204</v>
      </c>
      <c r="F852" s="314" t="s">
        <v>961</v>
      </c>
      <c r="G852" s="315">
        <v>1.1809</v>
      </c>
      <c r="H852" s="314" t="s">
        <v>837</v>
      </c>
      <c r="I852" s="314" t="s">
        <v>837</v>
      </c>
      <c r="J852" s="315">
        <v>0.1628</v>
      </c>
      <c r="K852" s="183">
        <v>50.305</v>
      </c>
      <c r="L852" s="183">
        <v>37.4864</v>
      </c>
      <c r="M852" s="154">
        <f t="shared" si="115"/>
        <v>1.028774412</v>
      </c>
      <c r="N852" s="250">
        <f t="shared" si="116"/>
        <v>51.75249677</v>
      </c>
      <c r="O852" s="250">
        <f t="shared" si="117"/>
        <v>1.290313611</v>
      </c>
      <c r="P852" s="156"/>
      <c r="Q852" s="157"/>
      <c r="R852" s="302"/>
    </row>
    <row r="853">
      <c r="B853" s="41">
        <f>'Sample Weights'!A500</f>
        <v>499</v>
      </c>
      <c r="C853" s="41">
        <f>'Sample Weights'!B500</f>
        <v>191</v>
      </c>
      <c r="D853" s="41" t="str">
        <f>'Sample Weights'!C500</f>
        <v>LILB-26-1</v>
      </c>
      <c r="E853" s="41">
        <f>'Sample Weights'!D500</f>
        <v>0.0215</v>
      </c>
      <c r="F853" s="314" t="s">
        <v>947</v>
      </c>
      <c r="G853" s="315">
        <v>1.1862</v>
      </c>
      <c r="H853" s="314" t="s">
        <v>512</v>
      </c>
      <c r="I853" s="314" t="s">
        <v>512</v>
      </c>
      <c r="J853" s="315">
        <v>0.1618</v>
      </c>
      <c r="K853" s="183">
        <v>36.1759</v>
      </c>
      <c r="L853" s="183">
        <v>37.0553</v>
      </c>
      <c r="M853" s="154">
        <f t="shared" si="115"/>
        <v>1.046562422</v>
      </c>
      <c r="N853" s="250">
        <f t="shared" si="116"/>
        <v>37.86033754</v>
      </c>
      <c r="O853" s="250">
        <f t="shared" si="117"/>
        <v>0.9195356461</v>
      </c>
      <c r="P853" s="156">
        <f>AVERAGE(O853:O854)</f>
        <v>0.917097854</v>
      </c>
      <c r="Q853" s="157">
        <f>(MAX(O853:O854)-MIN(O853:O854))/P853</f>
        <v>0.005316318434</v>
      </c>
      <c r="R853" s="302" t="str">
        <f>IF(Q853&gt;C$15, "Repeat", "")</f>
        <v/>
      </c>
    </row>
    <row r="854">
      <c r="B854" s="41">
        <f>'Sample Weights'!A501</f>
        <v>500</v>
      </c>
      <c r="C854" s="41">
        <f>'Sample Weights'!B501</f>
        <v>191</v>
      </c>
      <c r="D854" s="41" t="str">
        <f>'Sample Weights'!C501</f>
        <v>LILB-26-1</v>
      </c>
      <c r="E854" s="41">
        <f>'Sample Weights'!D501</f>
        <v>0.0221</v>
      </c>
      <c r="F854" s="314" t="s">
        <v>959</v>
      </c>
      <c r="G854" s="315">
        <v>1.1842</v>
      </c>
      <c r="H854" s="314" t="s">
        <v>838</v>
      </c>
      <c r="I854" s="316"/>
      <c r="J854" s="315">
        <v>0.1613</v>
      </c>
      <c r="K854" s="183">
        <v>42.7996</v>
      </c>
      <c r="L854" s="183">
        <v>42.5024</v>
      </c>
      <c r="M854" s="154">
        <f t="shared" si="115"/>
        <v>0.908065356</v>
      </c>
      <c r="N854" s="250">
        <f t="shared" si="116"/>
        <v>38.86483401</v>
      </c>
      <c r="O854" s="250">
        <f t="shared" si="117"/>
        <v>0.9146600619</v>
      </c>
      <c r="P854" s="156"/>
      <c r="Q854" s="157"/>
      <c r="R854" s="302"/>
    </row>
    <row r="855">
      <c r="B855" s="41">
        <f>'Sample Weights'!A502</f>
        <v>501</v>
      </c>
      <c r="C855" s="41">
        <f>'Sample Weights'!B502</f>
        <v>13</v>
      </c>
      <c r="D855" s="41" t="str">
        <f>'Sample Weights'!C502</f>
        <v>BELC-18-1</v>
      </c>
      <c r="E855" s="41">
        <f>'Sample Weights'!D502</f>
        <v>0.0215</v>
      </c>
      <c r="F855" s="314" t="s">
        <v>959</v>
      </c>
      <c r="G855" s="315">
        <v>1.1848</v>
      </c>
      <c r="H855" s="314" t="s">
        <v>515</v>
      </c>
      <c r="I855" s="316"/>
      <c r="J855" s="315">
        <v>0.1638</v>
      </c>
      <c r="K855" s="183">
        <v>52.3241</v>
      </c>
      <c r="L855" s="183">
        <v>40.7416</v>
      </c>
      <c r="M855" s="154">
        <f t="shared" si="115"/>
        <v>0.9489537104</v>
      </c>
      <c r="N855" s="250">
        <f t="shared" si="116"/>
        <v>49.65314884</v>
      </c>
      <c r="O855" s="250">
        <f t="shared" si="117"/>
        <v>1.181881467</v>
      </c>
      <c r="P855" s="156">
        <f>AVERAGE(O855:O856)</f>
        <v>1.17594329</v>
      </c>
      <c r="Q855" s="157">
        <f>(MAX(O855:O856)-MIN(O855:O856))/P855</f>
        <v>0.01009942676</v>
      </c>
      <c r="R855" s="302" t="str">
        <f>IF(Q855&gt;C$15, "Repeat", "")</f>
        <v/>
      </c>
    </row>
    <row r="856">
      <c r="B856" s="41">
        <f>'Sample Weights'!A503</f>
        <v>502</v>
      </c>
      <c r="C856" s="41">
        <f>'Sample Weights'!B503</f>
        <v>13</v>
      </c>
      <c r="D856" s="41" t="str">
        <f>'Sample Weights'!C503</f>
        <v>BELC-18-1</v>
      </c>
      <c r="E856" s="41">
        <f>'Sample Weights'!D503</f>
        <v>0.0218</v>
      </c>
      <c r="F856" s="314" t="s">
        <v>953</v>
      </c>
      <c r="G856" s="315">
        <v>1.1867</v>
      </c>
      <c r="H856" s="314" t="s">
        <v>839</v>
      </c>
      <c r="I856" s="316"/>
      <c r="J856" s="315">
        <v>0.161</v>
      </c>
      <c r="K856" s="183">
        <v>47.9899</v>
      </c>
      <c r="L856" s="183">
        <v>37.2951</v>
      </c>
      <c r="M856" s="154">
        <f t="shared" si="115"/>
        <v>1.038769175</v>
      </c>
      <c r="N856" s="250">
        <f t="shared" si="116"/>
        <v>49.85042881</v>
      </c>
      <c r="O856" s="250">
        <f t="shared" si="117"/>
        <v>1.170005114</v>
      </c>
      <c r="P856" s="156"/>
      <c r="Q856" s="157"/>
      <c r="R856" s="302"/>
    </row>
    <row r="857">
      <c r="B857" s="41">
        <f>'Sample Weights'!A504</f>
        <v>503</v>
      </c>
      <c r="C857" s="41" t="str">
        <f>'Sample Weights'!B504</f>
        <v>Nisqually-1</v>
      </c>
      <c r="D857" s="41" t="str">
        <f>'Sample Weights'!C504</f>
        <v/>
      </c>
      <c r="E857" s="41">
        <f>'Sample Weights'!D504</f>
        <v>0.0221</v>
      </c>
      <c r="F857" s="314" t="s">
        <v>947</v>
      </c>
      <c r="G857" s="315">
        <v>1.1792</v>
      </c>
      <c r="H857" s="314" t="s">
        <v>484</v>
      </c>
      <c r="I857" s="316"/>
      <c r="J857" s="315">
        <v>0.162</v>
      </c>
      <c r="K857" s="183">
        <v>87.3824</v>
      </c>
      <c r="L857" s="183">
        <v>39.9607</v>
      </c>
      <c r="M857" s="154">
        <f t="shared" si="115"/>
        <v>0.9653483951</v>
      </c>
      <c r="N857" s="250">
        <f t="shared" si="116"/>
        <v>84.3544596</v>
      </c>
      <c r="O857" s="250">
        <f t="shared" si="117"/>
        <v>1.891130291</v>
      </c>
      <c r="P857" s="156">
        <f>AVERAGE(O857:O858)</f>
        <v>1.929078288</v>
      </c>
      <c r="Q857" s="157">
        <f>(MAX(O857:O858)-MIN(O857:O858))/P857</f>
        <v>0.03934313859</v>
      </c>
      <c r="R857" s="302" t="str">
        <f>IF(Q857&gt;C$15, "Repeat", "")</f>
        <v/>
      </c>
    </row>
    <row r="858">
      <c r="B858" s="41">
        <f>'Sample Weights'!A505</f>
        <v>504</v>
      </c>
      <c r="C858" s="41" t="str">
        <f>'Sample Weights'!B505</f>
        <v>Nisqually-1</v>
      </c>
      <c r="D858" s="41" t="str">
        <f>'Sample Weights'!C505</f>
        <v/>
      </c>
      <c r="E858" s="41">
        <f>'Sample Weights'!D505</f>
        <v>0.0209</v>
      </c>
      <c r="F858" s="314" t="s">
        <v>1100</v>
      </c>
      <c r="G858" s="315">
        <v>1.182</v>
      </c>
      <c r="H858" s="314" t="s">
        <v>527</v>
      </c>
      <c r="I858" s="314" t="s">
        <v>527</v>
      </c>
      <c r="J858" s="315">
        <v>0.1607</v>
      </c>
      <c r="K858" s="183">
        <v>83.8977</v>
      </c>
      <c r="L858" s="183">
        <v>38.9536</v>
      </c>
      <c r="M858" s="154">
        <f t="shared" si="115"/>
        <v>0.9868264363</v>
      </c>
      <c r="N858" s="250">
        <f t="shared" si="116"/>
        <v>82.7924683</v>
      </c>
      <c r="O858" s="250">
        <f t="shared" si="117"/>
        <v>1.967026286</v>
      </c>
      <c r="P858" s="156"/>
      <c r="Q858" s="157"/>
      <c r="R858" s="302"/>
    </row>
    <row r="859">
      <c r="B859" s="251"/>
      <c r="C859" s="52"/>
      <c r="D859" s="53"/>
      <c r="E859" s="52"/>
      <c r="F859" s="53"/>
      <c r="G859" s="53"/>
      <c r="H859" s="29"/>
      <c r="I859" s="53"/>
      <c r="J859" s="53"/>
      <c r="K859" s="52"/>
      <c r="L859" s="91"/>
      <c r="M859" s="52"/>
      <c r="N859" s="52"/>
      <c r="O859" s="52"/>
      <c r="P859" s="54"/>
      <c r="Q859" s="54"/>
    </row>
    <row r="860">
      <c r="B860" s="132"/>
      <c r="C860" s="52"/>
      <c r="D860" s="53"/>
      <c r="E860" s="52"/>
      <c r="F860" s="53"/>
      <c r="G860" s="53"/>
      <c r="H860" s="53"/>
      <c r="I860" s="53"/>
      <c r="J860" s="53"/>
      <c r="K860" s="52"/>
      <c r="L860" s="91" t="s">
        <v>590</v>
      </c>
      <c r="M860" s="52"/>
      <c r="N860" s="52"/>
      <c r="O860" s="52"/>
      <c r="P860" s="54"/>
      <c r="Q860" s="54"/>
    </row>
    <row r="861">
      <c r="B861" s="251" t="s">
        <v>1101</v>
      </c>
      <c r="C861" s="52"/>
      <c r="D861" s="53"/>
      <c r="E861" s="52"/>
      <c r="F861" s="53"/>
      <c r="G861" s="53"/>
      <c r="H861" s="29"/>
      <c r="I861" s="53"/>
      <c r="J861" s="53"/>
      <c r="K861" s="52"/>
      <c r="L861" s="323">
        <f>AVERAGE(L835:L858)</f>
        <v>38.54815833</v>
      </c>
      <c r="M861" s="52"/>
      <c r="N861" s="52"/>
      <c r="O861" s="52"/>
      <c r="P861" s="54"/>
      <c r="Q861" s="54"/>
    </row>
    <row r="862">
      <c r="B862" s="60" t="s">
        <v>372</v>
      </c>
      <c r="C862" s="59" t="s">
        <v>1102</v>
      </c>
      <c r="D862" s="53"/>
      <c r="E862" s="52"/>
      <c r="F862" s="53"/>
      <c r="G862" s="53"/>
      <c r="H862" s="53"/>
      <c r="I862" s="53"/>
      <c r="J862" s="53"/>
      <c r="K862" s="52"/>
      <c r="L862" s="52"/>
      <c r="M862" s="52"/>
      <c r="N862" s="52"/>
      <c r="O862" s="52"/>
      <c r="P862" s="54"/>
      <c r="Q862" s="54"/>
    </row>
    <row r="863">
      <c r="B863" s="127" t="s">
        <v>1099</v>
      </c>
      <c r="C863" s="52"/>
      <c r="D863" s="53"/>
      <c r="E863" s="52"/>
      <c r="F863" s="53"/>
      <c r="G863" s="53"/>
      <c r="H863" s="53"/>
      <c r="I863" s="53"/>
      <c r="J863" s="53"/>
      <c r="K863" s="52"/>
      <c r="L863" s="52"/>
      <c r="M863" s="52"/>
      <c r="N863" s="52"/>
      <c r="O863" s="52"/>
      <c r="P863" s="54"/>
      <c r="Q863" s="54"/>
    </row>
    <row r="864">
      <c r="B864" s="132"/>
      <c r="C864" s="52"/>
      <c r="D864" s="53"/>
      <c r="E864" s="52"/>
      <c r="F864" s="129">
        <v>43013.0</v>
      </c>
      <c r="G864" s="53"/>
      <c r="H864" s="53"/>
      <c r="I864" s="129">
        <v>43044.0</v>
      </c>
      <c r="J864" s="53"/>
      <c r="K864" s="52"/>
      <c r="L864" s="52"/>
      <c r="M864" s="52"/>
      <c r="N864" s="52"/>
      <c r="O864" s="52"/>
      <c r="P864" s="54"/>
      <c r="Q864" s="54"/>
      <c r="R864" s="91"/>
    </row>
    <row r="865">
      <c r="B865" s="306" t="s">
        <v>394</v>
      </c>
      <c r="C865" s="306" t="s">
        <v>4</v>
      </c>
      <c r="D865" s="306" t="s">
        <v>5</v>
      </c>
      <c r="E865" s="306" t="s">
        <v>398</v>
      </c>
      <c r="F865" s="306" t="s">
        <v>399</v>
      </c>
      <c r="G865" s="306" t="s">
        <v>400</v>
      </c>
      <c r="H865" s="306" t="s">
        <v>401</v>
      </c>
      <c r="I865" s="306" t="s">
        <v>402</v>
      </c>
      <c r="J865" s="306" t="s">
        <v>403</v>
      </c>
      <c r="K865" s="306" t="s">
        <v>404</v>
      </c>
      <c r="L865" s="306" t="s">
        <v>405</v>
      </c>
      <c r="M865" s="306" t="s">
        <v>406</v>
      </c>
      <c r="N865" s="306" t="s">
        <v>407</v>
      </c>
      <c r="O865" s="306" t="s">
        <v>408</v>
      </c>
      <c r="P865" s="307" t="s">
        <v>409</v>
      </c>
      <c r="Q865" s="307" t="s">
        <v>411</v>
      </c>
      <c r="R865" s="308" t="s">
        <v>412</v>
      </c>
    </row>
    <row r="866">
      <c r="B866" s="41">
        <f>'Sample Weights'!A506</f>
        <v>505</v>
      </c>
      <c r="C866" s="41">
        <f>'Sample Weights'!B506</f>
        <v>338</v>
      </c>
      <c r="D866" s="41" t="str">
        <f>'Sample Weights'!C506</f>
        <v>SQMC-25-2</v>
      </c>
      <c r="E866" s="41">
        <f>'Sample Weights'!D506</f>
        <v>0.0207</v>
      </c>
      <c r="F866" s="314" t="s">
        <v>962</v>
      </c>
      <c r="G866" s="315">
        <v>1.1892</v>
      </c>
      <c r="H866" s="314" t="s">
        <v>854</v>
      </c>
      <c r="I866" s="314" t="s">
        <v>854</v>
      </c>
      <c r="J866" s="315">
        <v>0.1633</v>
      </c>
      <c r="K866" s="301">
        <v>20.7728</v>
      </c>
      <c r="L866" s="327">
        <v>38.3576</v>
      </c>
      <c r="M866" s="154">
        <f t="shared" ref="M866:M889" si="118">(L$866/(F$866/C$10)/(F$866/C$10+(G$866-F$866)/C$11+J$866/C$12))/(L866/(F866/C$10)/(F866/C$10+(G866-F866)/C$11+J866/C$12))</f>
        <v>1</v>
      </c>
      <c r="N866" s="250">
        <f t="shared" ref="N866:N889" si="119">K866*M866</f>
        <v>20.7728</v>
      </c>
      <c r="O866" s="250">
        <f t="shared" ref="O866:O889" si="120">(N866-D$910)/D$909*(F866/C$10+(G866-F866)/C$11+J866/C$12)/E866</f>
        <v>0.5618066666</v>
      </c>
      <c r="P866" s="156">
        <f>AVERAGE(O866:O867)</f>
        <v>0.5651609025</v>
      </c>
      <c r="Q866" s="157">
        <f>(MAX(O866:O867)-MIN(O866:O867))/P866</f>
        <v>0.01187002105</v>
      </c>
      <c r="R866" s="302" t="str">
        <f>IF(Q866&gt;C$15, "Repeat", "")</f>
        <v/>
      </c>
    </row>
    <row r="867">
      <c r="B867" s="41">
        <f>'Sample Weights'!A507</f>
        <v>506</v>
      </c>
      <c r="C867" s="41">
        <f>'Sample Weights'!B507</f>
        <v>338</v>
      </c>
      <c r="D867" s="41" t="str">
        <f>'Sample Weights'!C507</f>
        <v>SQMC-25-2</v>
      </c>
      <c r="E867" s="41">
        <f>'Sample Weights'!D507</f>
        <v>0.0222</v>
      </c>
      <c r="F867" s="314" t="s">
        <v>969</v>
      </c>
      <c r="G867" s="315">
        <v>1.1851</v>
      </c>
      <c r="H867" s="314" t="s">
        <v>886</v>
      </c>
      <c r="I867" s="316"/>
      <c r="J867" s="315">
        <v>0.1626</v>
      </c>
      <c r="K867" s="183">
        <v>21.4404</v>
      </c>
      <c r="L867" s="183">
        <v>35.6658</v>
      </c>
      <c r="M867" s="154">
        <f t="shared" si="118"/>
        <v>1.069554313</v>
      </c>
      <c r="N867" s="250">
        <f t="shared" si="119"/>
        <v>22.9316723</v>
      </c>
      <c r="O867" s="250">
        <f t="shared" si="120"/>
        <v>0.5685151384</v>
      </c>
      <c r="P867" s="156"/>
      <c r="Q867" s="157"/>
      <c r="R867" s="302"/>
    </row>
    <row r="868">
      <c r="B868" s="41">
        <f>'Sample Weights'!A508</f>
        <v>507</v>
      </c>
      <c r="C868" s="41">
        <f>'Sample Weights'!B508</f>
        <v>145</v>
      </c>
      <c r="D868" s="41" t="str">
        <f>'Sample Weights'!C508</f>
        <v>JASP-30-3</v>
      </c>
      <c r="E868" s="41">
        <f>'Sample Weights'!D508</f>
        <v>0.0216</v>
      </c>
      <c r="F868" s="314" t="s">
        <v>959</v>
      </c>
      <c r="G868" s="315">
        <v>1.1904</v>
      </c>
      <c r="H868" s="314" t="s">
        <v>855</v>
      </c>
      <c r="I868" s="316"/>
      <c r="J868" s="315">
        <v>0.1624</v>
      </c>
      <c r="K868" s="183">
        <v>84.8432</v>
      </c>
      <c r="L868" s="183">
        <v>36.2227</v>
      </c>
      <c r="M868" s="154">
        <f t="shared" si="118"/>
        <v>1.062630108</v>
      </c>
      <c r="N868" s="250">
        <f t="shared" si="119"/>
        <v>90.15693876</v>
      </c>
      <c r="O868" s="250">
        <f t="shared" si="120"/>
        <v>2.080991687</v>
      </c>
      <c r="P868" s="156">
        <f>AVERAGE(O868:O869)</f>
        <v>2.105557283</v>
      </c>
      <c r="Q868" s="157">
        <f>(MAX(O868:O869)-MIN(O868:O869))/P868</f>
        <v>0.02333405597</v>
      </c>
      <c r="R868" s="302" t="str">
        <f>IF(Q868&gt;C$15, "Repeat", "")</f>
        <v/>
      </c>
    </row>
    <row r="869">
      <c r="B869" s="41">
        <f>'Sample Weights'!A509</f>
        <v>508</v>
      </c>
      <c r="C869" s="41">
        <f>'Sample Weights'!B509</f>
        <v>145</v>
      </c>
      <c r="D869" s="41" t="str">
        <f>'Sample Weights'!C509</f>
        <v>JASP-30-3</v>
      </c>
      <c r="E869" s="41">
        <f>'Sample Weights'!D509</f>
        <v>0.0209</v>
      </c>
      <c r="F869" s="314" t="s">
        <v>946</v>
      </c>
      <c r="G869" s="315">
        <v>1.1925</v>
      </c>
      <c r="H869" s="314" t="s">
        <v>887</v>
      </c>
      <c r="I869" s="316"/>
      <c r="J869" s="315">
        <v>0.1617</v>
      </c>
      <c r="K869" s="183">
        <v>98.0925</v>
      </c>
      <c r="L869" s="183">
        <v>42.3647</v>
      </c>
      <c r="M869" s="154">
        <f t="shared" si="118"/>
        <v>0.9087966352</v>
      </c>
      <c r="N869" s="250">
        <f t="shared" si="119"/>
        <v>89.14613394</v>
      </c>
      <c r="O869" s="250">
        <f t="shared" si="120"/>
        <v>2.130122879</v>
      </c>
      <c r="P869" s="156"/>
      <c r="Q869" s="157"/>
      <c r="R869" s="302"/>
    </row>
    <row r="870">
      <c r="B870" s="41">
        <f>'Sample Weights'!A510</f>
        <v>509</v>
      </c>
      <c r="C870" s="41">
        <f>'Sample Weights'!B510</f>
        <v>41</v>
      </c>
      <c r="D870" s="41" t="str">
        <f>'Sample Weights'!C510</f>
        <v>CHWI-27-4</v>
      </c>
      <c r="E870" s="41">
        <f>'Sample Weights'!D510</f>
        <v>0.0203</v>
      </c>
      <c r="F870" s="314" t="s">
        <v>976</v>
      </c>
      <c r="G870" s="315">
        <v>1.1892</v>
      </c>
      <c r="H870" s="314" t="s">
        <v>888</v>
      </c>
      <c r="I870" s="316"/>
      <c r="J870" s="315">
        <v>0.1607</v>
      </c>
      <c r="K870" s="183">
        <v>24.6889</v>
      </c>
      <c r="L870" s="183">
        <v>35.5401</v>
      </c>
      <c r="M870" s="154">
        <f t="shared" si="118"/>
        <v>1.078940942</v>
      </c>
      <c r="N870" s="250">
        <f t="shared" si="119"/>
        <v>26.63786503</v>
      </c>
      <c r="O870" s="250">
        <f t="shared" si="120"/>
        <v>0.710600394</v>
      </c>
      <c r="P870" s="156">
        <f>AVERAGE(O870:O871)</f>
        <v>0.7008543559</v>
      </c>
      <c r="Q870" s="157">
        <f>(MAX(O870:O871)-MIN(O870:O871))/P870</f>
        <v>0.02781187847</v>
      </c>
      <c r="R870" s="302" t="str">
        <f>IF(Q870&gt;C$15, "Repeat", "")</f>
        <v/>
      </c>
    </row>
    <row r="871">
      <c r="B871" s="41">
        <f>'Sample Weights'!A511</f>
        <v>510</v>
      </c>
      <c r="C871" s="41">
        <f>'Sample Weights'!B511</f>
        <v>41</v>
      </c>
      <c r="D871" s="41" t="str">
        <f>'Sample Weights'!C511</f>
        <v>CHWI-27-4</v>
      </c>
      <c r="E871" s="41">
        <f>'Sample Weights'!D511</f>
        <v>0.0204</v>
      </c>
      <c r="F871" s="314" t="s">
        <v>976</v>
      </c>
      <c r="G871" s="315">
        <v>1.1894</v>
      </c>
      <c r="H871" s="314" t="s">
        <v>856</v>
      </c>
      <c r="I871" s="314" t="s">
        <v>856</v>
      </c>
      <c r="J871" s="315">
        <v>0.162</v>
      </c>
      <c r="K871" s="183">
        <v>23.809</v>
      </c>
      <c r="L871" s="183">
        <v>35.2342</v>
      </c>
      <c r="M871" s="154">
        <f t="shared" si="118"/>
        <v>1.089192716</v>
      </c>
      <c r="N871" s="250">
        <f t="shared" si="119"/>
        <v>25.93258937</v>
      </c>
      <c r="O871" s="250">
        <f t="shared" si="120"/>
        <v>0.6911083178</v>
      </c>
      <c r="P871" s="156"/>
      <c r="Q871" s="157"/>
      <c r="R871" s="302"/>
    </row>
    <row r="872">
      <c r="B872" s="41">
        <f>'Sample Weights'!A512</f>
        <v>511</v>
      </c>
      <c r="C872" s="41">
        <f>'Sample Weights'!B512</f>
        <v>23</v>
      </c>
      <c r="D872" s="41" t="str">
        <f>'Sample Weights'!C512</f>
        <v>CARS-29-4</v>
      </c>
      <c r="E872" s="41">
        <f>'Sample Weights'!D512</f>
        <v>0.0204</v>
      </c>
      <c r="F872" s="314" t="s">
        <v>946</v>
      </c>
      <c r="G872" s="315">
        <v>1.1897</v>
      </c>
      <c r="H872" s="314" t="s">
        <v>890</v>
      </c>
      <c r="I872" s="314" t="s">
        <v>890</v>
      </c>
      <c r="J872" s="315">
        <v>0.1617</v>
      </c>
      <c r="K872" s="183">
        <v>61.3192</v>
      </c>
      <c r="L872" s="183">
        <v>39.5997</v>
      </c>
      <c r="M872" s="154">
        <f t="shared" si="118"/>
        <v>0.9701700014</v>
      </c>
      <c r="N872" s="250">
        <f t="shared" si="119"/>
        <v>59.49004835</v>
      </c>
      <c r="O872" s="250">
        <f t="shared" si="120"/>
        <v>1.480283366</v>
      </c>
      <c r="P872" s="156">
        <f>AVERAGE(O872:O873)</f>
        <v>1.459184329</v>
      </c>
      <c r="Q872" s="157">
        <f>(MAX(O872:O873)-MIN(O872:O873))/P872</f>
        <v>0.02891894687</v>
      </c>
      <c r="R872" s="302" t="str">
        <f>IF(Q872&gt;C$15, "Repeat", "")</f>
        <v/>
      </c>
    </row>
    <row r="873">
      <c r="B873" s="41">
        <f>'Sample Weights'!A513</f>
        <v>512</v>
      </c>
      <c r="C873" s="41">
        <f>'Sample Weights'!B513</f>
        <v>23</v>
      </c>
      <c r="D873" s="41" t="str">
        <f>'Sample Weights'!C513</f>
        <v>CARS-29-4</v>
      </c>
      <c r="E873" s="41">
        <f>'Sample Weights'!D513</f>
        <v>0.0213</v>
      </c>
      <c r="F873" s="314" t="s">
        <v>946</v>
      </c>
      <c r="G873" s="315">
        <v>1.19</v>
      </c>
      <c r="H873" s="314" t="s">
        <v>857</v>
      </c>
      <c r="I873" s="316"/>
      <c r="J873" s="315">
        <v>0.1612</v>
      </c>
      <c r="K873" s="183">
        <v>61.2565</v>
      </c>
      <c r="L873" s="183">
        <v>38.9655</v>
      </c>
      <c r="M873" s="154">
        <f t="shared" si="118"/>
        <v>0.9859373626</v>
      </c>
      <c r="N873" s="250">
        <f t="shared" si="119"/>
        <v>60.39507205</v>
      </c>
      <c r="O873" s="250">
        <f t="shared" si="120"/>
        <v>1.438085292</v>
      </c>
      <c r="P873" s="156"/>
      <c r="Q873" s="157"/>
      <c r="R873" s="302"/>
    </row>
    <row r="874">
      <c r="B874" s="41">
        <f>'Sample Weights'!A514</f>
        <v>513</v>
      </c>
      <c r="C874" s="41">
        <f>'Sample Weights'!B514</f>
        <v>124</v>
      </c>
      <c r="D874" s="41" t="str">
        <f>'Sample Weights'!C514</f>
        <v>HOPF-27-1</v>
      </c>
      <c r="E874" s="41">
        <f>'Sample Weights'!D514</f>
        <v>0.0211</v>
      </c>
      <c r="F874" s="314" t="s">
        <v>946</v>
      </c>
      <c r="G874" s="315">
        <v>1.1908</v>
      </c>
      <c r="H874" s="314" t="s">
        <v>889</v>
      </c>
      <c r="I874" s="316"/>
      <c r="J874" s="315">
        <v>0.162</v>
      </c>
      <c r="K874" s="183">
        <v>45.4644</v>
      </c>
      <c r="L874" s="183">
        <v>36.5765</v>
      </c>
      <c r="M874" s="154">
        <f t="shared" si="118"/>
        <v>1.051403888</v>
      </c>
      <c r="N874" s="250">
        <f t="shared" si="119"/>
        <v>47.80144693</v>
      </c>
      <c r="O874" s="250">
        <f t="shared" si="120"/>
        <v>1.166590811</v>
      </c>
      <c r="P874" s="156">
        <f>AVERAGE(O874:O875)</f>
        <v>1.15749509</v>
      </c>
      <c r="Q874" s="157">
        <f>(MAX(O874:O875)-MIN(O874:O875))/P874</f>
        <v>0.01571621418</v>
      </c>
      <c r="R874" s="302" t="str">
        <f>IF(Q874&gt;C$15, "Repeat", "")</f>
        <v/>
      </c>
    </row>
    <row r="875">
      <c r="B875" s="41">
        <f>'Sample Weights'!A515</f>
        <v>514</v>
      </c>
      <c r="C875" s="41">
        <f>'Sample Weights'!B515</f>
        <v>124</v>
      </c>
      <c r="D875" s="41" t="str">
        <f>'Sample Weights'!C515</f>
        <v>HOPF-27-1</v>
      </c>
      <c r="E875" s="41">
        <f>'Sample Weights'!D515</f>
        <v>0.0207</v>
      </c>
      <c r="F875" s="314" t="s">
        <v>987</v>
      </c>
      <c r="G875" s="315">
        <v>1.1975</v>
      </c>
      <c r="H875" s="314" t="s">
        <v>858</v>
      </c>
      <c r="I875" s="316"/>
      <c r="J875" s="315">
        <v>0.1586</v>
      </c>
      <c r="K875" s="183">
        <v>42.917</v>
      </c>
      <c r="L875" s="183">
        <v>35.1122</v>
      </c>
      <c r="M875" s="154">
        <f t="shared" si="118"/>
        <v>1.069166109</v>
      </c>
      <c r="N875" s="250">
        <f t="shared" si="119"/>
        <v>45.8854019</v>
      </c>
      <c r="O875" s="250">
        <f t="shared" si="120"/>
        <v>1.14839937</v>
      </c>
      <c r="P875" s="156"/>
      <c r="Q875" s="157"/>
      <c r="R875" s="302"/>
    </row>
    <row r="876">
      <c r="B876" s="41">
        <f>'Sample Weights'!A516</f>
        <v>515</v>
      </c>
      <c r="C876" s="41">
        <f>'Sample Weights'!B516</f>
        <v>120</v>
      </c>
      <c r="D876" s="41" t="str">
        <f>'Sample Weights'!C516</f>
        <v>HOMD-21-2</v>
      </c>
      <c r="E876" s="41">
        <f>'Sample Weights'!D516</f>
        <v>0.0213</v>
      </c>
      <c r="F876" s="314" t="s">
        <v>963</v>
      </c>
      <c r="G876" s="315">
        <v>1.1884</v>
      </c>
      <c r="H876" s="314" t="s">
        <v>859</v>
      </c>
      <c r="I876" s="316"/>
      <c r="J876" s="315">
        <v>0.1613</v>
      </c>
      <c r="K876" s="183">
        <v>104.6496</v>
      </c>
      <c r="L876" s="183">
        <v>38.3467</v>
      </c>
      <c r="M876" s="154">
        <f t="shared" si="118"/>
        <v>1.006704555</v>
      </c>
      <c r="N876" s="250">
        <f t="shared" si="119"/>
        <v>105.351229</v>
      </c>
      <c r="O876" s="250">
        <f t="shared" si="120"/>
        <v>2.447763458</v>
      </c>
      <c r="P876" s="156">
        <f>AVERAGE(O876:O877)</f>
        <v>2.378650275</v>
      </c>
      <c r="Q876" s="157">
        <f>(MAX(O876:O877)-MIN(O876:O877))/P876</f>
        <v>0.05811126093</v>
      </c>
      <c r="R876" s="302" t="str">
        <f>IF(Q876&gt;C$15, "Repeat", "")</f>
        <v/>
      </c>
    </row>
    <row r="877">
      <c r="B877" s="41">
        <f>'Sample Weights'!A517</f>
        <v>516</v>
      </c>
      <c r="C877" s="41">
        <f>'Sample Weights'!B517</f>
        <v>120</v>
      </c>
      <c r="D877" s="41" t="str">
        <f>'Sample Weights'!C517</f>
        <v>HOMD-21-2</v>
      </c>
      <c r="E877" s="41">
        <f>'Sample Weights'!D517</f>
        <v>0.0207</v>
      </c>
      <c r="F877" s="314" t="s">
        <v>987</v>
      </c>
      <c r="G877" s="315">
        <v>1.185</v>
      </c>
      <c r="H877" s="314" t="s">
        <v>891</v>
      </c>
      <c r="I877" s="314" t="s">
        <v>859</v>
      </c>
      <c r="J877" s="315">
        <v>0.1629</v>
      </c>
      <c r="K877" s="183">
        <v>93.3531</v>
      </c>
      <c r="L877" s="183">
        <v>36.0434</v>
      </c>
      <c r="M877" s="154">
        <f t="shared" si="118"/>
        <v>1.033865981</v>
      </c>
      <c r="N877" s="250">
        <f t="shared" si="119"/>
        <v>96.51459432</v>
      </c>
      <c r="O877" s="250">
        <f t="shared" si="120"/>
        <v>2.309537092</v>
      </c>
      <c r="P877" s="156"/>
      <c r="Q877" s="157"/>
      <c r="R877" s="302"/>
    </row>
    <row r="878">
      <c r="B878" s="41">
        <f>'Sample Weights'!A518</f>
        <v>517</v>
      </c>
      <c r="C878" s="41">
        <f>'Sample Weights'!B518</f>
        <v>147</v>
      </c>
      <c r="D878" s="41" t="str">
        <f>'Sample Weights'!C518</f>
        <v>JEFF-30-1</v>
      </c>
      <c r="E878" s="41">
        <f>'Sample Weights'!D518</f>
        <v>0.0209</v>
      </c>
      <c r="F878" s="314" t="s">
        <v>1083</v>
      </c>
      <c r="G878" s="315">
        <v>1.194</v>
      </c>
      <c r="H878" s="314" t="s">
        <v>860</v>
      </c>
      <c r="I878" s="314" t="s">
        <v>860</v>
      </c>
      <c r="J878" s="315">
        <v>0.1607</v>
      </c>
      <c r="K878" s="183">
        <v>27.1189</v>
      </c>
      <c r="L878" s="183">
        <v>38.309</v>
      </c>
      <c r="M878" s="154">
        <f t="shared" si="118"/>
        <v>1.038005967</v>
      </c>
      <c r="N878" s="250">
        <f t="shared" si="119"/>
        <v>28.14958001</v>
      </c>
      <c r="O878" s="250">
        <f t="shared" si="120"/>
        <v>0.7276836323</v>
      </c>
      <c r="P878" s="156">
        <f>AVERAGE(O878:O879)</f>
        <v>0.7447284881</v>
      </c>
      <c r="Q878" s="157">
        <f>(MAX(O878:O879)-MIN(O878:O879))/P878</f>
        <v>0.04577468444</v>
      </c>
      <c r="R878" s="302" t="str">
        <f>IF(Q878&gt;C$15, "Repeat", "")</f>
        <v/>
      </c>
    </row>
    <row r="879">
      <c r="B879" s="41">
        <f>'Sample Weights'!A519</f>
        <v>518</v>
      </c>
      <c r="C879" s="41">
        <f>'Sample Weights'!B519</f>
        <v>147</v>
      </c>
      <c r="D879" s="41" t="str">
        <f>'Sample Weights'!C519</f>
        <v>JEFF-30-1</v>
      </c>
      <c r="E879" s="41">
        <f>'Sample Weights'!D519</f>
        <v>0.0209</v>
      </c>
      <c r="F879" s="314" t="s">
        <v>947</v>
      </c>
      <c r="G879" s="315">
        <v>1.1877</v>
      </c>
      <c r="H879" s="314" t="s">
        <v>991</v>
      </c>
      <c r="I879" s="316"/>
      <c r="J879" s="315">
        <v>0.1629</v>
      </c>
      <c r="K879" s="183">
        <v>29.5314</v>
      </c>
      <c r="L879" s="183">
        <v>38.2424</v>
      </c>
      <c r="M879" s="154">
        <f t="shared" si="118"/>
        <v>1.007709458</v>
      </c>
      <c r="N879" s="250">
        <f t="shared" si="119"/>
        <v>29.75907108</v>
      </c>
      <c r="O879" s="250">
        <f t="shared" si="120"/>
        <v>0.7617733439</v>
      </c>
      <c r="P879" s="156"/>
      <c r="Q879" s="157"/>
      <c r="R879" s="302"/>
    </row>
    <row r="880">
      <c r="B880" s="41">
        <f>'Sample Weights'!A520</f>
        <v>519</v>
      </c>
      <c r="C880" s="41">
        <f>'Sample Weights'!B520</f>
        <v>258</v>
      </c>
      <c r="D880" s="41" t="str">
        <f>'Sample Weights'!C520</f>
        <v>PHLA-22-5</v>
      </c>
      <c r="E880" s="41">
        <f>'Sample Weights'!D520</f>
        <v>0.0208</v>
      </c>
      <c r="F880" s="314" t="s">
        <v>1089</v>
      </c>
      <c r="G880" s="315">
        <v>1.1871</v>
      </c>
      <c r="H880" s="314" t="s">
        <v>893</v>
      </c>
      <c r="I880" s="316"/>
      <c r="J880" s="315">
        <v>0.1604</v>
      </c>
      <c r="K880" s="183">
        <v>15.013</v>
      </c>
      <c r="L880" s="183">
        <v>34.7838</v>
      </c>
      <c r="M880" s="154">
        <f t="shared" si="118"/>
        <v>1.067245798</v>
      </c>
      <c r="N880" s="250">
        <f t="shared" si="119"/>
        <v>16.02256117</v>
      </c>
      <c r="O880" s="250">
        <f t="shared" si="120"/>
        <v>0.4480411838</v>
      </c>
      <c r="P880" s="156">
        <f>AVERAGE(O880:O881)</f>
        <v>0.4420432605</v>
      </c>
      <c r="Q880" s="157">
        <f>(MAX(O880:O881)-MIN(O880:O881))/P880</f>
        <v>0.02713726858</v>
      </c>
      <c r="R880" s="302" t="str">
        <f>IF(Q880&gt;C$15, "Repeat", "")</f>
        <v/>
      </c>
    </row>
    <row r="881">
      <c r="B881" s="41">
        <f>'Sample Weights'!A521</f>
        <v>520</v>
      </c>
      <c r="C881" s="41">
        <f>'Sample Weights'!B521</f>
        <v>258</v>
      </c>
      <c r="D881" s="41" t="str">
        <f>'Sample Weights'!C521</f>
        <v>PHLA-22-5</v>
      </c>
      <c r="E881" s="41">
        <f>'Sample Weights'!D521</f>
        <v>0.0212</v>
      </c>
      <c r="F881" s="314" t="s">
        <v>1103</v>
      </c>
      <c r="G881" s="315">
        <v>1.1826</v>
      </c>
      <c r="H881" s="314" t="s">
        <v>890</v>
      </c>
      <c r="I881" s="316"/>
      <c r="J881" s="315">
        <v>0.163</v>
      </c>
      <c r="K881" s="183">
        <v>15.0863</v>
      </c>
      <c r="L881" s="183">
        <v>37.5934</v>
      </c>
      <c r="M881" s="154">
        <f t="shared" si="118"/>
        <v>1.053869086</v>
      </c>
      <c r="N881" s="250">
        <f t="shared" si="119"/>
        <v>15.89898519</v>
      </c>
      <c r="O881" s="250">
        <f t="shared" si="120"/>
        <v>0.4360453372</v>
      </c>
      <c r="P881" s="156"/>
      <c r="Q881" s="157"/>
      <c r="R881" s="302"/>
    </row>
    <row r="882">
      <c r="B882" s="41">
        <f>'Sample Weights'!A522</f>
        <v>521</v>
      </c>
      <c r="C882" s="41">
        <f>'Sample Weights'!B522</f>
        <v>359</v>
      </c>
      <c r="D882" s="41" t="str">
        <f>'Sample Weights'!C522</f>
        <v>TOBB-23-3</v>
      </c>
      <c r="E882" s="41">
        <f>'Sample Weights'!D522</f>
        <v>0.0205</v>
      </c>
      <c r="F882" s="314" t="s">
        <v>953</v>
      </c>
      <c r="G882" s="315">
        <v>1.1907</v>
      </c>
      <c r="H882" s="314" t="s">
        <v>862</v>
      </c>
      <c r="I882" s="316"/>
      <c r="J882" s="315">
        <v>0.1609</v>
      </c>
      <c r="K882" s="183">
        <v>61.7245</v>
      </c>
      <c r="L882" s="183">
        <v>39.6899</v>
      </c>
      <c r="M882" s="154">
        <f t="shared" si="118"/>
        <v>0.9712346705</v>
      </c>
      <c r="N882" s="250">
        <f t="shared" si="119"/>
        <v>59.94897442</v>
      </c>
      <c r="O882" s="250">
        <f t="shared" si="120"/>
        <v>1.484364847</v>
      </c>
      <c r="P882" s="156">
        <f>AVERAGE(O882:O883)</f>
        <v>1.497083832</v>
      </c>
      <c r="Q882" s="157">
        <f>(MAX(O882:O883)-MIN(O882:O883))/P882</f>
        <v>0.01699168</v>
      </c>
      <c r="R882" s="302" t="str">
        <f>IF(Q882&gt;C$15, "Repeat", "")</f>
        <v/>
      </c>
    </row>
    <row r="883">
      <c r="B883" s="41">
        <f>'Sample Weights'!A523</f>
        <v>522</v>
      </c>
      <c r="C883" s="41">
        <f>'Sample Weights'!B523</f>
        <v>359</v>
      </c>
      <c r="D883" s="41" t="str">
        <f>'Sample Weights'!C523</f>
        <v>TOBB-23-3</v>
      </c>
      <c r="E883" s="41">
        <f>'Sample Weights'!D523</f>
        <v>0.0216</v>
      </c>
      <c r="F883" s="314" t="s">
        <v>953</v>
      </c>
      <c r="G883" s="315">
        <v>1.1901</v>
      </c>
      <c r="H883" s="314" t="s">
        <v>895</v>
      </c>
      <c r="I883" s="314" t="s">
        <v>894</v>
      </c>
      <c r="J883" s="315">
        <v>0.1603</v>
      </c>
      <c r="K883" s="183">
        <v>70.4408</v>
      </c>
      <c r="L883" s="183">
        <v>42.0351</v>
      </c>
      <c r="M883" s="154">
        <f t="shared" si="118"/>
        <v>0.9163477661</v>
      </c>
      <c r="N883" s="250">
        <f t="shared" si="119"/>
        <v>64.54826972</v>
      </c>
      <c r="O883" s="250">
        <f t="shared" si="120"/>
        <v>1.509802816</v>
      </c>
      <c r="P883" s="156"/>
      <c r="Q883" s="157"/>
      <c r="R883" s="302"/>
    </row>
    <row r="884">
      <c r="B884" s="41">
        <f>'Sample Weights'!A524</f>
        <v>523</v>
      </c>
      <c r="C884" s="41">
        <f>'Sample Weights'!B524</f>
        <v>62</v>
      </c>
      <c r="D884" s="41" t="str">
        <f>'Sample Weights'!C524</f>
        <v>DENA-17-4</v>
      </c>
      <c r="E884" s="41">
        <f>'Sample Weights'!D524</f>
        <v>0.0205</v>
      </c>
      <c r="F884" s="314" t="s">
        <v>953</v>
      </c>
      <c r="G884" s="315">
        <v>1.1895</v>
      </c>
      <c r="H884" s="314" t="s">
        <v>863</v>
      </c>
      <c r="I884" s="314" t="s">
        <v>863</v>
      </c>
      <c r="J884" s="315">
        <v>0.1607</v>
      </c>
      <c r="K884" s="183">
        <v>26.4389</v>
      </c>
      <c r="L884" s="183">
        <v>39.9943</v>
      </c>
      <c r="M884" s="154">
        <f t="shared" si="118"/>
        <v>0.9628586541</v>
      </c>
      <c r="N884" s="250">
        <f t="shared" si="119"/>
        <v>25.45692367</v>
      </c>
      <c r="O884" s="250">
        <f t="shared" si="120"/>
        <v>0.6762298322</v>
      </c>
      <c r="P884" s="156">
        <f>AVERAGE(O884:O885)</f>
        <v>0.7009071511</v>
      </c>
      <c r="Q884" s="157">
        <f>(MAX(O884:O885)-MIN(O884:O885))/P884</f>
        <v>0.07041537222</v>
      </c>
      <c r="R884" s="302" t="str">
        <f>IF(Q884&gt;C$15, "Repeat", "")</f>
        <v/>
      </c>
    </row>
    <row r="885">
      <c r="B885" s="41">
        <f>'Sample Weights'!A525</f>
        <v>524</v>
      </c>
      <c r="C885" s="41">
        <f>'Sample Weights'!B525</f>
        <v>62</v>
      </c>
      <c r="D885" s="41" t="str">
        <f>'Sample Weights'!C525</f>
        <v>DENA-17-4</v>
      </c>
      <c r="E885" s="41">
        <f>'Sample Weights'!D525</f>
        <v>0.0207</v>
      </c>
      <c r="F885" s="314" t="s">
        <v>946</v>
      </c>
      <c r="G885" s="315">
        <v>1.1998</v>
      </c>
      <c r="H885" s="314" t="s">
        <v>896</v>
      </c>
      <c r="I885" s="316"/>
      <c r="J885" s="315">
        <v>0.1611</v>
      </c>
      <c r="K885" s="183">
        <v>26.6662</v>
      </c>
      <c r="L885" s="183">
        <v>37.3692</v>
      </c>
      <c r="M885" s="154">
        <f t="shared" si="118"/>
        <v>1.035724366</v>
      </c>
      <c r="N885" s="250">
        <f t="shared" si="119"/>
        <v>27.61883308</v>
      </c>
      <c r="O885" s="250">
        <f t="shared" si="120"/>
        <v>0.7255844701</v>
      </c>
      <c r="P885" s="156"/>
      <c r="Q885" s="157"/>
      <c r="R885" s="302"/>
    </row>
    <row r="886">
      <c r="B886" s="41">
        <f>'Sample Weights'!A526</f>
        <v>525</v>
      </c>
      <c r="C886" s="41">
        <f>'Sample Weights'!B526</f>
        <v>261</v>
      </c>
      <c r="D886" s="41" t="str">
        <f>'Sample Weights'!C526</f>
        <v>PHLC-22-3</v>
      </c>
      <c r="E886" s="41">
        <f>'Sample Weights'!D526</f>
        <v>0.021</v>
      </c>
      <c r="F886" s="314" t="s">
        <v>961</v>
      </c>
      <c r="G886" s="315">
        <v>1.1973</v>
      </c>
      <c r="H886" s="314" t="s">
        <v>864</v>
      </c>
      <c r="I886" s="316"/>
      <c r="J886" s="315">
        <v>0.1613</v>
      </c>
      <c r="K886" s="183">
        <v>112.3928</v>
      </c>
      <c r="L886" s="183">
        <v>36.9361</v>
      </c>
      <c r="M886" s="154">
        <f t="shared" si="118"/>
        <v>1.048083768</v>
      </c>
      <c r="N886" s="250">
        <f t="shared" si="119"/>
        <v>117.7970693</v>
      </c>
      <c r="O886" s="250">
        <f t="shared" si="120"/>
        <v>2.785536516</v>
      </c>
      <c r="P886" s="156">
        <f>AVERAGE(O886:O887)</f>
        <v>2.651081775</v>
      </c>
      <c r="Q886" s="157">
        <f>(MAX(O886:O887)-MIN(O886:O887))/P886</f>
        <v>0.1014338695</v>
      </c>
      <c r="R886" s="302" t="str">
        <f>IF(Q886&gt;C$15, "Repeat", "")</f>
        <v>Repeat</v>
      </c>
      <c r="S886" s="251" t="s">
        <v>785</v>
      </c>
    </row>
    <row r="887">
      <c r="B887" s="41">
        <f>'Sample Weights'!A527</f>
        <v>526</v>
      </c>
      <c r="C887" s="41">
        <f>'Sample Weights'!B527</f>
        <v>261</v>
      </c>
      <c r="D887" s="41" t="str">
        <f>'Sample Weights'!C527</f>
        <v>PHLC-22-3</v>
      </c>
      <c r="E887" s="41">
        <f>'Sample Weights'!D527</f>
        <v>0.0208</v>
      </c>
      <c r="F887" s="314" t="s">
        <v>976</v>
      </c>
      <c r="G887" s="315">
        <v>1.1811</v>
      </c>
      <c r="H887" s="314" t="s">
        <v>898</v>
      </c>
      <c r="I887" s="316"/>
      <c r="J887" s="315">
        <v>0.1607</v>
      </c>
      <c r="K887" s="183">
        <v>108.8932</v>
      </c>
      <c r="L887" s="183">
        <v>38.9856</v>
      </c>
      <c r="M887" s="154">
        <f t="shared" si="118"/>
        <v>0.9774730776</v>
      </c>
      <c r="N887" s="250">
        <f t="shared" si="119"/>
        <v>106.4401713</v>
      </c>
      <c r="O887" s="250">
        <f t="shared" si="120"/>
        <v>2.516627033</v>
      </c>
      <c r="P887" s="156"/>
      <c r="Q887" s="157"/>
      <c r="R887" s="302"/>
    </row>
    <row r="888">
      <c r="B888" s="41">
        <f>'Sample Weights'!A528</f>
        <v>527</v>
      </c>
      <c r="C888" s="41" t="str">
        <f>'Sample Weights'!B528</f>
        <v>Nisqually-1</v>
      </c>
      <c r="D888" s="41" t="str">
        <f>'Sample Weights'!C528</f>
        <v/>
      </c>
      <c r="E888" s="41">
        <f>'Sample Weights'!D528</f>
        <v>0.0215</v>
      </c>
      <c r="F888" s="314" t="s">
        <v>953</v>
      </c>
      <c r="G888" s="315">
        <v>1.1892</v>
      </c>
      <c r="H888" s="314" t="s">
        <v>865</v>
      </c>
      <c r="I888" s="316"/>
      <c r="J888" s="315">
        <v>0.161</v>
      </c>
      <c r="K888" s="183">
        <v>91.8013</v>
      </c>
      <c r="L888" s="183">
        <v>41.7575</v>
      </c>
      <c r="M888" s="154">
        <f t="shared" si="118"/>
        <v>0.9221302591</v>
      </c>
      <c r="N888" s="250">
        <f t="shared" si="119"/>
        <v>84.65275656</v>
      </c>
      <c r="O888" s="250">
        <f t="shared" si="120"/>
        <v>1.964570769</v>
      </c>
      <c r="P888" s="156">
        <f>AVERAGE(O888:O889)</f>
        <v>1.964020226</v>
      </c>
      <c r="Q888" s="157">
        <f>(MAX(O888:O889)-MIN(O888:O889))/P888</f>
        <v>0.0005606288198</v>
      </c>
      <c r="R888" s="302" t="str">
        <f>IF(Q888&gt;C$15, "Repeat", "")</f>
        <v/>
      </c>
    </row>
    <row r="889">
      <c r="B889" s="41">
        <f>'Sample Weights'!A529</f>
        <v>528</v>
      </c>
      <c r="C889" s="41" t="str">
        <f>'Sample Weights'!B529</f>
        <v>Nisqually-1</v>
      </c>
      <c r="D889" s="41" t="str">
        <f>'Sample Weights'!C529</f>
        <v/>
      </c>
      <c r="E889" s="41">
        <f>'Sample Weights'!D529</f>
        <v>0.0208</v>
      </c>
      <c r="F889" s="314" t="s">
        <v>953</v>
      </c>
      <c r="G889" s="315">
        <v>1.1931</v>
      </c>
      <c r="H889" s="314" t="s">
        <v>897</v>
      </c>
      <c r="I889" s="314" t="s">
        <v>867</v>
      </c>
      <c r="J889" s="315">
        <v>0.1611</v>
      </c>
      <c r="K889" s="183">
        <v>83.1547</v>
      </c>
      <c r="L889" s="183">
        <v>39.4179</v>
      </c>
      <c r="M889" s="154">
        <f t="shared" si="118"/>
        <v>0.9798340384</v>
      </c>
      <c r="N889" s="250">
        <f t="shared" si="119"/>
        <v>81.47780551</v>
      </c>
      <c r="O889" s="250">
        <f t="shared" si="120"/>
        <v>1.963469683</v>
      </c>
      <c r="P889" s="156"/>
      <c r="Q889" s="157"/>
      <c r="R889" s="302"/>
    </row>
    <row r="890">
      <c r="B890" s="251"/>
      <c r="C890" s="52"/>
      <c r="D890" s="53"/>
      <c r="E890" s="52"/>
      <c r="F890" s="53"/>
      <c r="G890" s="53"/>
      <c r="H890" s="29"/>
      <c r="I890" s="53"/>
      <c r="J890" s="53"/>
      <c r="K890" s="52"/>
      <c r="L890" s="91"/>
      <c r="M890" s="52"/>
      <c r="N890" s="52"/>
      <c r="O890" s="52"/>
      <c r="P890" s="54"/>
      <c r="Q890" s="54"/>
    </row>
    <row r="891">
      <c r="B891" s="132"/>
      <c r="C891" s="52"/>
      <c r="D891" s="53"/>
      <c r="E891" s="52"/>
      <c r="F891" s="53"/>
      <c r="G891" s="53"/>
      <c r="H891" s="53"/>
      <c r="I891" s="53"/>
      <c r="J891" s="53"/>
      <c r="K891" s="52"/>
      <c r="L891" s="91" t="s">
        <v>590</v>
      </c>
      <c r="M891" s="52"/>
      <c r="N891" s="52"/>
      <c r="O891" s="52"/>
      <c r="P891" s="54"/>
      <c r="Q891" s="54"/>
    </row>
    <row r="892">
      <c r="B892" s="217" t="s">
        <v>1104</v>
      </c>
      <c r="C892" s="52"/>
      <c r="D892" s="53"/>
      <c r="E892" s="52"/>
      <c r="F892" s="53"/>
      <c r="G892" s="53"/>
      <c r="H892" s="53"/>
      <c r="I892" s="53"/>
      <c r="J892" s="53"/>
      <c r="K892" s="52"/>
      <c r="L892" s="323">
        <f>AVERAGE(L866:L889)</f>
        <v>38.0476375</v>
      </c>
      <c r="M892" s="52"/>
      <c r="N892" s="52"/>
      <c r="O892" s="52"/>
      <c r="P892" s="54"/>
      <c r="Q892" s="54"/>
    </row>
    <row r="893">
      <c r="B893" s="324"/>
      <c r="C893" s="130">
        <v>43013.0</v>
      </c>
      <c r="D893" s="53"/>
      <c r="E893" s="52"/>
      <c r="F893" s="53"/>
      <c r="G893" s="53"/>
      <c r="H893" s="53"/>
      <c r="I893" s="53"/>
      <c r="J893" s="53"/>
      <c r="K893" s="52"/>
      <c r="L893" s="52"/>
      <c r="M893" s="52"/>
      <c r="N893" s="52"/>
      <c r="O893" s="52"/>
      <c r="P893" s="54"/>
      <c r="Q893" s="54"/>
    </row>
    <row r="894">
      <c r="B894" s="236" t="s">
        <v>814</v>
      </c>
      <c r="C894" s="236" t="s">
        <v>902</v>
      </c>
      <c r="D894" s="298" t="s">
        <v>903</v>
      </c>
      <c r="E894" s="298" t="s">
        <v>904</v>
      </c>
      <c r="F894" s="236" t="s">
        <v>404</v>
      </c>
      <c r="G894" s="284" t="s">
        <v>405</v>
      </c>
      <c r="H894" s="284" t="s">
        <v>406</v>
      </c>
      <c r="I894" s="236" t="s">
        <v>407</v>
      </c>
      <c r="J894" s="53"/>
      <c r="K894" s="52"/>
      <c r="L894" s="52"/>
      <c r="M894" s="52"/>
      <c r="N894" s="52"/>
      <c r="O894" s="52"/>
      <c r="P894" s="54"/>
      <c r="Q894" s="54"/>
    </row>
    <row r="895">
      <c r="B895" s="151" t="s">
        <v>1105</v>
      </c>
      <c r="C895" s="153">
        <v>0.9988</v>
      </c>
      <c r="D895" s="153">
        <v>1.0984</v>
      </c>
      <c r="E895" s="153">
        <f t="shared" ref="E895:E903" si="121">((C895/C$9)*E28)/((C895/C$9)+((D895-C895)/C$10))</f>
        <v>0.2273275555</v>
      </c>
      <c r="F895" s="183">
        <v>571.6751</v>
      </c>
      <c r="G895" s="183">
        <v>52.8231</v>
      </c>
      <c r="H895" s="285">
        <f t="shared" ref="H895:H903" si="122">(G$897/(D$897/C$10)/(D$897/C$10+C$897/C$9))/(G895/(D895/C$10)/(D895/C$10+C895/C$9))</f>
        <v>1.000641988</v>
      </c>
      <c r="I895" s="325">
        <f t="shared" ref="I895:I903" si="123">F895*H895</f>
        <v>572.0421086</v>
      </c>
      <c r="J895" s="53"/>
      <c r="K895" s="52"/>
      <c r="L895" s="52"/>
      <c r="M895" s="52"/>
      <c r="N895" s="52"/>
      <c r="O895" s="52"/>
      <c r="P895" s="54"/>
      <c r="Q895" s="54"/>
    </row>
    <row r="896">
      <c r="B896" s="151" t="s">
        <v>1106</v>
      </c>
      <c r="C896" s="153">
        <v>0.9987</v>
      </c>
      <c r="D896" s="153">
        <v>1.0984</v>
      </c>
      <c r="E896" s="153">
        <f t="shared" si="121"/>
        <v>0.1135077289</v>
      </c>
      <c r="F896" s="183">
        <v>279.1006</v>
      </c>
      <c r="G896" s="183">
        <v>53.1801</v>
      </c>
      <c r="H896" s="285">
        <f t="shared" si="122"/>
        <v>0.9938772481</v>
      </c>
      <c r="I896" s="325">
        <f t="shared" si="123"/>
        <v>277.3917363</v>
      </c>
      <c r="J896" s="53"/>
      <c r="K896" s="52"/>
      <c r="L896" s="52"/>
      <c r="M896" s="52"/>
      <c r="N896" s="52"/>
      <c r="O896" s="52"/>
      <c r="P896" s="54"/>
      <c r="Q896" s="54"/>
    </row>
    <row r="897">
      <c r="B897" s="151" t="s">
        <v>1107</v>
      </c>
      <c r="C897" s="153">
        <v>1.0008</v>
      </c>
      <c r="D897" s="153">
        <v>1.1005</v>
      </c>
      <c r="E897" s="153">
        <f t="shared" si="121"/>
        <v>0.05672384454</v>
      </c>
      <c r="F897" s="183">
        <v>137.4816</v>
      </c>
      <c r="G897" s="184">
        <v>53.0616</v>
      </c>
      <c r="H897" s="285">
        <f t="shared" si="122"/>
        <v>1</v>
      </c>
      <c r="I897" s="325">
        <f t="shared" si="123"/>
        <v>137.4816</v>
      </c>
      <c r="J897" s="53"/>
      <c r="K897" s="52"/>
      <c r="L897" s="52"/>
      <c r="M897" s="52"/>
      <c r="N897" s="52"/>
      <c r="O897" s="52"/>
      <c r="P897" s="54"/>
      <c r="Q897" s="54"/>
    </row>
    <row r="898">
      <c r="B898" s="151" t="s">
        <v>1108</v>
      </c>
      <c r="C898" s="153">
        <v>0.9988</v>
      </c>
      <c r="D898" s="153">
        <v>1.0987</v>
      </c>
      <c r="E898" s="153">
        <f t="shared" si="121"/>
        <v>0.02833759334</v>
      </c>
      <c r="F898" s="183">
        <v>67.0834</v>
      </c>
      <c r="G898" s="183">
        <v>52.8362</v>
      </c>
      <c r="H898" s="285">
        <f t="shared" si="122"/>
        <v>1.000810268</v>
      </c>
      <c r="I898" s="325">
        <f t="shared" si="123"/>
        <v>67.13775555</v>
      </c>
      <c r="J898" s="53"/>
      <c r="K898" s="52"/>
      <c r="L898" s="52"/>
      <c r="M898" s="52"/>
      <c r="N898" s="52"/>
      <c r="O898" s="52"/>
      <c r="P898" s="54"/>
      <c r="Q898" s="54"/>
    </row>
    <row r="899">
      <c r="B899" s="151" t="s">
        <v>1109</v>
      </c>
      <c r="C899" s="153">
        <v>0.9985</v>
      </c>
      <c r="D899" s="153">
        <v>1.0985</v>
      </c>
      <c r="E899" s="153">
        <f t="shared" si="121"/>
        <v>0.01415341471</v>
      </c>
      <c r="F899" s="183">
        <v>31.0901</v>
      </c>
      <c r="G899" s="183">
        <v>52.6952</v>
      </c>
      <c r="H899" s="285">
        <f t="shared" si="122"/>
        <v>1.003066367</v>
      </c>
      <c r="I899" s="325">
        <f t="shared" si="123"/>
        <v>31.18543365</v>
      </c>
      <c r="J899" s="53"/>
      <c r="K899" s="52"/>
      <c r="L899" s="52"/>
      <c r="M899" s="52"/>
      <c r="N899" s="52"/>
      <c r="O899" s="52"/>
      <c r="P899" s="54"/>
      <c r="Q899" s="54"/>
    </row>
    <row r="900">
      <c r="B900" s="238" t="s">
        <v>1110</v>
      </c>
      <c r="C900" s="121">
        <v>1.0002</v>
      </c>
      <c r="D900" s="121">
        <v>1.0982</v>
      </c>
      <c r="E900" s="153">
        <f t="shared" si="121"/>
        <v>0.007090161086</v>
      </c>
      <c r="F900" s="183">
        <v>13.9906</v>
      </c>
      <c r="G900" s="183">
        <v>52.6257</v>
      </c>
      <c r="H900" s="285">
        <f t="shared" si="122"/>
        <v>1.004787134</v>
      </c>
      <c r="I900" s="325">
        <f t="shared" si="123"/>
        <v>14.05757487</v>
      </c>
      <c r="J900" s="53"/>
      <c r="K900" s="52"/>
      <c r="L900" s="52"/>
      <c r="M900" s="52"/>
      <c r="N900" s="52"/>
      <c r="O900" s="52"/>
      <c r="P900" s="54"/>
      <c r="Q900" s="54"/>
    </row>
    <row r="901">
      <c r="B901" s="238" t="s">
        <v>1111</v>
      </c>
      <c r="C901" s="121">
        <v>0.9887</v>
      </c>
      <c r="D901" s="121">
        <v>1.0861</v>
      </c>
      <c r="E901" s="153">
        <f t="shared" si="121"/>
        <v>0.00354534527</v>
      </c>
      <c r="F901" s="183">
        <v>7.4154</v>
      </c>
      <c r="G901" s="183">
        <v>52.9142</v>
      </c>
      <c r="H901" s="285">
        <f t="shared" si="122"/>
        <v>0.9771833365</v>
      </c>
      <c r="I901" s="325">
        <f t="shared" si="123"/>
        <v>7.246205313</v>
      </c>
      <c r="J901" s="53"/>
      <c r="K901" s="52"/>
      <c r="L901" s="52"/>
      <c r="M901" s="52"/>
      <c r="N901" s="52"/>
      <c r="O901" s="52"/>
      <c r="P901" s="54"/>
      <c r="Q901" s="54"/>
    </row>
    <row r="902">
      <c r="B902" s="238" t="s">
        <v>1112</v>
      </c>
      <c r="C902" s="121">
        <v>1.0015</v>
      </c>
      <c r="D902" s="121">
        <v>1.102</v>
      </c>
      <c r="E902" s="153">
        <f t="shared" si="121"/>
        <v>0.001770888671</v>
      </c>
      <c r="F902" s="183">
        <v>2.6659</v>
      </c>
      <c r="G902" s="183">
        <v>53.3967</v>
      </c>
      <c r="H902" s="285">
        <f t="shared" si="122"/>
        <v>0.9961206128</v>
      </c>
      <c r="I902" s="325">
        <f t="shared" si="123"/>
        <v>2.655557942</v>
      </c>
      <c r="J902" s="53"/>
      <c r="K902" s="52"/>
      <c r="L902" s="52"/>
      <c r="M902" s="52"/>
      <c r="N902" s="52"/>
      <c r="O902" s="52"/>
      <c r="P902" s="54"/>
      <c r="Q902" s="54"/>
    </row>
    <row r="903">
      <c r="B903" s="238" t="s">
        <v>1113</v>
      </c>
      <c r="C903" s="121">
        <v>0.9828</v>
      </c>
      <c r="D903" s="121">
        <v>1.083</v>
      </c>
      <c r="E903" s="153">
        <f t="shared" si="121"/>
        <v>0.0008835903105</v>
      </c>
      <c r="F903" s="183">
        <v>1.2737</v>
      </c>
      <c r="G903" s="183">
        <v>53.7998</v>
      </c>
      <c r="H903" s="285">
        <f t="shared" si="122"/>
        <v>0.9541975618</v>
      </c>
      <c r="I903" s="325">
        <f t="shared" si="123"/>
        <v>1.215361435</v>
      </c>
      <c r="J903" s="53"/>
      <c r="K903" s="52"/>
      <c r="L903" s="52"/>
      <c r="M903" s="52"/>
      <c r="N903" s="52"/>
      <c r="O903" s="52"/>
      <c r="P903" s="54"/>
      <c r="Q903" s="54"/>
    </row>
    <row r="904">
      <c r="B904" s="132"/>
      <c r="C904" s="52"/>
      <c r="D904" s="53"/>
      <c r="E904" s="52"/>
      <c r="F904" s="53"/>
      <c r="G904" s="53"/>
      <c r="H904" s="53"/>
      <c r="I904" s="53"/>
      <c r="J904" s="53"/>
      <c r="K904" s="52"/>
      <c r="L904" s="52"/>
      <c r="M904" s="52"/>
      <c r="N904" s="52"/>
      <c r="O904" s="52"/>
      <c r="P904" s="54"/>
      <c r="Q904" s="54"/>
    </row>
    <row r="905">
      <c r="B905" s="132"/>
      <c r="C905" s="52"/>
      <c r="D905" s="53"/>
      <c r="E905" s="52"/>
      <c r="F905" s="53"/>
      <c r="G905" s="2" t="s">
        <v>590</v>
      </c>
      <c r="H905" s="29"/>
      <c r="I905" s="53"/>
      <c r="J905" s="53"/>
      <c r="K905" s="52"/>
      <c r="L905" s="52"/>
      <c r="M905" s="52"/>
      <c r="N905" s="52"/>
      <c r="O905" s="52"/>
      <c r="P905" s="54"/>
      <c r="Q905" s="54"/>
    </row>
    <row r="906">
      <c r="B906" s="172"/>
      <c r="C906" s="52"/>
      <c r="D906" s="53"/>
      <c r="E906" s="52"/>
      <c r="F906" s="53"/>
      <c r="G906" s="292">
        <f>AVERAGE(G895:G903)</f>
        <v>53.03695556</v>
      </c>
      <c r="H906" s="29"/>
      <c r="I906" s="53"/>
      <c r="J906" s="53"/>
      <c r="K906" s="52"/>
      <c r="L906" s="52"/>
      <c r="M906" s="52"/>
      <c r="N906" s="52"/>
      <c r="O906" s="52"/>
      <c r="P906" s="54"/>
      <c r="Q906" s="54"/>
    </row>
    <row r="907">
      <c r="B907" s="172"/>
      <c r="C907" s="52"/>
      <c r="D907" s="53"/>
      <c r="E907" s="52"/>
      <c r="F907" s="53"/>
      <c r="G907" s="53"/>
      <c r="H907" s="29"/>
      <c r="I907" s="53"/>
      <c r="J907" s="53"/>
      <c r="K907" s="52"/>
      <c r="L907" s="52"/>
      <c r="M907" s="52"/>
      <c r="N907" s="52"/>
      <c r="O907" s="52"/>
      <c r="P907" s="54"/>
      <c r="Q907" s="54"/>
    </row>
    <row r="908">
      <c r="B908" s="172"/>
      <c r="C908" s="87" t="s">
        <v>810</v>
      </c>
      <c r="D908" s="89"/>
      <c r="E908" s="52"/>
      <c r="F908" s="53"/>
      <c r="G908" s="53"/>
      <c r="H908" s="29"/>
      <c r="I908" s="53"/>
      <c r="J908" s="53"/>
      <c r="K908" s="52"/>
      <c r="L908" s="52"/>
      <c r="M908" s="52"/>
      <c r="N908" s="52"/>
      <c r="O908" s="52"/>
      <c r="P908" s="54"/>
      <c r="Q908" s="54"/>
    </row>
    <row r="909">
      <c r="B909" s="172"/>
      <c r="C909" s="293" t="s">
        <v>811</v>
      </c>
      <c r="D909" s="294">
        <f>SLOPE(I895:I903,E895:E903)</f>
        <v>2518.084557</v>
      </c>
      <c r="E909" s="52"/>
      <c r="F909" s="53"/>
      <c r="G909" s="53"/>
      <c r="H909" s="29"/>
      <c r="I909" s="53"/>
      <c r="J909" s="53"/>
      <c r="K909" s="52"/>
      <c r="L909" s="52"/>
      <c r="M909" s="52"/>
      <c r="N909" s="52"/>
      <c r="O909" s="52"/>
      <c r="P909" s="54"/>
      <c r="Q909" s="54"/>
    </row>
    <row r="910">
      <c r="B910" s="172"/>
      <c r="C910" s="229" t="s">
        <v>812</v>
      </c>
      <c r="D910" s="295">
        <f>INTERCEPT(I895:I903,E895:E903)</f>
        <v>-3.459491944</v>
      </c>
      <c r="E910" s="52"/>
      <c r="F910" s="53"/>
      <c r="G910" s="53"/>
      <c r="H910" s="29"/>
      <c r="I910" s="53"/>
      <c r="J910" s="53"/>
      <c r="K910" s="52"/>
      <c r="L910" s="52"/>
      <c r="M910" s="52"/>
      <c r="N910" s="52"/>
      <c r="O910" s="52"/>
      <c r="P910" s="54"/>
      <c r="Q910" s="54"/>
    </row>
    <row r="911">
      <c r="B911" s="172"/>
      <c r="C911" s="234" t="s">
        <v>813</v>
      </c>
      <c r="D911" s="296">
        <f>RSQ(I895:I903,E895:E903)</f>
        <v>0.9998241463</v>
      </c>
      <c r="E911" s="52"/>
      <c r="F911" s="29"/>
      <c r="G911" s="53"/>
      <c r="H911" s="29"/>
      <c r="I911" s="53"/>
      <c r="J911" s="53"/>
      <c r="K911" s="52"/>
      <c r="L911" s="52"/>
      <c r="M911" s="52"/>
      <c r="N911" s="52"/>
      <c r="O911" s="52"/>
      <c r="P911" s="54"/>
      <c r="Q911" s="54"/>
    </row>
    <row r="912">
      <c r="B912" s="172"/>
      <c r="C912" s="52"/>
      <c r="D912" s="53"/>
      <c r="E912" s="52"/>
      <c r="F912" s="53"/>
      <c r="G912" s="53"/>
      <c r="H912" s="29"/>
      <c r="I912" s="53"/>
      <c r="J912" s="53"/>
      <c r="K912" s="52"/>
      <c r="L912" s="52"/>
      <c r="M912" s="52"/>
      <c r="N912" s="52"/>
      <c r="O912" s="52"/>
      <c r="P912" s="54"/>
      <c r="Q912" s="54"/>
    </row>
    <row r="913">
      <c r="B913" s="172"/>
      <c r="C913" s="52"/>
      <c r="D913" s="53"/>
      <c r="E913" s="52"/>
      <c r="F913" s="53"/>
      <c r="G913" s="53"/>
      <c r="H913" s="29"/>
      <c r="I913" s="53"/>
      <c r="J913" s="53"/>
      <c r="K913" s="52"/>
      <c r="L913" s="52"/>
      <c r="M913" s="52"/>
      <c r="N913" s="52"/>
      <c r="O913" s="52"/>
      <c r="P913" s="54"/>
      <c r="Q913" s="54"/>
    </row>
    <row r="914">
      <c r="B914" s="251" t="s">
        <v>1114</v>
      </c>
      <c r="C914" s="52"/>
      <c r="D914" s="53"/>
      <c r="E914" s="52"/>
      <c r="F914" s="53"/>
      <c r="G914" s="53"/>
      <c r="H914" s="29"/>
      <c r="I914" s="53"/>
      <c r="J914" s="53"/>
      <c r="K914" s="52"/>
      <c r="L914" s="323"/>
      <c r="M914" s="52"/>
      <c r="N914" s="52"/>
      <c r="O914" s="52"/>
      <c r="P914" s="54"/>
      <c r="Q914" s="54"/>
    </row>
    <row r="915">
      <c r="B915" s="60" t="s">
        <v>372</v>
      </c>
      <c r="C915" s="59"/>
      <c r="D915" s="53"/>
      <c r="E915" s="52"/>
      <c r="F915" s="53"/>
      <c r="G915" s="53"/>
      <c r="H915" s="53"/>
      <c r="I915" s="53"/>
      <c r="J915" s="53"/>
      <c r="K915" s="52"/>
      <c r="L915" s="52"/>
      <c r="M915" s="52"/>
      <c r="N915" s="52"/>
      <c r="O915" s="52"/>
      <c r="P915" s="54"/>
      <c r="Q915" s="54"/>
    </row>
    <row r="916">
      <c r="B916" s="127" t="s">
        <v>1099</v>
      </c>
      <c r="C916" s="52"/>
      <c r="D916" s="53"/>
      <c r="E916" s="52"/>
      <c r="F916" s="53"/>
      <c r="G916" s="53"/>
      <c r="H916" s="53"/>
      <c r="I916" s="53"/>
      <c r="J916" s="53"/>
      <c r="K916" s="52"/>
      <c r="L916" s="52"/>
      <c r="M916" s="52"/>
      <c r="N916" s="52"/>
      <c r="O916" s="52"/>
      <c r="P916" s="54"/>
      <c r="Q916" s="54"/>
    </row>
    <row r="917">
      <c r="B917" s="132"/>
      <c r="C917" s="52"/>
      <c r="D917" s="53"/>
      <c r="E917" s="52"/>
      <c r="F917" s="129">
        <v>43044.0</v>
      </c>
      <c r="G917" s="53"/>
      <c r="H917" s="53"/>
      <c r="I917" s="129">
        <v>43074.0</v>
      </c>
      <c r="J917" s="53"/>
      <c r="K917" s="52"/>
      <c r="L917" s="52"/>
      <c r="M917" s="52"/>
      <c r="N917" s="52"/>
      <c r="O917" s="52"/>
      <c r="P917" s="54"/>
      <c r="Q917" s="54"/>
      <c r="R917" s="91"/>
    </row>
    <row r="918">
      <c r="B918" s="306" t="s">
        <v>394</v>
      </c>
      <c r="C918" s="306" t="s">
        <v>4</v>
      </c>
      <c r="D918" s="306" t="s">
        <v>5</v>
      </c>
      <c r="E918" s="306" t="s">
        <v>398</v>
      </c>
      <c r="F918" s="306" t="s">
        <v>399</v>
      </c>
      <c r="G918" s="306" t="s">
        <v>400</v>
      </c>
      <c r="H918" s="306" t="s">
        <v>401</v>
      </c>
      <c r="I918" s="306" t="s">
        <v>402</v>
      </c>
      <c r="J918" s="306" t="s">
        <v>403</v>
      </c>
      <c r="K918" s="306" t="s">
        <v>404</v>
      </c>
      <c r="L918" s="306" t="s">
        <v>405</v>
      </c>
      <c r="M918" s="306" t="s">
        <v>406</v>
      </c>
      <c r="N918" s="306" t="s">
        <v>407</v>
      </c>
      <c r="O918" s="306" t="s">
        <v>408</v>
      </c>
      <c r="P918" s="307" t="s">
        <v>409</v>
      </c>
      <c r="Q918" s="307" t="s">
        <v>411</v>
      </c>
      <c r="R918" s="308" t="s">
        <v>412</v>
      </c>
    </row>
    <row r="919">
      <c r="B919" s="41">
        <f>'Sample Weights'!A530</f>
        <v>529</v>
      </c>
      <c r="C919" s="41">
        <f>'Sample Weights'!B530</f>
        <v>189</v>
      </c>
      <c r="D919" s="41" t="str">
        <f>'Sample Weights'!C530</f>
        <v>LILC-26-4</v>
      </c>
      <c r="E919" s="41">
        <f>'Sample Weights'!D530</f>
        <v>0.0207</v>
      </c>
      <c r="F919" s="314" t="s">
        <v>1044</v>
      </c>
      <c r="G919" s="315">
        <v>1.1807</v>
      </c>
      <c r="H919" s="314" t="s">
        <v>468</v>
      </c>
      <c r="I919" s="314" t="s">
        <v>468</v>
      </c>
      <c r="J919" s="315">
        <v>0.1637</v>
      </c>
      <c r="K919" s="301">
        <v>47.593</v>
      </c>
      <c r="L919" s="301">
        <v>36.2588</v>
      </c>
      <c r="M919" s="154">
        <f t="shared" ref="M919:M942" si="124">(L$938/(F$938/C$10)/(F$938/C$10+(G$938-F$938)/C$11+J$938/C$12))/(L919/(F919/C$10)/(F919/C$10+(G919-F919)/C$11+J919/C$12))</f>
        <v>1.039097742</v>
      </c>
      <c r="N919" s="250">
        <f t="shared" ref="N919:N942" si="125">K919*M919</f>
        <v>49.45377885</v>
      </c>
      <c r="O919" s="250">
        <f t="shared" ref="O919:O942" si="126">(N919-D$910)/D$909*(F919/C$10+(G919-F919)/C$11+J919/C$12)/E919</f>
        <v>1.218771065</v>
      </c>
      <c r="P919" s="156">
        <f>AVERAGE(O919:O920)</f>
        <v>1.174492783</v>
      </c>
      <c r="Q919" s="157">
        <f>(MAX(O919:O920)-MIN(O919:O920))/P919</f>
        <v>0.07539983592</v>
      </c>
      <c r="R919" s="302" t="str">
        <f>IF(Q919&gt;C$15, "Repeat", "")</f>
        <v/>
      </c>
    </row>
    <row r="920">
      <c r="B920" s="41">
        <f>'Sample Weights'!A531</f>
        <v>530</v>
      </c>
      <c r="C920" s="41">
        <f>'Sample Weights'!B531</f>
        <v>189</v>
      </c>
      <c r="D920" s="41" t="str">
        <f>'Sample Weights'!C531</f>
        <v>LILC-26-4</v>
      </c>
      <c r="E920" s="41">
        <f>'Sample Weights'!D531</f>
        <v>0.021</v>
      </c>
      <c r="F920" s="314" t="s">
        <v>1083</v>
      </c>
      <c r="G920" s="315">
        <v>1.1914</v>
      </c>
      <c r="H920" s="314" t="s">
        <v>832</v>
      </c>
      <c r="I920" s="316"/>
      <c r="J920" s="315">
        <v>0.162</v>
      </c>
      <c r="K920" s="183">
        <v>45.7086</v>
      </c>
      <c r="L920" s="183">
        <v>40.3614</v>
      </c>
      <c r="M920" s="154">
        <f t="shared" si="124"/>
        <v>1.004959623</v>
      </c>
      <c r="N920" s="250">
        <f t="shared" si="125"/>
        <v>45.93529743</v>
      </c>
      <c r="O920" s="250">
        <f t="shared" si="126"/>
        <v>1.130214502</v>
      </c>
      <c r="P920" s="156"/>
      <c r="Q920" s="157"/>
      <c r="R920" s="302"/>
    </row>
    <row r="921">
      <c r="B921" s="41">
        <f>'Sample Weights'!A532</f>
        <v>531</v>
      </c>
      <c r="C921" s="41">
        <f>'Sample Weights'!B532</f>
        <v>105</v>
      </c>
      <c r="D921" s="41" t="str">
        <f>'Sample Weights'!C532</f>
        <v>HOMA-21-1</v>
      </c>
      <c r="E921" s="41">
        <f>'Sample Weights'!D532</f>
        <v>0.0217</v>
      </c>
      <c r="F921" s="314" t="s">
        <v>946</v>
      </c>
      <c r="G921" s="315">
        <v>1.1846</v>
      </c>
      <c r="H921" s="314" t="s">
        <v>474</v>
      </c>
      <c r="I921" s="316"/>
      <c r="J921" s="315">
        <v>0.1622</v>
      </c>
      <c r="K921" s="183">
        <v>17.1307</v>
      </c>
      <c r="L921" s="183">
        <v>34.5535</v>
      </c>
      <c r="M921" s="154">
        <f t="shared" si="124"/>
        <v>1.131486378</v>
      </c>
      <c r="N921" s="250">
        <f t="shared" si="125"/>
        <v>19.3831537</v>
      </c>
      <c r="O921" s="250">
        <f t="shared" si="126"/>
        <v>0.5031279966</v>
      </c>
      <c r="P921" s="156">
        <f>AVERAGE(O921:O922)</f>
        <v>0.5030169188</v>
      </c>
      <c r="Q921" s="157">
        <f>(MAX(O921:O922)-MIN(O921:O922))/P921</f>
        <v>0.0004416461196</v>
      </c>
      <c r="R921" s="302" t="str">
        <f>IF(Q921&gt;C$15, "Repeat", "")</f>
        <v/>
      </c>
    </row>
    <row r="922">
      <c r="B922" s="41">
        <f>'Sample Weights'!A533</f>
        <v>532</v>
      </c>
      <c r="C922" s="41">
        <f>'Sample Weights'!B533</f>
        <v>105</v>
      </c>
      <c r="D922" s="41" t="str">
        <f>'Sample Weights'!C533</f>
        <v>HOMA-21-1</v>
      </c>
      <c r="E922" s="41">
        <f>'Sample Weights'!D533</f>
        <v>0.0216</v>
      </c>
      <c r="F922" s="314" t="s">
        <v>1115</v>
      </c>
      <c r="G922" s="315">
        <v>1.1805</v>
      </c>
      <c r="H922" s="314" t="s">
        <v>833</v>
      </c>
      <c r="I922" s="316"/>
      <c r="J922" s="315">
        <v>0.1619</v>
      </c>
      <c r="K922" s="183">
        <v>17.3628</v>
      </c>
      <c r="L922" s="183">
        <v>33.8451</v>
      </c>
      <c r="M922" s="154">
        <f t="shared" si="124"/>
        <v>1.114322573</v>
      </c>
      <c r="N922" s="250">
        <f t="shared" si="125"/>
        <v>19.34775998</v>
      </c>
      <c r="O922" s="250">
        <f t="shared" si="126"/>
        <v>0.5029058411</v>
      </c>
      <c r="P922" s="156"/>
      <c r="Q922" s="157"/>
      <c r="R922" s="302"/>
    </row>
    <row r="923">
      <c r="B923" s="41">
        <f>'Sample Weights'!A534</f>
        <v>533</v>
      </c>
      <c r="C923" s="41">
        <f>'Sample Weights'!B534</f>
        <v>100</v>
      </c>
      <c r="D923" s="41" t="str">
        <f>'Sample Weights'!C534</f>
        <v>HARC-26-3</v>
      </c>
      <c r="E923" s="41">
        <f>'Sample Weights'!D534</f>
        <v>0.0208</v>
      </c>
      <c r="F923" s="314" t="s">
        <v>975</v>
      </c>
      <c r="G923" s="315">
        <v>1.1798</v>
      </c>
      <c r="H923" s="314" t="s">
        <v>483</v>
      </c>
      <c r="I923" s="316"/>
      <c r="J923" s="315">
        <v>0.1644</v>
      </c>
      <c r="K923" s="183">
        <v>17.8925</v>
      </c>
      <c r="L923" s="183">
        <v>34.7011</v>
      </c>
      <c r="M923" s="154">
        <f t="shared" si="124"/>
        <v>1.120384917</v>
      </c>
      <c r="N923" s="250">
        <f t="shared" si="125"/>
        <v>20.04648713</v>
      </c>
      <c r="O923" s="250">
        <f t="shared" si="126"/>
        <v>0.5387403238</v>
      </c>
      <c r="P923" s="156">
        <f>AVERAGE(O923:O924)</f>
        <v>0.5395158882</v>
      </c>
      <c r="Q923" s="157">
        <f>(MAX(O923:O924)-MIN(O923:O924))/P923</f>
        <v>0.002875038404</v>
      </c>
      <c r="R923" s="302" t="str">
        <f>IF(Q923&gt;C$15, "Repeat", "")</f>
        <v/>
      </c>
    </row>
    <row r="924">
      <c r="B924" s="41">
        <f>'Sample Weights'!A535</f>
        <v>534</v>
      </c>
      <c r="C924" s="41">
        <f>'Sample Weights'!B535</f>
        <v>100</v>
      </c>
      <c r="D924" s="41" t="str">
        <f>'Sample Weights'!C535</f>
        <v>HARC-26-3</v>
      </c>
      <c r="E924" s="41">
        <f>'Sample Weights'!D535</f>
        <v>0.0208</v>
      </c>
      <c r="F924" s="314" t="s">
        <v>969</v>
      </c>
      <c r="G924" s="315">
        <v>1.1804</v>
      </c>
      <c r="H924" s="314" t="s">
        <v>834</v>
      </c>
      <c r="I924" s="314" t="s">
        <v>834</v>
      </c>
      <c r="J924" s="315">
        <v>0.1611</v>
      </c>
      <c r="K924" s="183">
        <v>20.5639</v>
      </c>
      <c r="L924" s="183">
        <v>39.6024</v>
      </c>
      <c r="M924" s="154">
        <f t="shared" si="124"/>
        <v>0.9795370071</v>
      </c>
      <c r="N924" s="250">
        <f t="shared" si="125"/>
        <v>20.14310106</v>
      </c>
      <c r="O924" s="250">
        <f t="shared" si="126"/>
        <v>0.5402914527</v>
      </c>
      <c r="P924" s="156"/>
      <c r="Q924" s="157"/>
      <c r="R924" s="302"/>
    </row>
    <row r="925">
      <c r="B925" s="41">
        <f>'Sample Weights'!A536</f>
        <v>535</v>
      </c>
      <c r="C925" s="41">
        <f>'Sample Weights'!B536</f>
        <v>118</v>
      </c>
      <c r="D925" s="41" t="str">
        <f>'Sample Weights'!C536</f>
        <v>HOMC-21-5</v>
      </c>
      <c r="E925" s="41">
        <f>'Sample Weights'!D536</f>
        <v>0.0207</v>
      </c>
      <c r="F925" s="314" t="s">
        <v>946</v>
      </c>
      <c r="G925" s="315">
        <v>1.1828</v>
      </c>
      <c r="H925" s="314" t="s">
        <v>491</v>
      </c>
      <c r="I925" s="314" t="s">
        <v>491</v>
      </c>
      <c r="J925" s="315">
        <v>0.1609</v>
      </c>
      <c r="K925" s="183">
        <v>39.3707</v>
      </c>
      <c r="L925" s="183">
        <v>41.7361</v>
      </c>
      <c r="M925" s="154">
        <f t="shared" si="124"/>
        <v>0.9348459859</v>
      </c>
      <c r="N925" s="250">
        <f t="shared" si="125"/>
        <v>36.80554086</v>
      </c>
      <c r="O925" s="250">
        <f t="shared" si="126"/>
        <v>0.9278122122</v>
      </c>
      <c r="P925" s="156">
        <f>AVERAGE(O925:O926)</f>
        <v>0.9170621653</v>
      </c>
      <c r="Q925" s="157">
        <f>(MAX(O925:O926)-MIN(O925:O926))/P925</f>
        <v>0.02344453255</v>
      </c>
      <c r="R925" s="302" t="str">
        <f>IF(Q925&gt;C$15, "Repeat", "")</f>
        <v/>
      </c>
    </row>
    <row r="926">
      <c r="B926" s="41">
        <f>'Sample Weights'!A537</f>
        <v>536</v>
      </c>
      <c r="C926" s="41">
        <f>'Sample Weights'!B537</f>
        <v>118</v>
      </c>
      <c r="D926" s="41" t="str">
        <f>'Sample Weights'!C537</f>
        <v>HOMC-21-5</v>
      </c>
      <c r="E926" s="41">
        <f>'Sample Weights'!D537</f>
        <v>0.0208</v>
      </c>
      <c r="F926" s="314" t="s">
        <v>946</v>
      </c>
      <c r="G926" s="315">
        <v>1.1821</v>
      </c>
      <c r="H926" s="314" t="s">
        <v>835</v>
      </c>
      <c r="I926" s="316"/>
      <c r="J926" s="315">
        <v>0.1595</v>
      </c>
      <c r="K926" s="183">
        <v>37.8058</v>
      </c>
      <c r="L926" s="183">
        <v>40.7956</v>
      </c>
      <c r="M926" s="154">
        <f t="shared" si="124"/>
        <v>0.9551994464</v>
      </c>
      <c r="N926" s="250">
        <f t="shared" si="125"/>
        <v>36.11207923</v>
      </c>
      <c r="O926" s="250">
        <f t="shared" si="126"/>
        <v>0.9063121184</v>
      </c>
      <c r="P926" s="156"/>
      <c r="Q926" s="157"/>
      <c r="R926" s="302"/>
    </row>
    <row r="927">
      <c r="B927" s="41">
        <f>'Sample Weights'!A538</f>
        <v>537</v>
      </c>
      <c r="C927" s="41">
        <f>'Sample Weights'!B538</f>
        <v>234</v>
      </c>
      <c r="D927" s="41" t="str">
        <f>'Sample Weights'!C538</f>
        <v>MTSM-27-1</v>
      </c>
      <c r="E927" s="41">
        <f>'Sample Weights'!D538</f>
        <v>0.0213</v>
      </c>
      <c r="F927" s="314" t="s">
        <v>946</v>
      </c>
      <c r="G927" s="315">
        <v>1.1824</v>
      </c>
      <c r="H927" s="314" t="s">
        <v>495</v>
      </c>
      <c r="I927" s="316"/>
      <c r="J927" s="315">
        <v>0.161</v>
      </c>
      <c r="K927" s="183">
        <v>101.241</v>
      </c>
      <c r="L927" s="183">
        <v>34.1651</v>
      </c>
      <c r="M927" s="154">
        <f t="shared" si="124"/>
        <v>1.141714278</v>
      </c>
      <c r="N927" s="250">
        <f t="shared" si="125"/>
        <v>115.5882952</v>
      </c>
      <c r="O927" s="250">
        <f t="shared" si="126"/>
        <v>2.66521527</v>
      </c>
      <c r="P927" s="156">
        <f>AVERAGE(O927:O928)</f>
        <v>2.327035926</v>
      </c>
      <c r="Q927" s="157">
        <f>(MAX(O927:O928)-MIN(O927:O928))/P927</f>
        <v>0.2906524477</v>
      </c>
      <c r="R927" s="302" t="str">
        <f>IF(Q927&gt;C$15, "Repeat", "")</f>
        <v>Repeat</v>
      </c>
      <c r="S927" s="251" t="s">
        <v>785</v>
      </c>
    </row>
    <row r="928">
      <c r="B928" s="41">
        <f>'Sample Weights'!A539</f>
        <v>538</v>
      </c>
      <c r="C928" s="41">
        <f>'Sample Weights'!B539</f>
        <v>234</v>
      </c>
      <c r="D928" s="41" t="str">
        <f>'Sample Weights'!C539</f>
        <v>MTSM-27-1</v>
      </c>
      <c r="E928" s="41">
        <f>'Sample Weights'!D539</f>
        <v>0.0212</v>
      </c>
      <c r="F928" s="314" t="s">
        <v>946</v>
      </c>
      <c r="G928" s="315">
        <v>1.183</v>
      </c>
      <c r="H928" s="314" t="s">
        <v>836</v>
      </c>
      <c r="I928" s="316"/>
      <c r="J928" s="315">
        <v>0.1606</v>
      </c>
      <c r="K928" s="183">
        <v>80.4942</v>
      </c>
      <c r="L928" s="183">
        <v>36.9759</v>
      </c>
      <c r="M928" s="154">
        <f t="shared" si="124"/>
        <v>1.055197476</v>
      </c>
      <c r="N928" s="250">
        <f t="shared" si="125"/>
        <v>84.9372767</v>
      </c>
      <c r="O928" s="250">
        <f t="shared" si="126"/>
        <v>1.988856583</v>
      </c>
      <c r="P928" s="156"/>
      <c r="Q928" s="157"/>
      <c r="R928" s="302"/>
    </row>
    <row r="929">
      <c r="B929" s="41">
        <f>'Sample Weights'!A540</f>
        <v>539</v>
      </c>
      <c r="C929" s="41">
        <f>'Sample Weights'!B540</f>
        <v>115</v>
      </c>
      <c r="D929" s="41" t="str">
        <f>'Sample Weights'!C540</f>
        <v>HOMC-21-2</v>
      </c>
      <c r="E929" s="41">
        <f>'Sample Weights'!D540</f>
        <v>0.0209</v>
      </c>
      <c r="F929" s="314" t="s">
        <v>988</v>
      </c>
      <c r="G929" s="315">
        <v>1.1818</v>
      </c>
      <c r="H929" s="314" t="s">
        <v>837</v>
      </c>
      <c r="I929" s="316"/>
      <c r="J929" s="315">
        <v>0.1607</v>
      </c>
      <c r="K929" s="183">
        <v>22.3937</v>
      </c>
      <c r="L929" s="183">
        <v>35.0027</v>
      </c>
      <c r="M929" s="154">
        <f t="shared" si="124"/>
        <v>1.08124869</v>
      </c>
      <c r="N929" s="250">
        <f t="shared" si="125"/>
        <v>24.21315878</v>
      </c>
      <c r="O929" s="250">
        <f t="shared" si="126"/>
        <v>0.6308845164</v>
      </c>
      <c r="P929" s="156">
        <f>AVERAGE(O929:O930)</f>
        <v>0.6177992555</v>
      </c>
      <c r="Q929" s="157">
        <f>(MAX(O929:O930)-MIN(O929:O930))/P929</f>
        <v>0.04236088299</v>
      </c>
      <c r="R929" s="302" t="str">
        <f>IF(Q929&gt;C$15, "Repeat", "")</f>
        <v/>
      </c>
    </row>
    <row r="930">
      <c r="B930" s="41">
        <f>'Sample Weights'!A541</f>
        <v>540</v>
      </c>
      <c r="C930" s="41">
        <f>'Sample Weights'!B541</f>
        <v>115</v>
      </c>
      <c r="D930" s="41" t="str">
        <f>'Sample Weights'!C541</f>
        <v>HOMC-21-2</v>
      </c>
      <c r="E930" s="41">
        <f>'Sample Weights'!D541</f>
        <v>0.0202</v>
      </c>
      <c r="F930" s="314" t="s">
        <v>946</v>
      </c>
      <c r="G930" s="315">
        <v>1.1806</v>
      </c>
      <c r="H930" s="314" t="s">
        <v>426</v>
      </c>
      <c r="I930" s="314" t="s">
        <v>837</v>
      </c>
      <c r="J930" s="315">
        <v>0.161</v>
      </c>
      <c r="K930" s="183">
        <v>20.3403</v>
      </c>
      <c r="L930" s="183">
        <v>35.7023</v>
      </c>
      <c r="M930" s="154">
        <f t="shared" si="124"/>
        <v>1.091040108</v>
      </c>
      <c r="N930" s="250">
        <f t="shared" si="125"/>
        <v>22.19208311</v>
      </c>
      <c r="O930" s="250">
        <f t="shared" si="126"/>
        <v>0.6047139945</v>
      </c>
      <c r="P930" s="156"/>
      <c r="Q930" s="157"/>
      <c r="R930" s="302"/>
    </row>
    <row r="931">
      <c r="B931" s="41">
        <f>'Sample Weights'!A542</f>
        <v>541</v>
      </c>
      <c r="C931" s="41">
        <f>'Sample Weights'!B542</f>
        <v>347</v>
      </c>
      <c r="D931" s="41" t="str">
        <f>'Sample Weights'!C542</f>
        <v>STHB-21-3</v>
      </c>
      <c r="E931" s="41">
        <f>'Sample Weights'!D542</f>
        <v>0.022</v>
      </c>
      <c r="F931" s="314" t="s">
        <v>976</v>
      </c>
      <c r="G931" s="315">
        <v>1.185</v>
      </c>
      <c r="H931" s="314" t="s">
        <v>512</v>
      </c>
      <c r="I931" s="314" t="s">
        <v>512</v>
      </c>
      <c r="J931" s="315">
        <v>0.1611</v>
      </c>
      <c r="K931" s="183">
        <v>117.1331</v>
      </c>
      <c r="L931" s="183">
        <v>39.4085</v>
      </c>
      <c r="M931" s="154">
        <f t="shared" si="124"/>
        <v>0.9908442702</v>
      </c>
      <c r="N931" s="250">
        <f t="shared" si="125"/>
        <v>116.060661</v>
      </c>
      <c r="O931" s="250">
        <f t="shared" si="126"/>
        <v>2.595961724</v>
      </c>
      <c r="P931" s="156">
        <f>AVERAGE(O931:O932)</f>
        <v>2.574333263</v>
      </c>
      <c r="Q931" s="157">
        <f>(MAX(O931:O932)-MIN(O931:O932))/P931</f>
        <v>0.01680315542</v>
      </c>
      <c r="R931" s="302" t="str">
        <f>IF(Q931&gt;C$15, "Repeat", "")</f>
        <v/>
      </c>
    </row>
    <row r="932">
      <c r="B932" s="41">
        <f>'Sample Weights'!A543</f>
        <v>542</v>
      </c>
      <c r="C932" s="41">
        <f>'Sample Weights'!B543</f>
        <v>347</v>
      </c>
      <c r="D932" s="41" t="str">
        <f>'Sample Weights'!C543</f>
        <v>STHB-21-3</v>
      </c>
      <c r="E932" s="41">
        <f>'Sample Weights'!D543</f>
        <v>0.022</v>
      </c>
      <c r="F932" s="314" t="s">
        <v>959</v>
      </c>
      <c r="G932" s="315">
        <v>1.1834</v>
      </c>
      <c r="H932" s="314" t="s">
        <v>838</v>
      </c>
      <c r="I932" s="316"/>
      <c r="J932" s="315">
        <v>0.1605</v>
      </c>
      <c r="K932" s="183">
        <v>128.1923</v>
      </c>
      <c r="L932" s="183">
        <v>43.8341</v>
      </c>
      <c r="M932" s="154">
        <f t="shared" si="124"/>
        <v>0.8912273379</v>
      </c>
      <c r="N932" s="250">
        <f t="shared" si="125"/>
        <v>114.2484823</v>
      </c>
      <c r="O932" s="250">
        <f t="shared" si="126"/>
        <v>2.552704802</v>
      </c>
      <c r="P932" s="156"/>
      <c r="Q932" s="157"/>
      <c r="R932" s="302"/>
    </row>
    <row r="933">
      <c r="B933" s="41">
        <f>'Sample Weights'!A544</f>
        <v>543</v>
      </c>
      <c r="C933" s="41">
        <f>'Sample Weights'!B544</f>
        <v>42</v>
      </c>
      <c r="D933" s="41" t="str">
        <f>'Sample Weights'!C544</f>
        <v>CHWJ-27-1</v>
      </c>
      <c r="E933" s="41">
        <f>'Sample Weights'!D544</f>
        <v>0.0213</v>
      </c>
      <c r="F933" s="314" t="s">
        <v>962</v>
      </c>
      <c r="G933" s="315">
        <v>1.183</v>
      </c>
      <c r="H933" s="314" t="s">
        <v>515</v>
      </c>
      <c r="I933" s="316"/>
      <c r="J933" s="315">
        <v>0.1604</v>
      </c>
      <c r="K933" s="183">
        <v>156.9853</v>
      </c>
      <c r="L933" s="183">
        <v>38.0916</v>
      </c>
      <c r="M933" s="154">
        <f t="shared" si="124"/>
        <v>1.022127494</v>
      </c>
      <c r="N933" s="250">
        <f t="shared" si="125"/>
        <v>160.4589912</v>
      </c>
      <c r="O933" s="250">
        <f t="shared" si="126"/>
        <v>3.670300634</v>
      </c>
      <c r="P933" s="156">
        <f>AVERAGE(O933:O934)</f>
        <v>3.85671102</v>
      </c>
      <c r="Q933" s="157">
        <f>(MAX(O933:O934)-MIN(O933:O934))/P933</f>
        <v>0.09666805984</v>
      </c>
      <c r="R933" s="302" t="str">
        <f>IF(Q933&gt;C$15, "Repeat", "")</f>
        <v/>
      </c>
    </row>
    <row r="934">
      <c r="B934" s="41">
        <f>'Sample Weights'!A545</f>
        <v>544</v>
      </c>
      <c r="C934" s="41">
        <f>'Sample Weights'!B545</f>
        <v>42</v>
      </c>
      <c r="D934" s="41" t="str">
        <f>'Sample Weights'!C545</f>
        <v>CHWJ-27-1</v>
      </c>
      <c r="E934" s="41">
        <f>'Sample Weights'!D545</f>
        <v>0.0214</v>
      </c>
      <c r="F934" s="314" t="s">
        <v>959</v>
      </c>
      <c r="G934" s="315">
        <v>1.183</v>
      </c>
      <c r="H934" s="314" t="s">
        <v>839</v>
      </c>
      <c r="I934" s="316"/>
      <c r="J934" s="315">
        <v>0.1608</v>
      </c>
      <c r="K934" s="183">
        <v>164.4416</v>
      </c>
      <c r="L934" s="183">
        <v>36.1017</v>
      </c>
      <c r="M934" s="154">
        <f t="shared" si="124"/>
        <v>1.081945606</v>
      </c>
      <c r="N934" s="250">
        <f t="shared" si="125"/>
        <v>177.9168666</v>
      </c>
      <c r="O934" s="250">
        <f t="shared" si="126"/>
        <v>4.043121406</v>
      </c>
      <c r="P934" s="156"/>
      <c r="Q934" s="157"/>
      <c r="R934" s="302"/>
    </row>
    <row r="935">
      <c r="B935" s="41">
        <f>'Sample Weights'!A546</f>
        <v>545</v>
      </c>
      <c r="C935" s="41">
        <f>'Sample Weights'!B546</f>
        <v>138</v>
      </c>
      <c r="D935" s="41" t="str">
        <f>'Sample Weights'!C546</f>
        <v>HRSP-27-1</v>
      </c>
      <c r="E935" s="41">
        <f>'Sample Weights'!D546</f>
        <v>0.0213</v>
      </c>
      <c r="F935" s="314" t="s">
        <v>976</v>
      </c>
      <c r="G935" s="315">
        <v>1.1834</v>
      </c>
      <c r="H935" s="314" t="s">
        <v>484</v>
      </c>
      <c r="I935" s="316"/>
      <c r="J935" s="315">
        <v>0.1611</v>
      </c>
      <c r="K935" s="183">
        <v>39.0955</v>
      </c>
      <c r="L935" s="183">
        <v>42.2629</v>
      </c>
      <c r="M935" s="154">
        <f t="shared" si="124"/>
        <v>0.922785918</v>
      </c>
      <c r="N935" s="250">
        <f t="shared" si="125"/>
        <v>36.07677686</v>
      </c>
      <c r="O935" s="250">
        <f t="shared" si="126"/>
        <v>0.8858513439</v>
      </c>
      <c r="P935" s="156">
        <f>AVERAGE(O935:O936)</f>
        <v>0.878138349</v>
      </c>
      <c r="Q935" s="157">
        <f>(MAX(O935:O936)-MIN(O935:O936))/P935</f>
        <v>0.01756669641</v>
      </c>
      <c r="R935" s="302" t="str">
        <f>IF(Q935&gt;C$15, "Repeat", "")</f>
        <v/>
      </c>
    </row>
    <row r="936">
      <c r="B936" s="41">
        <f>'Sample Weights'!A547</f>
        <v>546</v>
      </c>
      <c r="C936" s="41">
        <f>'Sample Weights'!B547</f>
        <v>138</v>
      </c>
      <c r="D936" s="41" t="str">
        <f>'Sample Weights'!C547</f>
        <v>HRSP-27-1</v>
      </c>
      <c r="E936" s="41">
        <f>'Sample Weights'!D547</f>
        <v>0.0207</v>
      </c>
      <c r="F936" s="314" t="s">
        <v>976</v>
      </c>
      <c r="G936" s="315">
        <v>1.1869</v>
      </c>
      <c r="H936" s="314" t="s">
        <v>527</v>
      </c>
      <c r="I936" s="314" t="s">
        <v>527</v>
      </c>
      <c r="J936" s="315">
        <v>0.1615</v>
      </c>
      <c r="K936" s="183">
        <v>32.8695</v>
      </c>
      <c r="L936" s="183">
        <v>37.6078</v>
      </c>
      <c r="M936" s="154">
        <f t="shared" si="124"/>
        <v>1.040016263</v>
      </c>
      <c r="N936" s="250">
        <f t="shared" si="125"/>
        <v>34.18481456</v>
      </c>
      <c r="O936" s="250">
        <f t="shared" si="126"/>
        <v>0.8704253541</v>
      </c>
      <c r="P936" s="156"/>
      <c r="Q936" s="157"/>
      <c r="R936" s="302"/>
    </row>
    <row r="937">
      <c r="B937" s="41">
        <f>'Sample Weights'!A548</f>
        <v>547</v>
      </c>
      <c r="C937" s="41">
        <f>'Sample Weights'!B548</f>
        <v>196</v>
      </c>
      <c r="D937" s="41" t="str">
        <f>'Sample Weights'!C548</f>
        <v>LILC-26-1</v>
      </c>
      <c r="E937" s="41">
        <f>'Sample Weights'!D548</f>
        <v>0.0221</v>
      </c>
      <c r="F937" s="314" t="s">
        <v>962</v>
      </c>
      <c r="G937" s="315">
        <v>1.1831</v>
      </c>
      <c r="H937" s="314" t="s">
        <v>840</v>
      </c>
      <c r="I937" s="314" t="s">
        <v>840</v>
      </c>
      <c r="J937" s="315">
        <v>0.1613</v>
      </c>
      <c r="K937" s="183">
        <v>55.5696</v>
      </c>
      <c r="L937" s="183">
        <v>40.8886</v>
      </c>
      <c r="M937" s="154">
        <f t="shared" si="124"/>
        <v>0.9527186637</v>
      </c>
      <c r="N937" s="250">
        <f t="shared" si="125"/>
        <v>52.94219505</v>
      </c>
      <c r="O937" s="250">
        <f t="shared" si="126"/>
        <v>1.217827466</v>
      </c>
      <c r="P937" s="156">
        <f>AVERAGE(O937:O938)</f>
        <v>1.181720504</v>
      </c>
      <c r="Q937" s="157">
        <f>(MAX(O937:O938)-MIN(O937:O938))/P937</f>
        <v>0.06110913953</v>
      </c>
      <c r="R937" s="302" t="str">
        <f>IF(Q937&gt;C$15, "Repeat", "")</f>
        <v/>
      </c>
    </row>
    <row r="938">
      <c r="B938" s="41">
        <f>'Sample Weights'!A549</f>
        <v>548</v>
      </c>
      <c r="C938" s="41">
        <f>'Sample Weights'!B549</f>
        <v>196</v>
      </c>
      <c r="D938" s="41" t="str">
        <f>'Sample Weights'!C549</f>
        <v>LILC-26-1</v>
      </c>
      <c r="E938" s="41">
        <f>'Sample Weights'!D549</f>
        <v>0.0207</v>
      </c>
      <c r="F938" s="314" t="s">
        <v>976</v>
      </c>
      <c r="G938" s="315">
        <v>1.1803</v>
      </c>
      <c r="H938" s="314" t="s">
        <v>535</v>
      </c>
      <c r="I938" s="316"/>
      <c r="J938" s="315">
        <v>0.1608</v>
      </c>
      <c r="K938" s="183">
        <v>46.3565</v>
      </c>
      <c r="L938" s="184">
        <v>38.9005</v>
      </c>
      <c r="M938" s="154">
        <f t="shared" si="124"/>
        <v>1</v>
      </c>
      <c r="N938" s="250">
        <f t="shared" si="125"/>
        <v>46.3565</v>
      </c>
      <c r="O938" s="250">
        <f t="shared" si="126"/>
        <v>1.145613543</v>
      </c>
      <c r="P938" s="156"/>
      <c r="Q938" s="157"/>
      <c r="R938" s="302"/>
    </row>
    <row r="939">
      <c r="B939" s="41">
        <f>'Sample Weights'!A550</f>
        <v>549</v>
      </c>
      <c r="C939" s="41">
        <f>'Sample Weights'!B550</f>
        <v>121</v>
      </c>
      <c r="D939" s="41" t="str">
        <f>'Sample Weights'!C550</f>
        <v>HOMD-21-3</v>
      </c>
      <c r="E939" s="41">
        <f>'Sample Weights'!D550</f>
        <v>0.021</v>
      </c>
      <c r="F939" s="314" t="s">
        <v>959</v>
      </c>
      <c r="G939" s="315">
        <v>1.189</v>
      </c>
      <c r="H939" s="314" t="s">
        <v>876</v>
      </c>
      <c r="I939" s="316"/>
      <c r="J939" s="315">
        <v>0.1608</v>
      </c>
      <c r="K939" s="183">
        <v>48.2676</v>
      </c>
      <c r="L939" s="183">
        <v>36.3376</v>
      </c>
      <c r="M939" s="154">
        <f t="shared" si="124"/>
        <v>1.079893188</v>
      </c>
      <c r="N939" s="250">
        <f t="shared" si="125"/>
        <v>52.12385243</v>
      </c>
      <c r="O939" s="250">
        <f t="shared" si="126"/>
        <v>1.26846713</v>
      </c>
      <c r="P939" s="156">
        <f>AVERAGE(O939:O940)</f>
        <v>1.267723792</v>
      </c>
      <c r="Q939" s="157">
        <f>(MAX(O939:O940)-MIN(O939:O940))/P939</f>
        <v>0.001172712899</v>
      </c>
      <c r="R939" s="302" t="str">
        <f>IF(Q939&gt;C$15, "Repeat", "")</f>
        <v/>
      </c>
    </row>
    <row r="940">
      <c r="B940" s="41">
        <f>'Sample Weights'!A551</f>
        <v>550</v>
      </c>
      <c r="C940" s="41">
        <f>'Sample Weights'!B551</f>
        <v>121</v>
      </c>
      <c r="D940" s="41" t="str">
        <f>'Sample Weights'!C551</f>
        <v>HOMD-21-3</v>
      </c>
      <c r="E940" s="41">
        <f>'Sample Weights'!D551</f>
        <v>0.0215</v>
      </c>
      <c r="F940" s="314" t="s">
        <v>969</v>
      </c>
      <c r="G940" s="315">
        <v>1.1818</v>
      </c>
      <c r="H940" s="314" t="s">
        <v>516</v>
      </c>
      <c r="I940" s="316"/>
      <c r="J940" s="315">
        <v>0.1611</v>
      </c>
      <c r="K940" s="183">
        <v>49.9907</v>
      </c>
      <c r="L940" s="183">
        <v>36.1587</v>
      </c>
      <c r="M940" s="154">
        <f t="shared" si="124"/>
        <v>1.073986563</v>
      </c>
      <c r="N940" s="250">
        <f t="shared" si="125"/>
        <v>53.68934007</v>
      </c>
      <c r="O940" s="250">
        <f t="shared" si="126"/>
        <v>1.266980454</v>
      </c>
      <c r="P940" s="156"/>
      <c r="Q940" s="157"/>
      <c r="R940" s="302"/>
    </row>
    <row r="941">
      <c r="B941" s="41">
        <f>'Sample Weights'!A552</f>
        <v>551</v>
      </c>
      <c r="C941" s="41" t="str">
        <f>'Sample Weights'!B552</f>
        <v>Nisqually-1</v>
      </c>
      <c r="D941" s="41" t="str">
        <f>'Sample Weights'!C552</f>
        <v/>
      </c>
      <c r="E941" s="41">
        <f>'Sample Weights'!D552</f>
        <v>0.0212</v>
      </c>
      <c r="F941" s="314" t="s">
        <v>976</v>
      </c>
      <c r="G941" s="315">
        <v>1.1839</v>
      </c>
      <c r="H941" s="314" t="s">
        <v>545</v>
      </c>
      <c r="I941" s="316"/>
      <c r="J941" s="315">
        <v>0.1608</v>
      </c>
      <c r="K941" s="183">
        <v>79.6522</v>
      </c>
      <c r="L941" s="183">
        <v>37.379</v>
      </c>
      <c r="M941" s="154">
        <f t="shared" si="124"/>
        <v>1.043598659</v>
      </c>
      <c r="N941" s="250">
        <f t="shared" si="125"/>
        <v>83.12492907</v>
      </c>
      <c r="O941" s="250">
        <f t="shared" si="126"/>
        <v>1.949618357</v>
      </c>
      <c r="P941" s="156">
        <f>AVERAGE(O941:O942)</f>
        <v>1.953711143</v>
      </c>
      <c r="Q941" s="157">
        <f>(MAX(O941:O942)-MIN(O941:O942))/P941</f>
        <v>0.004189755929</v>
      </c>
      <c r="R941" s="302" t="str">
        <f>IF(Q941&gt;C$15, "Repeat", "")</f>
        <v/>
      </c>
    </row>
    <row r="942">
      <c r="B942" s="41">
        <f>'Sample Weights'!A553</f>
        <v>552</v>
      </c>
      <c r="C942" s="41" t="str">
        <f>'Sample Weights'!B553</f>
        <v>Nisqually-1</v>
      </c>
      <c r="D942" s="41" t="str">
        <f>'Sample Weights'!C553</f>
        <v/>
      </c>
      <c r="E942" s="41">
        <f>'Sample Weights'!D553</f>
        <v>0.022</v>
      </c>
      <c r="F942" s="314" t="s">
        <v>976</v>
      </c>
      <c r="G942" s="315">
        <v>1.1831</v>
      </c>
      <c r="H942" s="314" t="s">
        <v>551</v>
      </c>
      <c r="I942" s="314" t="s">
        <v>516</v>
      </c>
      <c r="J942" s="315">
        <v>0.1608</v>
      </c>
      <c r="K942" s="183">
        <v>91.1353</v>
      </c>
      <c r="L942" s="183">
        <v>40.9199</v>
      </c>
      <c r="M942" s="154">
        <f t="shared" si="124"/>
        <v>0.9527060314</v>
      </c>
      <c r="N942" s="250">
        <f t="shared" si="125"/>
        <v>86.82514998</v>
      </c>
      <c r="O942" s="250">
        <f t="shared" si="126"/>
        <v>1.95780393</v>
      </c>
      <c r="P942" s="156"/>
      <c r="Q942" s="157"/>
      <c r="R942" s="302"/>
    </row>
    <row r="943">
      <c r="B943" s="251"/>
      <c r="C943" s="52"/>
      <c r="D943" s="53"/>
      <c r="E943" s="52"/>
      <c r="F943" s="53"/>
      <c r="G943" s="53"/>
      <c r="H943" s="29"/>
      <c r="I943" s="53"/>
      <c r="J943" s="53"/>
      <c r="K943" s="52"/>
      <c r="L943" s="91"/>
      <c r="M943" s="52"/>
      <c r="N943" s="52"/>
      <c r="O943" s="52"/>
      <c r="P943" s="54"/>
      <c r="Q943" s="54"/>
    </row>
    <row r="944">
      <c r="B944" s="132"/>
      <c r="C944" s="52"/>
      <c r="D944" s="53"/>
      <c r="E944" s="52"/>
      <c r="F944" s="53"/>
      <c r="G944" s="53"/>
      <c r="H944" s="53"/>
      <c r="I944" s="53"/>
      <c r="J944" s="53"/>
      <c r="K944" s="52"/>
      <c r="L944" s="91" t="s">
        <v>590</v>
      </c>
      <c r="M944" s="52"/>
      <c r="N944" s="52"/>
      <c r="O944" s="52"/>
      <c r="P944" s="54"/>
      <c r="Q944" s="54"/>
    </row>
    <row r="945">
      <c r="B945" s="251" t="s">
        <v>1116</v>
      </c>
      <c r="C945" s="52"/>
      <c r="D945" s="53"/>
      <c r="E945" s="52"/>
      <c r="F945" s="53"/>
      <c r="G945" s="53"/>
      <c r="H945" s="29"/>
      <c r="I945" s="53"/>
      <c r="J945" s="53"/>
      <c r="K945" s="52"/>
      <c r="L945" s="323">
        <f>AVERAGE(L919:L942)</f>
        <v>37.98295417</v>
      </c>
      <c r="M945" s="52"/>
      <c r="N945" s="52"/>
      <c r="O945" s="52"/>
      <c r="P945" s="54"/>
      <c r="Q945" s="54"/>
    </row>
    <row r="946">
      <c r="B946" s="60" t="s">
        <v>372</v>
      </c>
      <c r="C946" s="59" t="s">
        <v>1117</v>
      </c>
      <c r="D946" s="53"/>
      <c r="E946" s="52"/>
      <c r="F946" s="53"/>
      <c r="G946" s="53"/>
      <c r="H946" s="53"/>
      <c r="I946" s="53"/>
      <c r="J946" s="53"/>
      <c r="K946" s="52"/>
      <c r="L946" s="52"/>
      <c r="M946" s="52"/>
      <c r="N946" s="52"/>
      <c r="O946" s="52"/>
      <c r="P946" s="54"/>
      <c r="Q946" s="54"/>
    </row>
    <row r="947">
      <c r="B947" s="127" t="s">
        <v>1099</v>
      </c>
      <c r="C947" s="52"/>
      <c r="D947" s="53"/>
      <c r="E947" s="52"/>
      <c r="F947" s="53"/>
      <c r="G947" s="53"/>
      <c r="H947" s="53"/>
      <c r="I947" s="53"/>
      <c r="J947" s="53"/>
      <c r="K947" s="52"/>
      <c r="L947" s="52"/>
      <c r="M947" s="52"/>
      <c r="N947" s="52"/>
      <c r="O947" s="52"/>
      <c r="P947" s="54"/>
      <c r="Q947" s="54"/>
    </row>
    <row r="948">
      <c r="B948" s="132"/>
      <c r="C948" s="52"/>
      <c r="D948" s="53"/>
      <c r="E948" s="52"/>
      <c r="F948" s="129">
        <v>43074.0</v>
      </c>
      <c r="G948" s="53"/>
      <c r="H948" s="53"/>
      <c r="I948" s="63" t="s">
        <v>1118</v>
      </c>
      <c r="J948" s="53"/>
      <c r="K948" s="52"/>
      <c r="L948" s="52"/>
      <c r="M948" s="52"/>
      <c r="N948" s="52"/>
      <c r="O948" s="52"/>
      <c r="P948" s="54"/>
      <c r="Q948" s="54"/>
      <c r="R948" s="91"/>
    </row>
    <row r="949">
      <c r="B949" s="306" t="s">
        <v>394</v>
      </c>
      <c r="C949" s="328" t="s">
        <v>4</v>
      </c>
      <c r="D949" s="328" t="s">
        <v>5</v>
      </c>
      <c r="E949" s="328" t="s">
        <v>398</v>
      </c>
      <c r="F949" s="328" t="s">
        <v>399</v>
      </c>
      <c r="G949" s="328" t="s">
        <v>400</v>
      </c>
      <c r="H949" s="328" t="s">
        <v>401</v>
      </c>
      <c r="I949" s="328" t="s">
        <v>402</v>
      </c>
      <c r="J949" s="328" t="s">
        <v>403</v>
      </c>
      <c r="K949" s="328" t="s">
        <v>404</v>
      </c>
      <c r="L949" s="328" t="s">
        <v>405</v>
      </c>
      <c r="M949" s="328" t="s">
        <v>406</v>
      </c>
      <c r="N949" s="328" t="s">
        <v>407</v>
      </c>
      <c r="O949" s="328" t="s">
        <v>408</v>
      </c>
      <c r="P949" s="329" t="s">
        <v>409</v>
      </c>
      <c r="Q949" s="329" t="s">
        <v>411</v>
      </c>
      <c r="R949" s="308" t="s">
        <v>412</v>
      </c>
    </row>
    <row r="950">
      <c r="B950" s="41">
        <f>'Sample Weights'!A554</f>
        <v>553</v>
      </c>
      <c r="C950" s="41">
        <f>'Sample Weights'!B554</f>
        <v>114</v>
      </c>
      <c r="D950" s="41" t="str">
        <f>'Sample Weights'!C554</f>
        <v>HOMC-21-1</v>
      </c>
      <c r="E950" s="41">
        <f>'Sample Weights'!D554</f>
        <v>0.0206</v>
      </c>
      <c r="F950" s="314" t="s">
        <v>1119</v>
      </c>
      <c r="G950" s="315">
        <v>1.1794</v>
      </c>
      <c r="H950" s="314" t="s">
        <v>1042</v>
      </c>
      <c r="I950" s="314" t="s">
        <v>1120</v>
      </c>
      <c r="J950" s="315">
        <v>0.1544</v>
      </c>
      <c r="K950" s="301">
        <v>150.2857</v>
      </c>
      <c r="L950" s="301">
        <v>36.4646</v>
      </c>
      <c r="M950" s="154">
        <f t="shared" ref="M950:M973" si="127">(L$968/(F$968/C$10)/(F$968/C$10+(G$968-F$968)/C$11+J$968/C$12))/(L950/(F950/C$10)/(F950/C$10+(G950-F950)/C$11+J950/C$12))</f>
        <v>0.9696411344</v>
      </c>
      <c r="N950" s="250">
        <f t="shared" ref="N950:N973" si="128">K950*M950</f>
        <v>145.7231966</v>
      </c>
      <c r="O950" s="250">
        <f t="shared" ref="O950:O973" si="129">(N950-D$910)/D$909*(F950/C$10+(G950-F950)/C$11+J950/C$12)/E950</f>
        <v>3.433561072</v>
      </c>
      <c r="P950" s="156">
        <f>AVERAGE(O950:O951)</f>
        <v>3.496938773</v>
      </c>
      <c r="Q950" s="157">
        <f>(MAX(O950:O951)-MIN(O950:O951))/P950</f>
        <v>0.036247533</v>
      </c>
      <c r="R950" s="302" t="str">
        <f>IF(Q950&gt;C$15, "Repeat", "")</f>
        <v/>
      </c>
    </row>
    <row r="951">
      <c r="B951" s="41">
        <f>'Sample Weights'!A555</f>
        <v>554</v>
      </c>
      <c r="C951" s="41">
        <f>'Sample Weights'!B555</f>
        <v>114</v>
      </c>
      <c r="D951" s="41" t="str">
        <f>'Sample Weights'!C555</f>
        <v>HOMC-21-1</v>
      </c>
      <c r="E951" s="41">
        <f>'Sample Weights'!D555</f>
        <v>0.0208</v>
      </c>
      <c r="F951" s="314" t="s">
        <v>1066</v>
      </c>
      <c r="G951" s="315">
        <v>1.1799</v>
      </c>
      <c r="H951" s="314" t="s">
        <v>1121</v>
      </c>
      <c r="I951" s="314" t="s">
        <v>1120</v>
      </c>
      <c r="J951" s="315">
        <v>0.1612</v>
      </c>
      <c r="K951" s="183">
        <v>165.353</v>
      </c>
      <c r="L951" s="184">
        <v>38.7373</v>
      </c>
      <c r="M951" s="154">
        <f t="shared" si="127"/>
        <v>0.9200061187</v>
      </c>
      <c r="N951" s="250">
        <f t="shared" si="128"/>
        <v>152.1257717</v>
      </c>
      <c r="O951" s="250">
        <f t="shared" si="129"/>
        <v>3.560316475</v>
      </c>
      <c r="P951" s="156"/>
      <c r="Q951" s="157"/>
      <c r="R951" s="302"/>
    </row>
    <row r="952">
      <c r="B952" s="41">
        <f>'Sample Weights'!A556</f>
        <v>555</v>
      </c>
      <c r="C952" s="41">
        <f>'Sample Weights'!B556</f>
        <v>192</v>
      </c>
      <c r="D952" s="41" t="str">
        <f>'Sample Weights'!C556</f>
        <v>LILB-26-2</v>
      </c>
      <c r="E952" s="41">
        <f>'Sample Weights'!D556</f>
        <v>0.0211</v>
      </c>
      <c r="F952" s="314" t="s">
        <v>1119</v>
      </c>
      <c r="G952" s="315">
        <v>1.1782</v>
      </c>
      <c r="H952" s="314" t="s">
        <v>1122</v>
      </c>
      <c r="I952" s="314" t="s">
        <v>1123</v>
      </c>
      <c r="J952" s="315">
        <v>0.1599</v>
      </c>
      <c r="K952" s="183">
        <v>30.4629</v>
      </c>
      <c r="L952" s="183">
        <v>33.6809</v>
      </c>
      <c r="M952" s="154">
        <f t="shared" si="127"/>
        <v>1.051764267</v>
      </c>
      <c r="N952" s="250">
        <f t="shared" si="128"/>
        <v>32.03978969</v>
      </c>
      <c r="O952" s="250">
        <f t="shared" si="129"/>
        <v>0.7991904609</v>
      </c>
      <c r="P952" s="156">
        <f>AVERAGE(O952:O953)</f>
        <v>0.7910046668</v>
      </c>
      <c r="Q952" s="157">
        <f>(MAX(O952:O953)-MIN(O952:O953))/P952</f>
        <v>0.02069720794</v>
      </c>
      <c r="R952" s="302" t="str">
        <f>IF(Q952&gt;C$15, "Repeat", "")</f>
        <v/>
      </c>
    </row>
    <row r="953">
      <c r="B953" s="41">
        <f>'Sample Weights'!A557</f>
        <v>556</v>
      </c>
      <c r="C953" s="41">
        <f>'Sample Weights'!B557</f>
        <v>192</v>
      </c>
      <c r="D953" s="41" t="str">
        <f>'Sample Weights'!C557</f>
        <v>LILB-26-2</v>
      </c>
      <c r="E953" s="41">
        <f>'Sample Weights'!D557</f>
        <v>0.021</v>
      </c>
      <c r="F953" s="314" t="s">
        <v>1119</v>
      </c>
      <c r="G953" s="315">
        <v>1.1808</v>
      </c>
      <c r="H953" s="314" t="s">
        <v>1124</v>
      </c>
      <c r="I953" s="314" t="s">
        <v>1123</v>
      </c>
      <c r="J953" s="315">
        <v>0.1609</v>
      </c>
      <c r="K953" s="183">
        <v>34.8261</v>
      </c>
      <c r="L953" s="183">
        <v>39.8191</v>
      </c>
      <c r="M953" s="154">
        <f t="shared" si="127"/>
        <v>0.8918782781</v>
      </c>
      <c r="N953" s="250">
        <f t="shared" si="128"/>
        <v>31.0606421</v>
      </c>
      <c r="O953" s="250">
        <f t="shared" si="129"/>
        <v>0.7828188728</v>
      </c>
      <c r="P953" s="156"/>
      <c r="Q953" s="157"/>
      <c r="R953" s="302"/>
    </row>
    <row r="954">
      <c r="B954" s="41">
        <f>'Sample Weights'!A558</f>
        <v>557</v>
      </c>
      <c r="C954" s="41">
        <f>'Sample Weights'!B558</f>
        <v>334</v>
      </c>
      <c r="D954" s="41" t="str">
        <f>'Sample Weights'!C558</f>
        <v>SQMA-25-5</v>
      </c>
      <c r="E954" s="41">
        <f>'Sample Weights'!D558</f>
        <v>0.0203</v>
      </c>
      <c r="F954" s="314" t="s">
        <v>968</v>
      </c>
      <c r="G954" s="315">
        <v>1.1791</v>
      </c>
      <c r="H954" s="314" t="s">
        <v>1120</v>
      </c>
      <c r="I954" s="314" t="s">
        <v>1125</v>
      </c>
      <c r="J954" s="315">
        <v>0.1601</v>
      </c>
      <c r="K954" s="183">
        <v>138.3655</v>
      </c>
      <c r="L954" s="183">
        <v>35.8272</v>
      </c>
      <c r="M954" s="154">
        <f t="shared" si="127"/>
        <v>0.9925572711</v>
      </c>
      <c r="N954" s="250">
        <f t="shared" si="128"/>
        <v>137.3356831</v>
      </c>
      <c r="O954" s="250">
        <f t="shared" si="129"/>
        <v>3.297310542</v>
      </c>
      <c r="P954" s="156">
        <f>AVERAGE(O954:O955)</f>
        <v>3.371749174</v>
      </c>
      <c r="Q954" s="157">
        <f>(MAX(O954:O955)-MIN(O954:O955))/P954</f>
        <v>0.04415431169</v>
      </c>
      <c r="R954" s="302" t="str">
        <f>IF(Q954&gt;C$15, "Repeat", "")</f>
        <v/>
      </c>
    </row>
    <row r="955">
      <c r="B955" s="41">
        <f>'Sample Weights'!A559</f>
        <v>558</v>
      </c>
      <c r="C955" s="41">
        <f>'Sample Weights'!B559</f>
        <v>334</v>
      </c>
      <c r="D955" s="41" t="str">
        <f>'Sample Weights'!C559</f>
        <v>SQMA-25-5</v>
      </c>
      <c r="E955" s="41">
        <f>'Sample Weights'!D559</f>
        <v>0.021</v>
      </c>
      <c r="F955" s="314" t="s">
        <v>1066</v>
      </c>
      <c r="G955" s="315">
        <v>1.1821</v>
      </c>
      <c r="H955" s="314" t="s">
        <v>1123</v>
      </c>
      <c r="I955" s="314" t="s">
        <v>1126</v>
      </c>
      <c r="J955" s="315">
        <v>0.159</v>
      </c>
      <c r="K955" s="183">
        <v>151.4969</v>
      </c>
      <c r="L955" s="183">
        <v>36.379</v>
      </c>
      <c r="M955" s="154">
        <f t="shared" si="127"/>
        <v>0.9802106835</v>
      </c>
      <c r="N955" s="250">
        <f t="shared" si="128"/>
        <v>148.4988799</v>
      </c>
      <c r="O955" s="250">
        <f t="shared" si="129"/>
        <v>3.446187806</v>
      </c>
      <c r="P955" s="156"/>
      <c r="Q955" s="157"/>
      <c r="R955" s="302"/>
    </row>
    <row r="956">
      <c r="B956" s="41">
        <f>'Sample Weights'!A560</f>
        <v>559</v>
      </c>
      <c r="C956" s="41">
        <f>'Sample Weights'!B560</f>
        <v>272</v>
      </c>
      <c r="D956" s="41" t="str">
        <f>'Sample Weights'!C560</f>
        <v>QBKR-16-5</v>
      </c>
      <c r="E956" s="41">
        <f>'Sample Weights'!D560</f>
        <v>0.0205</v>
      </c>
      <c r="F956" s="314" t="s">
        <v>943</v>
      </c>
      <c r="G956" s="315">
        <v>1.1824</v>
      </c>
      <c r="H956" s="314" t="s">
        <v>1125</v>
      </c>
      <c r="I956" s="314" t="s">
        <v>1126</v>
      </c>
      <c r="J956" s="315">
        <v>0.1501</v>
      </c>
      <c r="K956" s="183">
        <v>43.1152</v>
      </c>
      <c r="L956" s="183">
        <v>37.3567</v>
      </c>
      <c r="M956" s="154">
        <f t="shared" si="127"/>
        <v>0.9475612938</v>
      </c>
      <c r="N956" s="250">
        <f t="shared" si="128"/>
        <v>40.85429469</v>
      </c>
      <c r="O956" s="250">
        <f t="shared" si="129"/>
        <v>1.025024684</v>
      </c>
      <c r="P956" s="156">
        <f>AVERAGE(O956:O957)</f>
        <v>1.066679108</v>
      </c>
      <c r="Q956" s="157">
        <f>(MAX(O956:O957)-MIN(O956:O957))/P956</f>
        <v>0.07810113349</v>
      </c>
      <c r="R956" s="302" t="str">
        <f>IF(Q956&gt;C$15, "Repeat", "")</f>
        <v/>
      </c>
    </row>
    <row r="957">
      <c r="B957" s="41">
        <f>'Sample Weights'!A561</f>
        <v>560</v>
      </c>
      <c r="C957" s="41">
        <f>'Sample Weights'!B561</f>
        <v>272</v>
      </c>
      <c r="D957" s="41" t="str">
        <f>'Sample Weights'!C561</f>
        <v>QBKR-16-5</v>
      </c>
      <c r="E957" s="41">
        <f>'Sample Weights'!D561</f>
        <v>0.021</v>
      </c>
      <c r="F957" s="314" t="s">
        <v>1066</v>
      </c>
      <c r="G957" s="315">
        <v>1.1823</v>
      </c>
      <c r="H957" s="314" t="s">
        <v>1126</v>
      </c>
      <c r="I957" s="314" t="s">
        <v>1127</v>
      </c>
      <c r="J957" s="315">
        <v>0.1582</v>
      </c>
      <c r="K957" s="183">
        <v>46.304</v>
      </c>
      <c r="L957" s="183">
        <v>36.3403</v>
      </c>
      <c r="M957" s="154">
        <f t="shared" si="127"/>
        <v>0.9810054141</v>
      </c>
      <c r="N957" s="250">
        <f t="shared" si="128"/>
        <v>45.42447469</v>
      </c>
      <c r="O957" s="250">
        <f t="shared" si="129"/>
        <v>1.108333532</v>
      </c>
      <c r="P957" s="156"/>
      <c r="Q957" s="157"/>
      <c r="R957" s="302"/>
    </row>
    <row r="958">
      <c r="B958" s="41">
        <f>'Sample Weights'!A562</f>
        <v>561</v>
      </c>
      <c r="C958" s="41">
        <f>'Sample Weights'!B562</f>
        <v>319</v>
      </c>
      <c r="D958" s="41" t="str">
        <f>'Sample Weights'!C562</f>
        <v>SKWF-24-4</v>
      </c>
      <c r="E958" s="41">
        <f>'Sample Weights'!D562</f>
        <v>0.0216</v>
      </c>
      <c r="F958" s="314" t="s">
        <v>962</v>
      </c>
      <c r="G958" s="315">
        <v>1.1809</v>
      </c>
      <c r="H958" s="314" t="s">
        <v>1128</v>
      </c>
      <c r="I958" s="314" t="s">
        <v>1128</v>
      </c>
      <c r="J958" s="315">
        <v>0.1579</v>
      </c>
      <c r="K958" s="183">
        <v>37.4141</v>
      </c>
      <c r="L958" s="183">
        <v>36.8395</v>
      </c>
      <c r="M958" s="154">
        <f t="shared" si="127"/>
        <v>0.9694468087</v>
      </c>
      <c r="N958" s="250">
        <f t="shared" si="128"/>
        <v>36.27097985</v>
      </c>
      <c r="O958" s="250">
        <f t="shared" si="129"/>
        <v>0.8747117284</v>
      </c>
      <c r="P958" s="156">
        <f>AVERAGE(O958:O959)</f>
        <v>0.8837992075</v>
      </c>
      <c r="Q958" s="157">
        <f>(MAX(O958:O959)-MIN(O958:O959))/P958</f>
        <v>0.02056457863</v>
      </c>
      <c r="R958" s="302" t="str">
        <f>IF(Q958&gt;C$15, "Repeat", "")</f>
        <v/>
      </c>
    </row>
    <row r="959">
      <c r="B959" s="41">
        <f>'Sample Weights'!A563</f>
        <v>562</v>
      </c>
      <c r="C959" s="41">
        <f>'Sample Weights'!B563</f>
        <v>319</v>
      </c>
      <c r="D959" s="41" t="str">
        <f>'Sample Weights'!C563</f>
        <v>SKWF-24-4</v>
      </c>
      <c r="E959" s="41">
        <f>'Sample Weights'!D563</f>
        <v>0.0226</v>
      </c>
      <c r="F959" s="314" t="s">
        <v>975</v>
      </c>
      <c r="G959" s="315">
        <v>1.1797</v>
      </c>
      <c r="H959" s="314" t="s">
        <v>1129</v>
      </c>
      <c r="I959" s="314" t="s">
        <v>1129</v>
      </c>
      <c r="J959" s="315">
        <v>0.1572</v>
      </c>
      <c r="K959" s="183">
        <v>38.7418</v>
      </c>
      <c r="L959" s="183">
        <v>35.3699</v>
      </c>
      <c r="M959" s="154">
        <f t="shared" si="127"/>
        <v>1.007412935</v>
      </c>
      <c r="N959" s="250">
        <f t="shared" si="128"/>
        <v>39.02899043</v>
      </c>
      <c r="O959" s="250">
        <f t="shared" si="129"/>
        <v>0.8928866867</v>
      </c>
      <c r="P959" s="156"/>
      <c r="Q959" s="157"/>
      <c r="R959" s="302"/>
    </row>
    <row r="960">
      <c r="B960" s="41">
        <f>'Sample Weights'!A564</f>
        <v>563</v>
      </c>
      <c r="C960" s="41">
        <f>'Sample Weights'!B564</f>
        <v>274</v>
      </c>
      <c r="D960" s="41" t="str">
        <f>'Sample Weights'!C564</f>
        <v>QCTN-16-3</v>
      </c>
      <c r="E960" s="41">
        <f>'Sample Weights'!D564</f>
        <v>0.0202</v>
      </c>
      <c r="F960" s="314" t="s">
        <v>976</v>
      </c>
      <c r="G960" s="315">
        <v>1.1838</v>
      </c>
      <c r="H960" s="314" t="s">
        <v>1130</v>
      </c>
      <c r="I960" s="314" t="s">
        <v>1130</v>
      </c>
      <c r="J960" s="315">
        <v>0.1597</v>
      </c>
      <c r="K960" s="183">
        <v>102.7493</v>
      </c>
      <c r="L960" s="183">
        <v>37.9546</v>
      </c>
      <c r="M960" s="154">
        <f t="shared" si="127"/>
        <v>0.9448910576</v>
      </c>
      <c r="N960" s="250">
        <f t="shared" si="128"/>
        <v>97.08689474</v>
      </c>
      <c r="O960" s="250">
        <f t="shared" si="129"/>
        <v>2.374564718</v>
      </c>
      <c r="P960" s="156">
        <f>AVERAGE(O960:O961)</f>
        <v>2.316782185</v>
      </c>
      <c r="Q960" s="157">
        <f>(MAX(O960:O961)-MIN(O960:O961))/P960</f>
        <v>0.04988171399</v>
      </c>
      <c r="R960" s="302" t="str">
        <f>IF(Q960&gt;C$15, "Repeat", "")</f>
        <v/>
      </c>
    </row>
    <row r="961">
      <c r="B961" s="41">
        <f>'Sample Weights'!A565</f>
        <v>564</v>
      </c>
      <c r="C961" s="41">
        <f>'Sample Weights'!B565</f>
        <v>274</v>
      </c>
      <c r="D961" s="41" t="str">
        <f>'Sample Weights'!C565</f>
        <v>QCTN-16-3</v>
      </c>
      <c r="E961" s="41">
        <f>'Sample Weights'!D565</f>
        <v>0.0203</v>
      </c>
      <c r="F961" s="314" t="s">
        <v>976</v>
      </c>
      <c r="G961" s="315">
        <v>1.1811</v>
      </c>
      <c r="H961" s="314" t="s">
        <v>1131</v>
      </c>
      <c r="I961" s="314" t="s">
        <v>1131</v>
      </c>
      <c r="J961" s="315">
        <v>0.1598</v>
      </c>
      <c r="K961" s="183">
        <v>95.9397</v>
      </c>
      <c r="L961" s="183">
        <v>36.9761</v>
      </c>
      <c r="M961" s="154">
        <f t="shared" si="127"/>
        <v>0.9679266788</v>
      </c>
      <c r="N961" s="250">
        <f t="shared" si="128"/>
        <v>92.86259519</v>
      </c>
      <c r="O961" s="250">
        <f t="shared" si="129"/>
        <v>2.258999652</v>
      </c>
      <c r="P961" s="156"/>
      <c r="Q961" s="157"/>
      <c r="R961" s="302"/>
    </row>
    <row r="962">
      <c r="B962" s="41">
        <f>'Sample Weights'!A566</f>
        <v>565</v>
      </c>
      <c r="C962" s="41">
        <f>'Sample Weights'!B566</f>
        <v>259</v>
      </c>
      <c r="D962" s="41" t="str">
        <f>'Sample Weights'!C566</f>
        <v>PHLC-22-1</v>
      </c>
      <c r="E962" s="41">
        <f>'Sample Weights'!D566</f>
        <v>0.0205</v>
      </c>
      <c r="F962" s="314" t="s">
        <v>969</v>
      </c>
      <c r="G962" s="315">
        <v>1.1808</v>
      </c>
      <c r="H962" s="314" t="s">
        <v>1132</v>
      </c>
      <c r="I962" s="314" t="s">
        <v>1132</v>
      </c>
      <c r="J962" s="315">
        <v>0.1612</v>
      </c>
      <c r="K962" s="183">
        <v>69.6462</v>
      </c>
      <c r="L962" s="183">
        <v>39.2131</v>
      </c>
      <c r="M962" s="154">
        <f t="shared" si="127"/>
        <v>0.9103936983</v>
      </c>
      <c r="N962" s="250">
        <f t="shared" si="128"/>
        <v>63.40546159</v>
      </c>
      <c r="O962" s="250">
        <f t="shared" si="129"/>
        <v>1.55357671</v>
      </c>
      <c r="P962" s="156">
        <f>AVERAGE(O962:O963)</f>
        <v>1.489617264</v>
      </c>
      <c r="Q962" s="157">
        <f>(MAX(O962:O963)-MIN(O962:O963))/P962</f>
        <v>0.08587366379</v>
      </c>
      <c r="R962" s="302" t="str">
        <f>IF(Q962&gt;C$15, "Repeat", "")</f>
        <v/>
      </c>
    </row>
    <row r="963">
      <c r="B963" s="41">
        <f>'Sample Weights'!A567</f>
        <v>566</v>
      </c>
      <c r="C963" s="41">
        <f>'Sample Weights'!B567</f>
        <v>259</v>
      </c>
      <c r="D963" s="41" t="str">
        <f>'Sample Weights'!C567</f>
        <v>PHLC-22-1</v>
      </c>
      <c r="E963" s="41">
        <f>'Sample Weights'!D567</f>
        <v>0.0206</v>
      </c>
      <c r="F963" s="314" t="s">
        <v>969</v>
      </c>
      <c r="G963" s="315">
        <v>1.1802</v>
      </c>
      <c r="H963" s="314" t="s">
        <v>1133</v>
      </c>
      <c r="I963" s="314" t="s">
        <v>1133</v>
      </c>
      <c r="J963" s="315">
        <v>0.1583</v>
      </c>
      <c r="K963" s="183">
        <v>9.3833</v>
      </c>
      <c r="L963" s="183">
        <v>5.7327</v>
      </c>
      <c r="M963" s="154">
        <f t="shared" si="127"/>
        <v>6.21521982</v>
      </c>
      <c r="N963" s="250">
        <f t="shared" si="128"/>
        <v>58.31927213</v>
      </c>
      <c r="O963" s="250">
        <f t="shared" si="129"/>
        <v>1.425657818</v>
      </c>
      <c r="P963" s="156"/>
      <c r="Q963" s="157"/>
      <c r="R963" s="302"/>
    </row>
    <row r="964">
      <c r="B964" s="41">
        <f>'Sample Weights'!A568</f>
        <v>567</v>
      </c>
      <c r="C964" s="41">
        <f>'Sample Weights'!B568</f>
        <v>97</v>
      </c>
      <c r="D964" s="41" t="str">
        <f>'Sample Weights'!C568</f>
        <v>HARB-26-5</v>
      </c>
      <c r="E964" s="41">
        <f>'Sample Weights'!D568</f>
        <v>0.0204</v>
      </c>
      <c r="F964" s="314" t="s">
        <v>962</v>
      </c>
      <c r="G964" s="315">
        <v>1.1851</v>
      </c>
      <c r="H964" s="314" t="s">
        <v>916</v>
      </c>
      <c r="I964" s="314" t="s">
        <v>916</v>
      </c>
      <c r="J964" s="315">
        <v>0.1655</v>
      </c>
      <c r="K964" s="183">
        <v>144.6656</v>
      </c>
      <c r="L964" s="183">
        <v>35.6339</v>
      </c>
      <c r="M964" s="154">
        <f t="shared" si="127"/>
        <v>1.009394285</v>
      </c>
      <c r="N964" s="250">
        <f t="shared" si="128"/>
        <v>146.0246299</v>
      </c>
      <c r="O964" s="250">
        <f t="shared" si="129"/>
        <v>3.509509011</v>
      </c>
      <c r="P964" s="156">
        <f>AVERAGE(O964:O965)</f>
        <v>3.497564716</v>
      </c>
      <c r="Q964" s="157">
        <f>(MAX(O964:O965)-MIN(O964:O965))/P964</f>
        <v>0.006830063734</v>
      </c>
      <c r="R964" s="302" t="str">
        <f>IF(Q964&gt;C$15, "Repeat", "")</f>
        <v/>
      </c>
      <c r="S964" s="251" t="s">
        <v>785</v>
      </c>
    </row>
    <row r="965">
      <c r="B965" s="41">
        <f>'Sample Weights'!A569</f>
        <v>568</v>
      </c>
      <c r="C965" s="41">
        <f>'Sample Weights'!B569</f>
        <v>97</v>
      </c>
      <c r="D965" s="41" t="str">
        <f>'Sample Weights'!C569</f>
        <v>HARB-26-5</v>
      </c>
      <c r="E965" s="41">
        <f>'Sample Weights'!D569</f>
        <v>0.0217</v>
      </c>
      <c r="F965" s="314" t="s">
        <v>962</v>
      </c>
      <c r="G965" s="315">
        <v>1.1811</v>
      </c>
      <c r="H965" s="314" t="s">
        <v>917</v>
      </c>
      <c r="I965" s="314" t="s">
        <v>917</v>
      </c>
      <c r="J965" s="315">
        <v>0.1607</v>
      </c>
      <c r="K965" s="183">
        <v>155.5166</v>
      </c>
      <c r="L965" s="183">
        <v>35.8106</v>
      </c>
      <c r="M965" s="154">
        <f t="shared" si="127"/>
        <v>0.9988822242</v>
      </c>
      <c r="N965" s="250">
        <f t="shared" si="128"/>
        <v>155.3427673</v>
      </c>
      <c r="O965" s="250">
        <f t="shared" si="129"/>
        <v>3.485620421</v>
      </c>
      <c r="P965" s="156"/>
      <c r="Q965" s="157"/>
      <c r="R965" s="302"/>
    </row>
    <row r="966">
      <c r="B966" s="41">
        <f>'Sample Weights'!A570</f>
        <v>569</v>
      </c>
      <c r="C966" s="41">
        <f>'Sample Weights'!B570</f>
        <v>54</v>
      </c>
      <c r="D966" s="41" t="str">
        <f>'Sample Weights'!C570</f>
        <v>CNYH-28-4</v>
      </c>
      <c r="E966" s="41">
        <f>'Sample Weights'!D570</f>
        <v>0.0214</v>
      </c>
      <c r="F966" s="314" t="s">
        <v>968</v>
      </c>
      <c r="G966" s="315">
        <v>1.1818</v>
      </c>
      <c r="H966" s="314" t="s">
        <v>918</v>
      </c>
      <c r="I966" s="314" t="s">
        <v>918</v>
      </c>
      <c r="J966" s="315">
        <v>0.1591</v>
      </c>
      <c r="K966" s="183">
        <v>64.8674</v>
      </c>
      <c r="L966" s="183">
        <v>38.286</v>
      </c>
      <c r="M966" s="154">
        <f t="shared" si="127"/>
        <v>0.9302781404</v>
      </c>
      <c r="N966" s="250">
        <f t="shared" si="128"/>
        <v>60.34472424</v>
      </c>
      <c r="O966" s="250">
        <f t="shared" si="129"/>
        <v>1.419672236</v>
      </c>
      <c r="P966" s="156">
        <f>AVERAGE(O966:O967)</f>
        <v>1.36296474</v>
      </c>
      <c r="Q966" s="157">
        <f>(MAX(O966:O967)-MIN(O966:O967))/P966</f>
        <v>0.08321197925</v>
      </c>
      <c r="R966" s="302" t="str">
        <f>IF(Q966&gt;C$15, "Repeat", "")</f>
        <v/>
      </c>
    </row>
    <row r="967">
      <c r="B967" s="41">
        <f>'Sample Weights'!A571</f>
        <v>570</v>
      </c>
      <c r="C967" s="41">
        <f>'Sample Weights'!B571</f>
        <v>54</v>
      </c>
      <c r="D967" s="41" t="str">
        <f>'Sample Weights'!C571</f>
        <v>CNYH-28-4</v>
      </c>
      <c r="E967" s="41">
        <f>'Sample Weights'!D571</f>
        <v>0.0206</v>
      </c>
      <c r="F967" s="314" t="s">
        <v>968</v>
      </c>
      <c r="G967" s="315">
        <v>1.1816</v>
      </c>
      <c r="H967" s="314" t="s">
        <v>919</v>
      </c>
      <c r="I967" s="314" t="s">
        <v>919</v>
      </c>
      <c r="J967" s="315">
        <v>0.1587</v>
      </c>
      <c r="K967" s="183">
        <v>58.8346</v>
      </c>
      <c r="L967" s="183">
        <v>39.4689</v>
      </c>
      <c r="M967" s="154">
        <f t="shared" si="127"/>
        <v>0.9020736663</v>
      </c>
      <c r="N967" s="250">
        <f t="shared" si="128"/>
        <v>53.07314333</v>
      </c>
      <c r="O967" s="250">
        <f t="shared" si="129"/>
        <v>1.306257243</v>
      </c>
      <c r="P967" s="156"/>
      <c r="Q967" s="157"/>
      <c r="R967" s="302"/>
    </row>
    <row r="968">
      <c r="B968" s="41">
        <f>'Sample Weights'!A572</f>
        <v>571</v>
      </c>
      <c r="C968" s="41">
        <f>'Sample Weights'!B572</f>
        <v>83</v>
      </c>
      <c r="D968" s="41" t="str">
        <f>'Sample Weights'!C572</f>
        <v>FNYI-28-5</v>
      </c>
      <c r="E968" s="41">
        <f>'Sample Weights'!D572</f>
        <v>0.021</v>
      </c>
      <c r="F968" s="314" t="s">
        <v>976</v>
      </c>
      <c r="G968" s="315">
        <v>1.1855</v>
      </c>
      <c r="H968" s="314" t="s">
        <v>920</v>
      </c>
      <c r="I968" s="314" t="s">
        <v>920</v>
      </c>
      <c r="J968" s="315">
        <v>0.1573</v>
      </c>
      <c r="K968" s="183">
        <v>67.6543</v>
      </c>
      <c r="L968" s="184">
        <v>35.8661</v>
      </c>
      <c r="M968" s="154">
        <f t="shared" si="127"/>
        <v>1</v>
      </c>
      <c r="N968" s="250">
        <f t="shared" si="128"/>
        <v>67.6543</v>
      </c>
      <c r="O968" s="250">
        <f t="shared" si="129"/>
        <v>1.615628299</v>
      </c>
      <c r="P968" s="156">
        <f>AVERAGE(O968:O969)</f>
        <v>1.590907189</v>
      </c>
      <c r="Q968" s="157">
        <f>(MAX(O968:O969)-MIN(O968:O969))/P968</f>
        <v>0.03107800329</v>
      </c>
      <c r="R968" s="302" t="str">
        <f>IF(Q968&gt;C$15, "Repeat", "")</f>
        <v/>
      </c>
    </row>
    <row r="969">
      <c r="B969" s="41">
        <f>'Sample Weights'!A573</f>
        <v>572</v>
      </c>
      <c r="C969" s="41">
        <f>'Sample Weights'!B573</f>
        <v>83</v>
      </c>
      <c r="D969" s="41" t="str">
        <f>'Sample Weights'!C573</f>
        <v>FNYI-28-5</v>
      </c>
      <c r="E969" s="41">
        <f>'Sample Weights'!D573</f>
        <v>0.0213</v>
      </c>
      <c r="F969" s="314" t="s">
        <v>968</v>
      </c>
      <c r="G969" s="315">
        <v>1.184</v>
      </c>
      <c r="H969" s="314" t="s">
        <v>921</v>
      </c>
      <c r="I969" s="314" t="s">
        <v>921</v>
      </c>
      <c r="J969" s="315">
        <v>0.159</v>
      </c>
      <c r="K969" s="183">
        <v>67.6545</v>
      </c>
      <c r="L969" s="183">
        <v>36.3027</v>
      </c>
      <c r="M969" s="154">
        <f t="shared" si="127"/>
        <v>0.9827181167</v>
      </c>
      <c r="N969" s="250">
        <f t="shared" si="128"/>
        <v>66.48530283</v>
      </c>
      <c r="O969" s="250">
        <f t="shared" si="129"/>
        <v>1.56618608</v>
      </c>
      <c r="P969" s="156"/>
      <c r="Q969" s="157"/>
      <c r="R969" s="302"/>
    </row>
    <row r="970">
      <c r="B970" s="41">
        <f>'Sample Weights'!A574</f>
        <v>573</v>
      </c>
      <c r="C970" s="41">
        <f>'Sample Weights'!B574</f>
        <v>162</v>
      </c>
      <c r="D970" s="41" t="str">
        <f>'Sample Weights'!C574</f>
        <v>KLNC-20-2</v>
      </c>
      <c r="E970" s="41">
        <f>'Sample Weights'!D574</f>
        <v>0.02</v>
      </c>
      <c r="F970" s="314" t="s">
        <v>976</v>
      </c>
      <c r="G970" s="315">
        <v>1.1807</v>
      </c>
      <c r="H970" s="314" t="s">
        <v>922</v>
      </c>
      <c r="I970" s="314" t="s">
        <v>922</v>
      </c>
      <c r="J970" s="315">
        <v>0.1596</v>
      </c>
      <c r="K970" s="183">
        <v>5.799</v>
      </c>
      <c r="L970" s="183">
        <v>35.8459</v>
      </c>
      <c r="M970" s="154">
        <f t="shared" si="127"/>
        <v>0.9980344177</v>
      </c>
      <c r="N970" s="250">
        <f t="shared" si="128"/>
        <v>5.787601588</v>
      </c>
      <c r="O970" s="250">
        <f t="shared" si="129"/>
        <v>0.2200305663</v>
      </c>
      <c r="P970" s="156">
        <f>AVERAGE(O970:O971)</f>
        <v>0.2064646162</v>
      </c>
      <c r="Q970" s="157">
        <f>(MAX(O970:O971)-MIN(O970:O971))/P970</f>
        <v>0.1314118646</v>
      </c>
      <c r="R970" s="302" t="str">
        <f>IF(Q970&gt;C$15, "Repeat", "")</f>
        <v>Repeat</v>
      </c>
      <c r="S970" s="199" t="s">
        <v>782</v>
      </c>
    </row>
    <row r="971">
      <c r="B971" s="41">
        <f>'Sample Weights'!A575</f>
        <v>574</v>
      </c>
      <c r="C971" s="41">
        <f>'Sample Weights'!B575</f>
        <v>162</v>
      </c>
      <c r="D971" s="41" t="str">
        <f>'Sample Weights'!C575</f>
        <v>KLNC-20-2</v>
      </c>
      <c r="E971" s="41">
        <f>'Sample Weights'!D575</f>
        <v>0.0209</v>
      </c>
      <c r="F971" s="314" t="s">
        <v>1066</v>
      </c>
      <c r="G971" s="315">
        <v>1.1839</v>
      </c>
      <c r="H971" s="314" t="s">
        <v>923</v>
      </c>
      <c r="I971" s="314" t="s">
        <v>923</v>
      </c>
      <c r="J971" s="315">
        <v>0.1578</v>
      </c>
      <c r="K971" s="183">
        <v>5.3933</v>
      </c>
      <c r="L971" s="183">
        <v>38.4999</v>
      </c>
      <c r="M971" s="154">
        <f t="shared" si="127"/>
        <v>0.9269323505</v>
      </c>
      <c r="N971" s="250">
        <f t="shared" si="128"/>
        <v>4.999224246</v>
      </c>
      <c r="O971" s="250">
        <f t="shared" si="129"/>
        <v>0.1928986661</v>
      </c>
      <c r="P971" s="156"/>
      <c r="Q971" s="157"/>
      <c r="R971" s="302"/>
    </row>
    <row r="972">
      <c r="B972" s="41">
        <f>'Sample Weights'!A576</f>
        <v>575</v>
      </c>
      <c r="C972" s="41" t="str">
        <f>'Sample Weights'!B576</f>
        <v>Nisqually-1</v>
      </c>
      <c r="D972" s="41" t="str">
        <f>'Sample Weights'!C576</f>
        <v/>
      </c>
      <c r="E972" s="41">
        <f>'Sample Weights'!D576</f>
        <v>0.0202</v>
      </c>
      <c r="F972" s="314" t="s">
        <v>976</v>
      </c>
      <c r="G972" s="315">
        <v>1.1823</v>
      </c>
      <c r="H972" s="314" t="s">
        <v>924</v>
      </c>
      <c r="I972" s="314" t="s">
        <v>924</v>
      </c>
      <c r="J972" s="315">
        <v>0.1586</v>
      </c>
      <c r="K972" s="183">
        <v>75.0959</v>
      </c>
      <c r="L972" s="183">
        <v>37.4509</v>
      </c>
      <c r="M972" s="154">
        <f t="shared" si="127"/>
        <v>0.9559556007</v>
      </c>
      <c r="N972" s="250">
        <f t="shared" si="128"/>
        <v>71.7883462</v>
      </c>
      <c r="O972" s="250">
        <f t="shared" si="129"/>
        <v>1.774048109</v>
      </c>
      <c r="P972" s="156">
        <f>AVERAGE(O972:O973)</f>
        <v>1.782903464</v>
      </c>
      <c r="Q972" s="157">
        <f>(MAX(O972:O973)-MIN(O972:O973))/P972</f>
        <v>0.00993363391</v>
      </c>
      <c r="R972" s="302" t="str">
        <f>IF(Q972&gt;C$15, "Repeat", "")</f>
        <v/>
      </c>
    </row>
    <row r="973">
      <c r="B973" s="41">
        <f>'Sample Weights'!A577</f>
        <v>576</v>
      </c>
      <c r="C973" s="41" t="str">
        <f>'Sample Weights'!B577</f>
        <v>Nisqually-1</v>
      </c>
      <c r="D973" s="41" t="str">
        <f>'Sample Weights'!C577</f>
        <v/>
      </c>
      <c r="E973" s="41">
        <f>'Sample Weights'!D577</f>
        <v>0.021</v>
      </c>
      <c r="F973" s="314" t="s">
        <v>1066</v>
      </c>
      <c r="G973" s="315">
        <v>1.1824</v>
      </c>
      <c r="H973" s="314" t="s">
        <v>925</v>
      </c>
      <c r="I973" s="314" t="s">
        <v>925</v>
      </c>
      <c r="J973" s="315">
        <v>0.1582</v>
      </c>
      <c r="K973" s="183">
        <v>87.744</v>
      </c>
      <c r="L973" s="183">
        <v>41.401</v>
      </c>
      <c r="M973" s="154">
        <f t="shared" si="127"/>
        <v>0.8611575633</v>
      </c>
      <c r="N973" s="250">
        <f t="shared" si="128"/>
        <v>75.56140924</v>
      </c>
      <c r="O973" s="250">
        <f t="shared" si="129"/>
        <v>1.79175882</v>
      </c>
      <c r="P973" s="156"/>
      <c r="Q973" s="157"/>
      <c r="R973" s="302"/>
    </row>
    <row r="974">
      <c r="B974" s="251"/>
      <c r="C974" s="52"/>
      <c r="D974" s="53"/>
      <c r="E974" s="52"/>
      <c r="F974" s="53"/>
      <c r="G974" s="53"/>
      <c r="H974" s="29"/>
      <c r="I974" s="53"/>
      <c r="J974" s="53"/>
      <c r="K974" s="52"/>
      <c r="L974" s="91"/>
      <c r="M974" s="52"/>
      <c r="N974" s="52"/>
      <c r="O974" s="52"/>
      <c r="P974" s="54"/>
      <c r="Q974" s="54"/>
    </row>
    <row r="975">
      <c r="B975" s="132"/>
      <c r="C975" s="52"/>
      <c r="D975" s="53"/>
      <c r="E975" s="52"/>
      <c r="F975" s="53"/>
      <c r="G975" s="53"/>
      <c r="H975" s="53"/>
      <c r="I975" s="53"/>
      <c r="J975" s="53"/>
      <c r="K975" s="52"/>
      <c r="L975" s="91" t="s">
        <v>590</v>
      </c>
      <c r="M975" s="52"/>
      <c r="N975" s="52"/>
      <c r="O975" s="52"/>
      <c r="P975" s="54"/>
      <c r="Q975" s="54"/>
    </row>
    <row r="976">
      <c r="B976" s="251" t="s">
        <v>1134</v>
      </c>
      <c r="C976" s="52"/>
      <c r="D976" s="53"/>
      <c r="E976" s="52"/>
      <c r="F976" s="53"/>
      <c r="G976" s="53"/>
      <c r="H976" s="29"/>
      <c r="I976" s="53"/>
      <c r="J976" s="53"/>
      <c r="K976" s="52"/>
      <c r="L976" s="323">
        <f>AVERAGE(L950:L973)</f>
        <v>35.88570417</v>
      </c>
      <c r="M976" s="52"/>
      <c r="N976" s="52"/>
      <c r="O976" s="52"/>
      <c r="P976" s="54"/>
      <c r="Q976" s="54"/>
    </row>
    <row r="977">
      <c r="B977" s="60" t="s">
        <v>372</v>
      </c>
      <c r="C977" s="59" t="s">
        <v>1135</v>
      </c>
      <c r="D977" s="53"/>
      <c r="E977" s="52"/>
      <c r="F977" s="53"/>
      <c r="G977" s="53"/>
      <c r="H977" s="53"/>
      <c r="I977" s="53"/>
      <c r="J977" s="53"/>
      <c r="K977" s="52"/>
      <c r="L977" s="52"/>
      <c r="M977" s="52"/>
      <c r="N977" s="52"/>
      <c r="O977" s="52"/>
      <c r="P977" s="54"/>
      <c r="Q977" s="54"/>
    </row>
    <row r="978">
      <c r="B978" s="127" t="s">
        <v>1136</v>
      </c>
      <c r="C978" s="52"/>
      <c r="D978" s="53"/>
      <c r="E978" s="52"/>
      <c r="F978" s="53"/>
      <c r="G978" s="53"/>
      <c r="H978" s="53"/>
      <c r="I978" s="53"/>
      <c r="J978" s="53"/>
      <c r="K978" s="52"/>
      <c r="L978" s="52"/>
      <c r="M978" s="52"/>
      <c r="N978" s="52"/>
      <c r="O978" s="52"/>
      <c r="P978" s="54"/>
      <c r="Q978" s="54"/>
    </row>
    <row r="979">
      <c r="B979" s="132"/>
      <c r="C979" s="52"/>
      <c r="D979" s="53"/>
      <c r="E979" s="52"/>
      <c r="F979" s="63" t="s">
        <v>1118</v>
      </c>
      <c r="G979" s="53"/>
      <c r="H979" s="53"/>
      <c r="I979" s="63" t="s">
        <v>1137</v>
      </c>
      <c r="J979" s="53"/>
      <c r="K979" s="52"/>
      <c r="L979" s="52"/>
      <c r="M979" s="52"/>
      <c r="N979" s="52"/>
      <c r="O979" s="52"/>
      <c r="P979" s="54"/>
      <c r="Q979" s="54"/>
      <c r="R979" s="91"/>
    </row>
    <row r="980">
      <c r="B980" s="306" t="s">
        <v>394</v>
      </c>
      <c r="C980" s="306" t="s">
        <v>4</v>
      </c>
      <c r="D980" s="306" t="s">
        <v>5</v>
      </c>
      <c r="E980" s="306" t="s">
        <v>398</v>
      </c>
      <c r="F980" s="306" t="s">
        <v>399</v>
      </c>
      <c r="G980" s="306" t="s">
        <v>400</v>
      </c>
      <c r="H980" s="306" t="s">
        <v>401</v>
      </c>
      <c r="I980" s="306" t="s">
        <v>402</v>
      </c>
      <c r="J980" s="306" t="s">
        <v>403</v>
      </c>
      <c r="K980" s="306" t="s">
        <v>404</v>
      </c>
      <c r="L980" s="306" t="s">
        <v>405</v>
      </c>
      <c r="M980" s="306" t="s">
        <v>406</v>
      </c>
      <c r="N980" s="306" t="s">
        <v>407</v>
      </c>
      <c r="O980" s="306" t="s">
        <v>408</v>
      </c>
      <c r="P980" s="307" t="s">
        <v>409</v>
      </c>
      <c r="Q980" s="307" t="s">
        <v>411</v>
      </c>
      <c r="R980" s="308" t="s">
        <v>412</v>
      </c>
    </row>
    <row r="981">
      <c r="B981" s="41">
        <f>'Sample Weights'!A578</f>
        <v>701</v>
      </c>
      <c r="C981" s="41">
        <f>'Sample Weights'!B578</f>
        <v>271</v>
      </c>
      <c r="D981" s="41" t="str">
        <f>'Sample Weights'!C578</f>
        <v>QBKR-16-4</v>
      </c>
      <c r="E981" s="41">
        <f>'Sample Weights'!D578</f>
        <v>0.021</v>
      </c>
      <c r="F981" s="314">
        <v>0.0996</v>
      </c>
      <c r="G981" s="315">
        <v>1.1802</v>
      </c>
      <c r="H981" s="314" t="s">
        <v>1015</v>
      </c>
      <c r="I981" s="314" t="s">
        <v>938</v>
      </c>
      <c r="J981" s="315">
        <v>0.1627</v>
      </c>
      <c r="K981" s="301">
        <v>78.6418</v>
      </c>
      <c r="L981" s="301">
        <v>35.9835</v>
      </c>
      <c r="M981" s="154">
        <f t="shared" ref="M981:M1004" si="130">(L$984/(F$984/C$10)/(F$984/C$10+(G$984-F$984)/C$11+J$984/C$12))/(L981/(F981/C$10)/(F981/C$10+(G981-F981)/C$11+J981/C$12))</f>
        <v>1.002790577</v>
      </c>
      <c r="N981" s="250">
        <f t="shared" ref="N981:N1004" si="131">K981*M981</f>
        <v>78.86125601</v>
      </c>
      <c r="O981" s="250">
        <f t="shared" ref="O981:O1004" si="132">(N981-D$1056)/D$1055*(F981/C$10+(G981-F981)/C$11+J981/C$12)/E981</f>
        <v>1.970399844</v>
      </c>
      <c r="P981" s="156">
        <f>AVERAGE(O981:O982)</f>
        <v>1.90207645</v>
      </c>
      <c r="Q981" s="157">
        <f>(MAX(O981:O982)-MIN(O981:O982))/P981</f>
        <v>0.07184084973</v>
      </c>
      <c r="R981" s="302" t="str">
        <f>IF(Q981&gt;C$15, "Repeat", "")</f>
        <v/>
      </c>
    </row>
    <row r="982">
      <c r="B982" s="41">
        <f>'Sample Weights'!A579</f>
        <v>702</v>
      </c>
      <c r="C982" s="41">
        <f>'Sample Weights'!B579</f>
        <v>271</v>
      </c>
      <c r="D982" s="41" t="str">
        <f>'Sample Weights'!C579</f>
        <v>QBKR-16-4</v>
      </c>
      <c r="E982" s="41">
        <f>'Sample Weights'!D579</f>
        <v>0.0216</v>
      </c>
      <c r="F982" s="314" t="s">
        <v>968</v>
      </c>
      <c r="G982" s="315">
        <v>1.1802</v>
      </c>
      <c r="H982" s="314" t="s">
        <v>938</v>
      </c>
      <c r="I982" s="316"/>
      <c r="J982" s="315">
        <v>0.1614</v>
      </c>
      <c r="K982" s="183">
        <v>73.6702</v>
      </c>
      <c r="L982" s="183">
        <v>35.2194</v>
      </c>
      <c r="M982" s="154">
        <f t="shared" si="130"/>
        <v>1.022832751</v>
      </c>
      <c r="N982" s="250">
        <f t="shared" si="131"/>
        <v>75.35229335</v>
      </c>
      <c r="O982" s="250">
        <f t="shared" si="132"/>
        <v>1.833753055</v>
      </c>
      <c r="P982" s="156"/>
      <c r="Q982" s="157"/>
      <c r="R982" s="302"/>
    </row>
    <row r="983">
      <c r="B983" s="41">
        <f>'Sample Weights'!A580</f>
        <v>579</v>
      </c>
      <c r="C983" s="41">
        <f>'Sample Weights'!B580</f>
        <v>286</v>
      </c>
      <c r="D983" s="41" t="str">
        <f>'Sample Weights'!C580</f>
        <v>QAUS-16-7</v>
      </c>
      <c r="E983" s="41">
        <f>'Sample Weights'!D580</f>
        <v>0.0214</v>
      </c>
      <c r="F983" s="314">
        <v>0.0998</v>
      </c>
      <c r="G983" s="315">
        <v>1.1803</v>
      </c>
      <c r="H983" s="314" t="s">
        <v>939</v>
      </c>
      <c r="I983" s="316"/>
      <c r="J983" s="315">
        <v>0.1612</v>
      </c>
      <c r="K983" s="183">
        <v>47.9114</v>
      </c>
      <c r="L983" s="183">
        <v>34.4763</v>
      </c>
      <c r="M983" s="154">
        <f t="shared" si="130"/>
        <v>1.04802257</v>
      </c>
      <c r="N983" s="250">
        <f t="shared" si="131"/>
        <v>50.21222854</v>
      </c>
      <c r="O983" s="250">
        <f t="shared" si="132"/>
        <v>1.26779996</v>
      </c>
      <c r="P983" s="156">
        <f>AVERAGE(O983:O984)</f>
        <v>1.23736817</v>
      </c>
      <c r="Q983" s="157">
        <f>(MAX(O983:O984)-MIN(O983:O984))/P983</f>
        <v>0.04918793017</v>
      </c>
      <c r="R983" s="302" t="str">
        <f>IF(Q983&gt;C$15, "Repeat", "")</f>
        <v/>
      </c>
    </row>
    <row r="984">
      <c r="B984" s="41">
        <f>'Sample Weights'!A581</f>
        <v>580</v>
      </c>
      <c r="C984" s="41">
        <f>'Sample Weights'!B581</f>
        <v>286</v>
      </c>
      <c r="D984" s="41" t="str">
        <f>'Sample Weights'!C581</f>
        <v>QAUS-16-7</v>
      </c>
      <c r="E984" s="41">
        <f>'Sample Weights'!D581</f>
        <v>0.02112</v>
      </c>
      <c r="F984" s="314">
        <v>0.099</v>
      </c>
      <c r="G984" s="315">
        <v>1.1811</v>
      </c>
      <c r="H984" s="314" t="s">
        <v>849</v>
      </c>
      <c r="I984" s="316"/>
      <c r="J984" s="315">
        <v>0.1606</v>
      </c>
      <c r="K984" s="183">
        <v>46.8937</v>
      </c>
      <c r="L984" s="184">
        <v>35.8517</v>
      </c>
      <c r="M984" s="154">
        <f t="shared" si="130"/>
        <v>1</v>
      </c>
      <c r="N984" s="250">
        <f t="shared" si="131"/>
        <v>46.8937</v>
      </c>
      <c r="O984" s="250">
        <f t="shared" si="132"/>
        <v>1.20693638</v>
      </c>
      <c r="P984" s="156"/>
      <c r="Q984" s="157"/>
      <c r="R984" s="302"/>
    </row>
    <row r="985">
      <c r="B985" s="41">
        <f>'Sample Weights'!A582</f>
        <v>581</v>
      </c>
      <c r="C985" s="41">
        <f>'Sample Weights'!B582</f>
        <v>311</v>
      </c>
      <c r="D985" s="41" t="str">
        <f>'Sample Weights'!C582</f>
        <v>SKWD-24-5</v>
      </c>
      <c r="E985" s="41">
        <f>'Sample Weights'!D582</f>
        <v>0.0213</v>
      </c>
      <c r="F985" s="314">
        <v>0.0973</v>
      </c>
      <c r="G985" s="315">
        <v>1.1807</v>
      </c>
      <c r="H985" s="314" t="s">
        <v>850</v>
      </c>
      <c r="I985" s="316"/>
      <c r="J985" s="315">
        <v>0.1609</v>
      </c>
      <c r="K985" s="183">
        <v>25.746</v>
      </c>
      <c r="L985" s="183">
        <v>39.0407</v>
      </c>
      <c r="M985" s="154">
        <f t="shared" si="130"/>
        <v>0.9023116324</v>
      </c>
      <c r="N985" s="250">
        <f t="shared" si="131"/>
        <v>23.23091529</v>
      </c>
      <c r="O985" s="250">
        <f t="shared" si="132"/>
        <v>0.6450312241</v>
      </c>
      <c r="P985" s="156">
        <f>AVERAGE(O985:O986)</f>
        <v>0.656042302</v>
      </c>
      <c r="Q985" s="157">
        <f>(MAX(O985:O986)-MIN(O985:O986))/P985</f>
        <v>0.03356819484</v>
      </c>
      <c r="R985" s="302" t="str">
        <f>IF(Q985&gt;C$15, "Repeat", "")</f>
        <v/>
      </c>
    </row>
    <row r="986">
      <c r="B986" s="41">
        <f>'Sample Weights'!A583</f>
        <v>582</v>
      </c>
      <c r="C986" s="41">
        <f>'Sample Weights'!B583</f>
        <v>311</v>
      </c>
      <c r="D986" s="41" t="str">
        <f>'Sample Weights'!C583</f>
        <v>SKWD-24-5</v>
      </c>
      <c r="E986" s="41">
        <f>'Sample Weights'!D583</f>
        <v>0.0212</v>
      </c>
      <c r="F986" s="314">
        <v>0.1024</v>
      </c>
      <c r="G986" s="315">
        <v>1.1748</v>
      </c>
      <c r="H986" s="314" t="s">
        <v>973</v>
      </c>
      <c r="I986" s="314" t="s">
        <v>970</v>
      </c>
      <c r="J986" s="315">
        <v>0.1615</v>
      </c>
      <c r="K986" s="183">
        <v>23.1849</v>
      </c>
      <c r="L986" s="183">
        <v>35.4456</v>
      </c>
      <c r="M986" s="154">
        <f t="shared" si="130"/>
        <v>1.041805296</v>
      </c>
      <c r="N986" s="250">
        <f t="shared" si="131"/>
        <v>24.15415161</v>
      </c>
      <c r="O986" s="250">
        <f t="shared" si="132"/>
        <v>0.6670533799</v>
      </c>
      <c r="P986" s="156"/>
      <c r="Q986" s="157"/>
      <c r="R986" s="302"/>
    </row>
    <row r="987">
      <c r="B987" s="41">
        <f>'Sample Weights'!A584</f>
        <v>583</v>
      </c>
      <c r="C987" s="41">
        <f>'Sample Weights'!B584</f>
        <v>163</v>
      </c>
      <c r="D987" s="41" t="str">
        <f>'Sample Weights'!C584</f>
        <v>KLND-20-1</v>
      </c>
      <c r="E987" s="41">
        <f>'Sample Weights'!D584</f>
        <v>0.0204</v>
      </c>
      <c r="F987" s="314">
        <v>0.0998</v>
      </c>
      <c r="G987" s="315">
        <v>1.1928</v>
      </c>
      <c r="H987" s="314" t="s">
        <v>972</v>
      </c>
      <c r="I987" s="314" t="s">
        <v>972</v>
      </c>
      <c r="J987" s="315">
        <v>0.161</v>
      </c>
      <c r="K987" s="183">
        <v>32.8356</v>
      </c>
      <c r="L987" s="183">
        <v>35.7199</v>
      </c>
      <c r="M987" s="154">
        <f t="shared" si="130"/>
        <v>1.021197079</v>
      </c>
      <c r="N987" s="250">
        <f t="shared" si="131"/>
        <v>33.53161882</v>
      </c>
      <c r="O987" s="250">
        <f t="shared" si="132"/>
        <v>0.9329319353</v>
      </c>
      <c r="P987" s="156">
        <f>AVERAGE(O987:O988)</f>
        <v>0.9160983297</v>
      </c>
      <c r="Q987" s="157">
        <f>(MAX(O987:O988)-MIN(O987:O988))/P987</f>
        <v>0.03675065236</v>
      </c>
      <c r="R987" s="302" t="str">
        <f>IF(Q987&gt;C$15, "Repeat", "")</f>
        <v/>
      </c>
    </row>
    <row r="988">
      <c r="B988" s="41">
        <f>'Sample Weights'!A585</f>
        <v>584</v>
      </c>
      <c r="C988" s="41">
        <f>'Sample Weights'!B585</f>
        <v>163</v>
      </c>
      <c r="D988" s="41" t="str">
        <f>'Sample Weights'!C585</f>
        <v>KLND-20-1</v>
      </c>
      <c r="E988" s="41">
        <f>'Sample Weights'!D585</f>
        <v>0.0207</v>
      </c>
      <c r="F988" s="314">
        <v>0.0999</v>
      </c>
      <c r="G988" s="315">
        <v>1.1866</v>
      </c>
      <c r="H988" s="314" t="s">
        <v>851</v>
      </c>
      <c r="I988" s="316"/>
      <c r="J988" s="315">
        <v>0.1611</v>
      </c>
      <c r="K988" s="183">
        <v>32.1374</v>
      </c>
      <c r="L988" s="183">
        <v>35.5279</v>
      </c>
      <c r="M988" s="154">
        <f t="shared" si="130"/>
        <v>1.022928357</v>
      </c>
      <c r="N988" s="250">
        <f t="shared" si="131"/>
        <v>32.87425778</v>
      </c>
      <c r="O988" s="250">
        <f t="shared" si="132"/>
        <v>0.899264724</v>
      </c>
      <c r="P988" s="156"/>
      <c r="Q988" s="157"/>
      <c r="R988" s="302"/>
    </row>
    <row r="989">
      <c r="B989" s="41">
        <f>'Sample Weights'!A586</f>
        <v>585</v>
      </c>
      <c r="C989" s="41">
        <f>'Sample Weights'!B586</f>
        <v>301</v>
      </c>
      <c r="D989" s="41" t="str">
        <f>'Sample Weights'!C586</f>
        <v>SKWA-24-5</v>
      </c>
      <c r="E989" s="41">
        <f>'Sample Weights'!D586</f>
        <v>0.0201</v>
      </c>
      <c r="F989" s="314">
        <v>0.0999</v>
      </c>
      <c r="G989" s="315">
        <v>1.1792</v>
      </c>
      <c r="H989" s="314" t="s">
        <v>974</v>
      </c>
      <c r="I989" s="316"/>
      <c r="J989" s="315">
        <v>0.1615</v>
      </c>
      <c r="K989" s="183">
        <v>32.9047</v>
      </c>
      <c r="L989" s="183">
        <v>35.5552</v>
      </c>
      <c r="M989" s="154">
        <f t="shared" si="130"/>
        <v>1.016537157</v>
      </c>
      <c r="N989" s="250">
        <f t="shared" si="131"/>
        <v>33.44885019</v>
      </c>
      <c r="O989" s="250">
        <f t="shared" si="132"/>
        <v>0.9352081404</v>
      </c>
      <c r="P989" s="156">
        <f>AVERAGE(O989:O990)</f>
        <v>0.9259243703</v>
      </c>
      <c r="Q989" s="157">
        <f>(MAX(O989:O990)-MIN(O989:O990))/P989</f>
        <v>0.02005297694</v>
      </c>
      <c r="R989" s="302" t="str">
        <f>IF(Q989&gt;C$15, "Repeat", "")</f>
        <v/>
      </c>
    </row>
    <row r="990">
      <c r="B990" s="41">
        <f>'Sample Weights'!A587</f>
        <v>586</v>
      </c>
      <c r="C990" s="41">
        <f>'Sample Weights'!B587</f>
        <v>301</v>
      </c>
      <c r="D990" s="41" t="str">
        <f>'Sample Weights'!C587</f>
        <v>SKWA-24-5</v>
      </c>
      <c r="E990" s="41">
        <f>'Sample Weights'!D587</f>
        <v>0.0204</v>
      </c>
      <c r="F990" s="314">
        <v>0.0999</v>
      </c>
      <c r="G990" s="315">
        <v>1.1863</v>
      </c>
      <c r="H990" s="314" t="s">
        <v>986</v>
      </c>
      <c r="I990" s="316"/>
      <c r="J990" s="315">
        <v>0.1608</v>
      </c>
      <c r="K990" s="183">
        <v>20.9472</v>
      </c>
      <c r="L990" s="183">
        <v>23.0193</v>
      </c>
      <c r="M990" s="154">
        <f t="shared" si="130"/>
        <v>1.578179064</v>
      </c>
      <c r="N990" s="250">
        <f t="shared" si="131"/>
        <v>33.05843249</v>
      </c>
      <c r="O990" s="250">
        <f t="shared" si="132"/>
        <v>0.9166406003</v>
      </c>
      <c r="P990" s="156"/>
      <c r="Q990" s="157"/>
      <c r="R990" s="302"/>
    </row>
    <row r="991">
      <c r="B991" s="41">
        <f>'Sample Weights'!A588</f>
        <v>587</v>
      </c>
      <c r="C991" s="41">
        <f>'Sample Weights'!B588</f>
        <v>107</v>
      </c>
      <c r="D991" s="41" t="str">
        <f>'Sample Weights'!C588</f>
        <v>HOMA-21-4</v>
      </c>
      <c r="E991" s="41">
        <f>'Sample Weights'!D588</f>
        <v>0.0209</v>
      </c>
      <c r="F991" s="314">
        <v>0.1009</v>
      </c>
      <c r="G991" s="315">
        <v>1.1861</v>
      </c>
      <c r="H991" s="314" t="s">
        <v>852</v>
      </c>
      <c r="I991" s="316"/>
      <c r="J991" s="315">
        <v>0.161</v>
      </c>
      <c r="K991" s="183">
        <v>65.3875</v>
      </c>
      <c r="L991" s="183">
        <v>39.175</v>
      </c>
      <c r="M991" s="154">
        <f t="shared" si="130"/>
        <v>0.9366323201</v>
      </c>
      <c r="N991" s="250">
        <f t="shared" si="131"/>
        <v>61.24404583</v>
      </c>
      <c r="O991" s="250">
        <f t="shared" si="132"/>
        <v>1.567049656</v>
      </c>
      <c r="P991" s="156">
        <f>AVERAGE(O991:O992)</f>
        <v>1.559730412</v>
      </c>
      <c r="Q991" s="157">
        <f>(MAX(O991:O992)-MIN(O991:O992))/P991</f>
        <v>0.009385268059</v>
      </c>
      <c r="R991" s="302" t="str">
        <f>IF(Q991&gt;C$15, "Repeat", "")</f>
        <v/>
      </c>
    </row>
    <row r="992">
      <c r="B992" s="41">
        <f>'Sample Weights'!A589</f>
        <v>588</v>
      </c>
      <c r="C992" s="41">
        <f>'Sample Weights'!B589</f>
        <v>107</v>
      </c>
      <c r="D992" s="41" t="str">
        <f>'Sample Weights'!C589</f>
        <v>HOMA-21-4</v>
      </c>
      <c r="E992" s="41">
        <f>'Sample Weights'!D589</f>
        <v>0.0208</v>
      </c>
      <c r="F992" s="314">
        <v>0.0999</v>
      </c>
      <c r="G992" s="315">
        <v>1.1865</v>
      </c>
      <c r="H992" s="314" t="s">
        <v>884</v>
      </c>
      <c r="I992" s="314" t="s">
        <v>884</v>
      </c>
      <c r="J992" s="315">
        <v>0.1612</v>
      </c>
      <c r="K992" s="183">
        <v>58.4504</v>
      </c>
      <c r="L992" s="183">
        <v>35.2289</v>
      </c>
      <c r="M992" s="154">
        <f t="shared" si="130"/>
        <v>1.031583432</v>
      </c>
      <c r="N992" s="250">
        <f t="shared" si="131"/>
        <v>60.29646422</v>
      </c>
      <c r="O992" s="250">
        <f t="shared" si="132"/>
        <v>1.552411168</v>
      </c>
      <c r="P992" s="156"/>
      <c r="Q992" s="157"/>
      <c r="R992" s="302"/>
    </row>
    <row r="993">
      <c r="B993" s="41">
        <f>'Sample Weights'!A590</f>
        <v>589</v>
      </c>
      <c r="C993" s="41">
        <f>'Sample Weights'!B590</f>
        <v>331</v>
      </c>
      <c r="D993" s="41" t="str">
        <f>'Sample Weights'!C590</f>
        <v>SQMA-25-1</v>
      </c>
      <c r="E993" s="41">
        <f>'Sample Weights'!D590</f>
        <v>0.0207</v>
      </c>
      <c r="F993" s="314">
        <v>0.1</v>
      </c>
      <c r="G993" s="315">
        <v>1.187</v>
      </c>
      <c r="H993" s="314" t="s">
        <v>853</v>
      </c>
      <c r="I993" s="314" t="s">
        <v>853</v>
      </c>
      <c r="J993" s="315">
        <v>0.1612</v>
      </c>
      <c r="K993" s="183">
        <v>16.5202</v>
      </c>
      <c r="L993" s="183">
        <v>36.1153</v>
      </c>
      <c r="M993" s="154">
        <f t="shared" si="130"/>
        <v>1.007665211</v>
      </c>
      <c r="N993" s="250">
        <f t="shared" si="131"/>
        <v>16.64683081</v>
      </c>
      <c r="O993" s="250">
        <f t="shared" si="132"/>
        <v>0.5084805115</v>
      </c>
      <c r="P993" s="156">
        <f>AVERAGE(O993:O994)</f>
        <v>0.5010673913</v>
      </c>
      <c r="Q993" s="157">
        <f>(MAX(O993:O994)-MIN(O993:O994))/P993</f>
        <v>0.02958931391</v>
      </c>
      <c r="R993" s="302" t="str">
        <f>IF(Q993&gt;C$15, "Repeat", "")</f>
        <v/>
      </c>
    </row>
    <row r="994">
      <c r="B994" s="41">
        <f>'Sample Weights'!A591</f>
        <v>590</v>
      </c>
      <c r="C994" s="41">
        <f>'Sample Weights'!B591</f>
        <v>331</v>
      </c>
      <c r="D994" s="41" t="str">
        <f>'Sample Weights'!C591</f>
        <v>SQMA-25-1</v>
      </c>
      <c r="E994" s="41">
        <f>'Sample Weights'!D591</f>
        <v>0.0215</v>
      </c>
      <c r="F994" s="314">
        <v>0.1</v>
      </c>
      <c r="G994" s="315">
        <v>1.1836</v>
      </c>
      <c r="H994" s="314" t="s">
        <v>885</v>
      </c>
      <c r="I994" s="316"/>
      <c r="J994" s="315">
        <v>0.1606</v>
      </c>
      <c r="K994" s="183">
        <v>17.7597</v>
      </c>
      <c r="L994" s="183">
        <v>38.1646</v>
      </c>
      <c r="M994" s="154">
        <f t="shared" si="130"/>
        <v>0.9507757519</v>
      </c>
      <c r="N994" s="250">
        <f t="shared" si="131"/>
        <v>16.88549212</v>
      </c>
      <c r="O994" s="250">
        <f t="shared" si="132"/>
        <v>0.4936542712</v>
      </c>
      <c r="P994" s="156"/>
      <c r="Q994" s="157"/>
      <c r="R994" s="302"/>
    </row>
    <row r="995">
      <c r="B995" s="41">
        <f>'Sample Weights'!A592</f>
        <v>591</v>
      </c>
      <c r="C995" s="41">
        <f>'Sample Weights'!B592</f>
        <v>164</v>
      </c>
      <c r="D995" s="41" t="str">
        <f>'Sample Weights'!C592</f>
        <v>KLND-20-2</v>
      </c>
      <c r="E995" s="41">
        <f>'Sample Weights'!D592</f>
        <v>0.0211</v>
      </c>
      <c r="F995" s="314">
        <v>0.0996</v>
      </c>
      <c r="G995" s="315">
        <v>1.1821</v>
      </c>
      <c r="H995" s="314" t="s">
        <v>886</v>
      </c>
      <c r="I995" s="316"/>
      <c r="J995" s="315">
        <v>0.1611</v>
      </c>
      <c r="K995" s="183">
        <v>3.4866</v>
      </c>
      <c r="L995" s="183">
        <v>36.1343</v>
      </c>
      <c r="M995" s="154">
        <f t="shared" si="130"/>
        <v>0.9992548019</v>
      </c>
      <c r="N995" s="250">
        <f t="shared" si="131"/>
        <v>3.484001792</v>
      </c>
      <c r="O995" s="250">
        <f t="shared" si="132"/>
        <v>0.1868856011</v>
      </c>
      <c r="P995" s="156">
        <f>AVERAGE(O995:O996)</f>
        <v>0.1872446007</v>
      </c>
      <c r="Q995" s="157">
        <f>(MAX(O995:O996)-MIN(O995:O996))/P995</f>
        <v>0.00383455287</v>
      </c>
      <c r="R995" s="302" t="str">
        <f>IF(Q995&gt;C$15, "Repeat", "")</f>
        <v/>
      </c>
    </row>
    <row r="996">
      <c r="B996" s="41">
        <f>'Sample Weights'!A593</f>
        <v>592</v>
      </c>
      <c r="C996" s="41">
        <f>'Sample Weights'!B593</f>
        <v>164</v>
      </c>
      <c r="D996" s="41" t="str">
        <f>'Sample Weights'!C593</f>
        <v>KLND-20-2</v>
      </c>
      <c r="E996" s="41">
        <f>'Sample Weights'!D593</f>
        <v>0.0219</v>
      </c>
      <c r="F996" s="314">
        <v>0.1001</v>
      </c>
      <c r="G996" s="315">
        <v>1.1851</v>
      </c>
      <c r="H996" s="314" t="s">
        <v>855</v>
      </c>
      <c r="I996" s="316"/>
      <c r="J996" s="315">
        <v>0.1605</v>
      </c>
      <c r="K996" s="183">
        <v>3.6707</v>
      </c>
      <c r="L996" s="183">
        <v>35.1286</v>
      </c>
      <c r="M996" s="154">
        <f t="shared" si="130"/>
        <v>1.035128601</v>
      </c>
      <c r="N996" s="250">
        <f t="shared" si="131"/>
        <v>3.799646556</v>
      </c>
      <c r="O996" s="250">
        <f t="shared" si="132"/>
        <v>0.1876036004</v>
      </c>
      <c r="P996" s="156"/>
      <c r="Q996" s="157"/>
      <c r="R996" s="302"/>
    </row>
    <row r="997">
      <c r="B997" s="41">
        <f>'Sample Weights'!A594</f>
        <v>593</v>
      </c>
      <c r="C997" s="41">
        <f>'Sample Weights'!B594</f>
        <v>190</v>
      </c>
      <c r="D997" s="41" t="str">
        <f>'Sample Weights'!C594</f>
        <v>LILA-26-5</v>
      </c>
      <c r="E997" s="41">
        <f>'Sample Weights'!D594</f>
        <v>0.0204</v>
      </c>
      <c r="F997" s="314">
        <v>0.1001</v>
      </c>
      <c r="G997" s="315">
        <v>1.1899</v>
      </c>
      <c r="H997" s="314" t="s">
        <v>887</v>
      </c>
      <c r="I997" s="316"/>
      <c r="J997" s="315">
        <v>0.1611</v>
      </c>
      <c r="K997" s="183">
        <v>72.9309</v>
      </c>
      <c r="L997" s="183">
        <v>36.8892</v>
      </c>
      <c r="M997" s="154">
        <f t="shared" si="130"/>
        <v>0.9896680758</v>
      </c>
      <c r="N997" s="250">
        <f t="shared" si="131"/>
        <v>72.17738347</v>
      </c>
      <c r="O997" s="250">
        <f t="shared" si="132"/>
        <v>1.878124352</v>
      </c>
      <c r="P997" s="156">
        <f>AVERAGE(O997:O998)</f>
        <v>1.952668045</v>
      </c>
      <c r="Q997" s="157">
        <f>(MAX(O997:O998)-MIN(O997:O998))/P997</f>
        <v>0.07635060489</v>
      </c>
      <c r="R997" s="302" t="str">
        <f>IF(Q997&gt;C$15, "Repeat", "")</f>
        <v/>
      </c>
    </row>
    <row r="998">
      <c r="B998" s="41">
        <f>'Sample Weights'!A595</f>
        <v>594</v>
      </c>
      <c r="C998" s="41">
        <f>'Sample Weights'!B595</f>
        <v>190</v>
      </c>
      <c r="D998" s="41" t="str">
        <f>'Sample Weights'!C595</f>
        <v>LILA-26-5</v>
      </c>
      <c r="E998" s="41">
        <f>'Sample Weights'!D595</f>
        <v>0.0209</v>
      </c>
      <c r="F998" s="314">
        <v>0.0996</v>
      </c>
      <c r="G998" s="315">
        <v>1.1859</v>
      </c>
      <c r="H998" s="314" t="s">
        <v>856</v>
      </c>
      <c r="I998" s="314" t="s">
        <v>887</v>
      </c>
      <c r="J998" s="315">
        <v>0.162</v>
      </c>
      <c r="K998" s="183">
        <v>79.2665</v>
      </c>
      <c r="L998" s="183">
        <v>35.6694</v>
      </c>
      <c r="M998" s="154">
        <f t="shared" si="130"/>
        <v>1.015709975</v>
      </c>
      <c r="N998" s="250">
        <f t="shared" si="131"/>
        <v>80.51177474</v>
      </c>
      <c r="O998" s="250">
        <f t="shared" si="132"/>
        <v>2.027211738</v>
      </c>
      <c r="P998" s="156"/>
      <c r="Q998" s="157"/>
      <c r="R998" s="302"/>
    </row>
    <row r="999">
      <c r="B999" s="41">
        <f>'Sample Weights'!A596</f>
        <v>595</v>
      </c>
      <c r="C999" s="41">
        <f>'Sample Weights'!B596</f>
        <v>144</v>
      </c>
      <c r="D999" s="41" t="str">
        <f>'Sample Weights'!C596</f>
        <v>JASP-30-1</v>
      </c>
      <c r="E999" s="41">
        <f>'Sample Weights'!D596</f>
        <v>0.0209</v>
      </c>
      <c r="F999" s="314">
        <v>0.1001</v>
      </c>
      <c r="G999" s="315">
        <v>1.187</v>
      </c>
      <c r="H999" s="314" t="s">
        <v>890</v>
      </c>
      <c r="I999" s="314" t="s">
        <v>890</v>
      </c>
      <c r="J999" s="315">
        <v>0.1621</v>
      </c>
      <c r="K999" s="183">
        <v>126.1286</v>
      </c>
      <c r="L999" s="183">
        <v>35.1529</v>
      </c>
      <c r="M999" s="154">
        <f t="shared" si="130"/>
        <v>1.036767908</v>
      </c>
      <c r="N999" s="250">
        <f t="shared" si="131"/>
        <v>130.7660848</v>
      </c>
      <c r="O999" s="250">
        <f t="shared" si="132"/>
        <v>3.229280783</v>
      </c>
      <c r="P999" s="156">
        <f>AVERAGE(O999:O1000)</f>
        <v>3.222875983</v>
      </c>
      <c r="Q999" s="157">
        <f>(MAX(O999:O1000)-MIN(O999:O1000))/P999</f>
        <v>0.003974587036</v>
      </c>
      <c r="R999" s="302" t="str">
        <f>IF(Q999&gt;C$15, "Repeat", "")</f>
        <v/>
      </c>
    </row>
    <row r="1000">
      <c r="B1000" s="41">
        <f>'Sample Weights'!A597</f>
        <v>596</v>
      </c>
      <c r="C1000" s="41">
        <f>'Sample Weights'!B597</f>
        <v>144</v>
      </c>
      <c r="D1000" s="41" t="str">
        <f>'Sample Weights'!C597</f>
        <v>JASP-30-1</v>
      </c>
      <c r="E1000" s="41">
        <f>'Sample Weights'!D597</f>
        <v>0.0211</v>
      </c>
      <c r="F1000" s="314">
        <v>0.0997</v>
      </c>
      <c r="G1000" s="315">
        <v>1.1897</v>
      </c>
      <c r="H1000" s="314" t="s">
        <v>857</v>
      </c>
      <c r="I1000" s="316"/>
      <c r="J1000" s="315">
        <v>0.1621</v>
      </c>
      <c r="K1000" s="183">
        <v>124.4489</v>
      </c>
      <c r="L1000" s="183">
        <v>34.4918</v>
      </c>
      <c r="M1000" s="154">
        <f t="shared" si="130"/>
        <v>1.054573471</v>
      </c>
      <c r="N1000" s="250">
        <f t="shared" si="131"/>
        <v>131.2405084</v>
      </c>
      <c r="O1000" s="250">
        <f t="shared" si="132"/>
        <v>3.216471182</v>
      </c>
      <c r="P1000" s="156"/>
      <c r="Q1000" s="157"/>
      <c r="R1000" s="302"/>
    </row>
    <row r="1001">
      <c r="B1001" s="41">
        <f>'Sample Weights'!A598</f>
        <v>597</v>
      </c>
      <c r="C1001" s="41">
        <f>'Sample Weights'!B598</f>
        <v>284</v>
      </c>
      <c r="D1001" s="41" t="str">
        <f>'Sample Weights'!C598</f>
        <v>QAUS-16-3</v>
      </c>
      <c r="E1001" s="41">
        <f>'Sample Weights'!D598</f>
        <v>0.0206</v>
      </c>
      <c r="F1001" s="314">
        <v>0.1</v>
      </c>
      <c r="G1001" s="315">
        <v>1.1845</v>
      </c>
      <c r="H1001" s="314" t="s">
        <v>889</v>
      </c>
      <c r="I1001" s="316"/>
      <c r="J1001" s="315">
        <v>0.1591</v>
      </c>
      <c r="K1001" s="183">
        <v>20.4034</v>
      </c>
      <c r="L1001" s="183">
        <v>40.6454</v>
      </c>
      <c r="M1001" s="154">
        <f t="shared" si="130"/>
        <v>0.8926819859</v>
      </c>
      <c r="N1001" s="250">
        <f t="shared" si="131"/>
        <v>18.21374763</v>
      </c>
      <c r="O1001" s="250">
        <f t="shared" si="132"/>
        <v>0.5472581374</v>
      </c>
      <c r="P1001" s="156">
        <f>AVERAGE(O1001:O1002)</f>
        <v>0.543713356</v>
      </c>
      <c r="Q1001" s="157">
        <f>(MAX(O1001:O1002)-MIN(O1001:O1002))/P1001</f>
        <v>0.01303915523</v>
      </c>
      <c r="R1001" s="302" t="str">
        <f>IF(Q1001&gt;C$15, "Repeat", "")</f>
        <v/>
      </c>
    </row>
    <row r="1002">
      <c r="B1002" s="41">
        <f>'Sample Weights'!A599</f>
        <v>598</v>
      </c>
      <c r="C1002" s="41">
        <f>'Sample Weights'!B599</f>
        <v>284</v>
      </c>
      <c r="D1002" s="41" t="str">
        <f>'Sample Weights'!C599</f>
        <v>QAUS-16-3</v>
      </c>
      <c r="E1002" s="41">
        <f>'Sample Weights'!D599</f>
        <v>0.0207</v>
      </c>
      <c r="F1002" s="314">
        <v>0.0996</v>
      </c>
      <c r="G1002" s="315">
        <v>1.1807</v>
      </c>
      <c r="H1002" s="314" t="s">
        <v>858</v>
      </c>
      <c r="I1002" s="316"/>
      <c r="J1002" s="315">
        <v>0.1609</v>
      </c>
      <c r="K1002" s="183">
        <v>17.4342</v>
      </c>
      <c r="L1002" s="183">
        <v>34.7869</v>
      </c>
      <c r="M1002" s="154">
        <f t="shared" si="130"/>
        <v>1.036732304</v>
      </c>
      <c r="N1002" s="250">
        <f t="shared" si="131"/>
        <v>18.07459834</v>
      </c>
      <c r="O1002" s="250">
        <f t="shared" si="132"/>
        <v>0.5401685745</v>
      </c>
      <c r="P1002" s="156"/>
      <c r="Q1002" s="157"/>
      <c r="R1002" s="302"/>
    </row>
    <row r="1003">
      <c r="B1003" s="41">
        <f>'Sample Weights'!A600</f>
        <v>599</v>
      </c>
      <c r="C1003" s="41" t="str">
        <f>'Sample Weights'!B600</f>
        <v>Nisqually-1</v>
      </c>
      <c r="D1003" s="41" t="str">
        <f>'Sample Weights'!C600</f>
        <v/>
      </c>
      <c r="E1003" s="41">
        <f>'Sample Weights'!D600</f>
        <v>0.0211</v>
      </c>
      <c r="F1003" s="314">
        <v>0.0996</v>
      </c>
      <c r="G1003" s="315">
        <v>1.1878</v>
      </c>
      <c r="H1003" s="314" t="s">
        <v>892</v>
      </c>
      <c r="I1003" s="316"/>
      <c r="J1003" s="315">
        <v>0.1585</v>
      </c>
      <c r="K1003" s="183">
        <v>85.4529</v>
      </c>
      <c r="L1003" s="183">
        <v>39.769</v>
      </c>
      <c r="M1003" s="154">
        <f t="shared" si="130"/>
        <v>0.9107155455</v>
      </c>
      <c r="N1003" s="250">
        <f t="shared" si="131"/>
        <v>77.82328444</v>
      </c>
      <c r="O1003" s="250">
        <f t="shared" si="132"/>
        <v>1.943838358</v>
      </c>
      <c r="P1003" s="156">
        <f>AVERAGE(O1003:O1004)</f>
        <v>1.927819073</v>
      </c>
      <c r="Q1003" s="157">
        <f>(MAX(O1003:O1004)-MIN(O1003:O1004))/P1003</f>
        <v>0.01661907531</v>
      </c>
      <c r="R1003" s="302" t="str">
        <f>IF(Q1003&gt;C$15, "Repeat", "")</f>
        <v/>
      </c>
    </row>
    <row r="1004">
      <c r="B1004" s="41">
        <f>'Sample Weights'!A601</f>
        <v>600</v>
      </c>
      <c r="C1004" s="41" t="str">
        <f>'Sample Weights'!B601</f>
        <v>Nisqually-1</v>
      </c>
      <c r="D1004" s="41" t="str">
        <f>'Sample Weights'!C601</f>
        <v/>
      </c>
      <c r="E1004" s="41">
        <f>'Sample Weights'!D601</f>
        <v>0.0217</v>
      </c>
      <c r="F1004" s="314">
        <v>0.0998</v>
      </c>
      <c r="G1004" s="315">
        <v>1.1888</v>
      </c>
      <c r="H1004" s="314" t="s">
        <v>859</v>
      </c>
      <c r="I1004" s="314" t="s">
        <v>892</v>
      </c>
      <c r="J1004" s="315">
        <v>0.1604</v>
      </c>
      <c r="K1004" s="183">
        <v>78.225</v>
      </c>
      <c r="L1004" s="183">
        <v>36.1703</v>
      </c>
      <c r="M1004" s="154">
        <f t="shared" si="130"/>
        <v>1.005089038</v>
      </c>
      <c r="N1004" s="250">
        <f t="shared" si="131"/>
        <v>78.62309003</v>
      </c>
      <c r="O1004" s="250">
        <f t="shared" si="132"/>
        <v>1.911799788</v>
      </c>
      <c r="P1004" s="156"/>
      <c r="Q1004" s="157"/>
      <c r="R1004" s="302"/>
    </row>
    <row r="1005">
      <c r="B1005" s="251"/>
      <c r="C1005" s="52"/>
      <c r="D1005" s="53"/>
      <c r="E1005" s="52"/>
      <c r="F1005" s="53"/>
      <c r="G1005" s="53"/>
      <c r="H1005" s="29"/>
      <c r="I1005" s="53"/>
      <c r="J1005" s="53"/>
      <c r="K1005" s="52"/>
      <c r="L1005" s="91"/>
      <c r="M1005" s="52"/>
      <c r="N1005" s="52"/>
      <c r="O1005" s="52"/>
      <c r="P1005" s="54"/>
      <c r="Q1005" s="54"/>
    </row>
    <row r="1006">
      <c r="B1006" s="132"/>
      <c r="C1006" s="52"/>
      <c r="D1006" s="53"/>
      <c r="E1006" s="52"/>
      <c r="F1006" s="53"/>
      <c r="G1006" s="53"/>
      <c r="H1006" s="53"/>
      <c r="I1006" s="53"/>
      <c r="J1006" s="53"/>
      <c r="K1006" s="52"/>
      <c r="L1006" s="91" t="s">
        <v>590</v>
      </c>
      <c r="M1006" s="52"/>
      <c r="N1006" s="52"/>
      <c r="O1006" s="52"/>
      <c r="P1006" s="54"/>
      <c r="Q1006" s="54"/>
    </row>
    <row r="1007">
      <c r="B1007" s="251" t="s">
        <v>1138</v>
      </c>
      <c r="C1007" s="52"/>
      <c r="D1007" s="53"/>
      <c r="E1007" s="52"/>
      <c r="F1007" s="53"/>
      <c r="G1007" s="53"/>
      <c r="H1007" s="29"/>
      <c r="I1007" s="53"/>
      <c r="J1007" s="53"/>
      <c r="K1007" s="52"/>
      <c r="L1007" s="323">
        <f>AVERAGE(L981:L1004)</f>
        <v>35.8067125</v>
      </c>
      <c r="M1007" s="52"/>
      <c r="N1007" s="52"/>
      <c r="O1007" s="52"/>
      <c r="P1007" s="54"/>
      <c r="Q1007" s="54"/>
    </row>
    <row r="1008">
      <c r="B1008" s="60" t="s">
        <v>372</v>
      </c>
      <c r="C1008" s="59"/>
      <c r="D1008" s="53"/>
      <c r="E1008" s="52"/>
      <c r="F1008" s="53"/>
      <c r="G1008" s="53"/>
      <c r="H1008" s="53"/>
      <c r="I1008" s="53"/>
      <c r="J1008" s="53"/>
      <c r="K1008" s="52"/>
      <c r="L1008" s="52"/>
      <c r="M1008" s="52"/>
      <c r="N1008" s="52"/>
      <c r="O1008" s="52"/>
      <c r="P1008" s="54"/>
      <c r="Q1008" s="54"/>
    </row>
    <row r="1009">
      <c r="B1009" s="127" t="s">
        <v>1136</v>
      </c>
      <c r="C1009" s="52"/>
      <c r="D1009" s="53"/>
      <c r="E1009" s="52"/>
      <c r="F1009" s="53"/>
      <c r="G1009" s="53"/>
      <c r="H1009" s="53"/>
      <c r="I1009" s="53"/>
      <c r="J1009" s="53"/>
      <c r="K1009" s="52"/>
      <c r="L1009" s="52"/>
      <c r="M1009" s="52"/>
      <c r="N1009" s="52"/>
      <c r="O1009" s="52"/>
      <c r="P1009" s="54"/>
      <c r="Q1009" s="54"/>
    </row>
    <row r="1010">
      <c r="B1010" s="132"/>
      <c r="C1010" s="52"/>
      <c r="D1010" s="53"/>
      <c r="E1010" s="52"/>
      <c r="F1010" s="63" t="s">
        <v>1137</v>
      </c>
      <c r="G1010" s="53"/>
      <c r="H1010" s="53"/>
      <c r="I1010" s="63" t="s">
        <v>1139</v>
      </c>
      <c r="J1010" s="53"/>
      <c r="K1010" s="52"/>
      <c r="L1010" s="52"/>
      <c r="M1010" s="52"/>
      <c r="N1010" s="52"/>
      <c r="O1010" s="52"/>
      <c r="P1010" s="54"/>
      <c r="Q1010" s="54"/>
      <c r="R1010" s="91"/>
    </row>
    <row r="1011">
      <c r="B1011" s="306" t="s">
        <v>394</v>
      </c>
      <c r="C1011" s="306" t="s">
        <v>4</v>
      </c>
      <c r="D1011" s="306" t="s">
        <v>5</v>
      </c>
      <c r="E1011" s="306" t="s">
        <v>398</v>
      </c>
      <c r="F1011" s="306" t="s">
        <v>399</v>
      </c>
      <c r="G1011" s="306" t="s">
        <v>400</v>
      </c>
      <c r="H1011" s="306" t="s">
        <v>401</v>
      </c>
      <c r="I1011" s="306" t="s">
        <v>402</v>
      </c>
      <c r="J1011" s="306" t="s">
        <v>403</v>
      </c>
      <c r="K1011" s="306" t="s">
        <v>404</v>
      </c>
      <c r="L1011" s="306" t="s">
        <v>405</v>
      </c>
      <c r="M1011" s="306" t="s">
        <v>406</v>
      </c>
      <c r="N1011" s="306" t="s">
        <v>407</v>
      </c>
      <c r="O1011" s="306" t="s">
        <v>408</v>
      </c>
      <c r="P1011" s="307" t="s">
        <v>409</v>
      </c>
      <c r="Q1011" s="307" t="s">
        <v>411</v>
      </c>
      <c r="R1011" s="308" t="s">
        <v>412</v>
      </c>
    </row>
    <row r="1012">
      <c r="B1012" s="41">
        <f>'Sample Weights'!A602</f>
        <v>601</v>
      </c>
      <c r="C1012" s="41">
        <f>'Sample Weights'!B602</f>
        <v>240</v>
      </c>
      <c r="D1012" s="41" t="str">
        <f>'Sample Weights'!C602</f>
        <v>NBON-29-4</v>
      </c>
      <c r="E1012" s="41">
        <f>'Sample Weights'!D602</f>
        <v>0.0213</v>
      </c>
      <c r="F1012" s="314" t="s">
        <v>1066</v>
      </c>
      <c r="G1012" s="315">
        <v>1.1742</v>
      </c>
      <c r="H1012" s="314" t="s">
        <v>952</v>
      </c>
      <c r="I1012" s="314" t="s">
        <v>955</v>
      </c>
      <c r="J1012" s="315">
        <v>0.1638</v>
      </c>
      <c r="K1012" s="301">
        <v>306.1119</v>
      </c>
      <c r="L1012" s="301">
        <v>34.0344</v>
      </c>
      <c r="M1012" s="154">
        <f t="shared" ref="M1012:M1035" si="133">(L$1014/(F$1014/C$10)/(F$1014/C$10+(G$1014-F$1014)/C$11+J$1014/C$12))/(L1012/(F1012/C$10)/(F1012/C$10+(G1012-F1012)/C$11+J1012/C$12))</f>
        <v>1.120392766</v>
      </c>
      <c r="N1012" s="250">
        <f t="shared" ref="N1012:N1035" si="134">K1012*M1012</f>
        <v>342.9655584</v>
      </c>
      <c r="O1012" s="250">
        <f t="shared" ref="O1012:O1035" si="135">(N1012-D$1056)/D$1055*(F1012/C$10+(G1012-F1012)/C$11+J1012/C$12)/E1012</f>
        <v>8.068031575</v>
      </c>
      <c r="P1012" s="156">
        <f>AVERAGE(O1012:O1013)</f>
        <v>8.105113503</v>
      </c>
      <c r="Q1012" s="157">
        <f>(MAX(O1012:O1013)-MIN(O1012:O1013))/P1012</f>
        <v>0.009150255014</v>
      </c>
      <c r="R1012" s="302" t="str">
        <f>IF(Q1012&gt;C$15, "Repeat", "")</f>
        <v/>
      </c>
      <c r="S1012" s="19"/>
    </row>
    <row r="1013">
      <c r="B1013" s="41">
        <f>'Sample Weights'!A603</f>
        <v>602</v>
      </c>
      <c r="C1013" s="41">
        <f>'Sample Weights'!B603</f>
        <v>240</v>
      </c>
      <c r="D1013" s="41" t="str">
        <f>'Sample Weights'!C603</f>
        <v>NBON-29-4</v>
      </c>
      <c r="E1013" s="41">
        <f>'Sample Weights'!D603</f>
        <v>0.0205</v>
      </c>
      <c r="F1013" s="314" t="s">
        <v>1066</v>
      </c>
      <c r="G1013" s="315">
        <v>1.1828</v>
      </c>
      <c r="H1013" s="314" t="s">
        <v>955</v>
      </c>
      <c r="I1013" s="316"/>
      <c r="J1013" s="315">
        <v>0.1616</v>
      </c>
      <c r="K1013" s="183">
        <v>340.3605</v>
      </c>
      <c r="L1013" s="183">
        <v>39.4116</v>
      </c>
      <c r="M1013" s="154">
        <f t="shared" si="133"/>
        <v>0.972887357</v>
      </c>
      <c r="N1013" s="250">
        <f t="shared" si="134"/>
        <v>331.1324273</v>
      </c>
      <c r="O1013" s="250">
        <f t="shared" si="135"/>
        <v>8.142195431</v>
      </c>
      <c r="P1013" s="156"/>
      <c r="Q1013" s="157"/>
      <c r="R1013" s="302"/>
    </row>
    <row r="1014">
      <c r="B1014" s="41">
        <f>'Sample Weights'!A604</f>
        <v>603</v>
      </c>
      <c r="C1014" s="41">
        <f>'Sample Weights'!B604</f>
        <v>317</v>
      </c>
      <c r="D1014" s="41" t="str">
        <f>'Sample Weights'!C604</f>
        <v>SKWF-24-2</v>
      </c>
      <c r="E1014" s="41">
        <f>'Sample Weights'!D604</f>
        <v>0.0215</v>
      </c>
      <c r="F1014" s="314" t="s">
        <v>1066</v>
      </c>
      <c r="G1014" s="315">
        <v>1.184</v>
      </c>
      <c r="H1014" s="314" t="s">
        <v>954</v>
      </c>
      <c r="I1014" s="316"/>
      <c r="J1014" s="315">
        <v>0.1614</v>
      </c>
      <c r="K1014" s="183">
        <v>28.5546</v>
      </c>
      <c r="L1014" s="184">
        <v>38.3746</v>
      </c>
      <c r="M1014" s="154">
        <f t="shared" si="133"/>
        <v>1</v>
      </c>
      <c r="N1014" s="250">
        <f t="shared" si="134"/>
        <v>28.5546</v>
      </c>
      <c r="O1014" s="250">
        <f t="shared" si="135"/>
        <v>0.7641748208</v>
      </c>
      <c r="P1014" s="156">
        <f>AVERAGE(O1014:O1015)</f>
        <v>0.747270846</v>
      </c>
      <c r="Q1014" s="157">
        <f>(MAX(O1014:O1015)-MIN(O1014:O1015))/P1014</f>
        <v>0.04524189538</v>
      </c>
      <c r="R1014" s="302" t="str">
        <f>IF(Q1014&gt;C$15, "Repeat", "")</f>
        <v/>
      </c>
      <c r="S1014" s="19"/>
    </row>
    <row r="1015">
      <c r="B1015" s="41">
        <f>'Sample Weights'!A605</f>
        <v>604</v>
      </c>
      <c r="C1015" s="41">
        <f>'Sample Weights'!B605</f>
        <v>317</v>
      </c>
      <c r="D1015" s="41" t="str">
        <f>'Sample Weights'!C605</f>
        <v>SKWF-24-2</v>
      </c>
      <c r="E1015" s="41">
        <f>'Sample Weights'!D605</f>
        <v>0.0215</v>
      </c>
      <c r="F1015" s="314" t="s">
        <v>1140</v>
      </c>
      <c r="G1015" s="315">
        <v>1.1733</v>
      </c>
      <c r="H1015" s="314" t="s">
        <v>956</v>
      </c>
      <c r="I1015" s="316"/>
      <c r="J1015" s="315">
        <v>0.1622</v>
      </c>
      <c r="K1015" s="183">
        <v>25.583</v>
      </c>
      <c r="L1015" s="183">
        <v>35.4053</v>
      </c>
      <c r="M1015" s="154">
        <f t="shared" si="133"/>
        <v>1.068859081</v>
      </c>
      <c r="N1015" s="250">
        <f t="shared" si="134"/>
        <v>27.34462186</v>
      </c>
      <c r="O1015" s="250">
        <f t="shared" si="135"/>
        <v>0.7303668713</v>
      </c>
      <c r="P1015" s="156"/>
      <c r="Q1015" s="157"/>
      <c r="R1015" s="302"/>
    </row>
    <row r="1016">
      <c r="B1016" s="41">
        <f>'Sample Weights'!A606</f>
        <v>605</v>
      </c>
      <c r="C1016" s="41">
        <f>'Sample Weights'!B606</f>
        <v>226</v>
      </c>
      <c r="D1016" s="41" t="str">
        <f>'Sample Weights'!C606</f>
        <v>MCHB-19-4</v>
      </c>
      <c r="E1016" s="41">
        <f>'Sample Weights'!D606</f>
        <v>0.0207</v>
      </c>
      <c r="F1016" s="314" t="s">
        <v>961</v>
      </c>
      <c r="G1016" s="315">
        <v>1.1834</v>
      </c>
      <c r="H1016" s="314" t="s">
        <v>958</v>
      </c>
      <c r="I1016" s="316"/>
      <c r="J1016" s="315">
        <v>0.164</v>
      </c>
      <c r="K1016" s="183">
        <v>20.4033</v>
      </c>
      <c r="L1016" s="183">
        <v>40.1195</v>
      </c>
      <c r="M1016" s="154">
        <f t="shared" si="133"/>
        <v>0.9641011584</v>
      </c>
      <c r="N1016" s="250">
        <f t="shared" si="134"/>
        <v>19.67084516</v>
      </c>
      <c r="O1016" s="250">
        <f t="shared" si="135"/>
        <v>0.5805944695</v>
      </c>
      <c r="P1016" s="156">
        <f>AVERAGE(O1016:O1017)</f>
        <v>0.5584098282</v>
      </c>
      <c r="Q1016" s="157">
        <f>(MAX(O1016:O1017)-MIN(O1016:O1017))/P1016</f>
        <v>0.0794564856</v>
      </c>
      <c r="R1016" s="302" t="str">
        <f>IF(Q1016&gt;C$15, "Repeat", "")</f>
        <v/>
      </c>
    </row>
    <row r="1017">
      <c r="B1017" s="41">
        <f>'Sample Weights'!A607</f>
        <v>606</v>
      </c>
      <c r="C1017" s="41">
        <f>'Sample Weights'!B607</f>
        <v>226</v>
      </c>
      <c r="D1017" s="41" t="str">
        <f>'Sample Weights'!C607</f>
        <v>MCHB-19-4</v>
      </c>
      <c r="E1017" s="41">
        <f>'Sample Weights'!D607</f>
        <v>0.0203</v>
      </c>
      <c r="F1017" s="314" t="s">
        <v>969</v>
      </c>
      <c r="G1017" s="315">
        <v>1.1791</v>
      </c>
      <c r="H1017" s="314" t="s">
        <v>960</v>
      </c>
      <c r="I1017" s="314" t="s">
        <v>424</v>
      </c>
      <c r="J1017" s="315">
        <v>0.163</v>
      </c>
      <c r="K1017" s="183">
        <v>16.8064</v>
      </c>
      <c r="L1017" s="183">
        <v>36.8206</v>
      </c>
      <c r="M1017" s="154">
        <f t="shared" si="133"/>
        <v>1.040170785</v>
      </c>
      <c r="N1017" s="250">
        <f t="shared" si="134"/>
        <v>17.48152629</v>
      </c>
      <c r="O1017" s="250">
        <f t="shared" si="135"/>
        <v>0.536225187</v>
      </c>
      <c r="P1017" s="156"/>
      <c r="Q1017" s="157"/>
      <c r="R1017" s="302"/>
    </row>
    <row r="1018">
      <c r="B1018" s="41">
        <f>'Sample Weights'!A608</f>
        <v>607</v>
      </c>
      <c r="C1018" s="41">
        <f>'Sample Weights'!B608</f>
        <v>73</v>
      </c>
      <c r="D1018" s="41" t="str">
        <f>'Sample Weights'!C608</f>
        <v>DEND-17-5</v>
      </c>
      <c r="E1018" s="41">
        <f>'Sample Weights'!D608</f>
        <v>0.0202</v>
      </c>
      <c r="F1018" s="314" t="s">
        <v>968</v>
      </c>
      <c r="G1018" s="315">
        <v>1.1791</v>
      </c>
      <c r="H1018" s="314" t="s">
        <v>424</v>
      </c>
      <c r="I1018" s="314" t="s">
        <v>446</v>
      </c>
      <c r="J1018" s="315">
        <v>0.1629</v>
      </c>
      <c r="K1018" s="183">
        <v>8.1837</v>
      </c>
      <c r="L1018" s="183">
        <v>36.3932</v>
      </c>
      <c r="M1018" s="154">
        <f t="shared" si="133"/>
        <v>1.050208798</v>
      </c>
      <c r="N1018" s="250">
        <f t="shared" si="134"/>
        <v>8.59459374</v>
      </c>
      <c r="O1018" s="250">
        <f t="shared" si="135"/>
        <v>0.3205012995</v>
      </c>
      <c r="P1018" s="156">
        <f>AVERAGE(O1018:O1019)</f>
        <v>0.3234339975</v>
      </c>
      <c r="Q1018" s="157">
        <f>(MAX(O1018:O1019)-MIN(O1018:O1019))/P1018</f>
        <v>0.01813475374</v>
      </c>
      <c r="R1018" s="302" t="str">
        <f>IF(Q1018&gt;C$15, "Repeat", "")</f>
        <v/>
      </c>
    </row>
    <row r="1019">
      <c r="B1019" s="41">
        <f>'Sample Weights'!A609</f>
        <v>608</v>
      </c>
      <c r="C1019" s="41">
        <f>'Sample Weights'!B609</f>
        <v>73</v>
      </c>
      <c r="D1019" s="41" t="str">
        <f>'Sample Weights'!C609</f>
        <v>DEND-17-5</v>
      </c>
      <c r="E1019" s="41">
        <f>'Sample Weights'!D609</f>
        <v>0.0209</v>
      </c>
      <c r="F1019" s="314" t="s">
        <v>975</v>
      </c>
      <c r="G1019" s="315">
        <v>1.1849</v>
      </c>
      <c r="H1019" s="314" t="s">
        <v>446</v>
      </c>
      <c r="I1019" s="316"/>
      <c r="J1019" s="315">
        <v>0.1632</v>
      </c>
      <c r="K1019" s="183">
        <v>8.5887</v>
      </c>
      <c r="L1019" s="183">
        <v>35.838</v>
      </c>
      <c r="M1019" s="154">
        <f t="shared" si="133"/>
        <v>1.074669608</v>
      </c>
      <c r="N1019" s="250">
        <f t="shared" si="134"/>
        <v>9.230014861</v>
      </c>
      <c r="O1019" s="250">
        <f t="shared" si="135"/>
        <v>0.3263666954</v>
      </c>
      <c r="P1019" s="156"/>
      <c r="Q1019" s="157"/>
      <c r="R1019" s="302"/>
    </row>
    <row r="1020">
      <c r="B1020" s="41">
        <f>'Sample Weights'!A610</f>
        <v>609</v>
      </c>
      <c r="C1020" s="41">
        <f>'Sample Weights'!B610</f>
        <v>25</v>
      </c>
      <c r="D1020" s="41" t="str">
        <f>'Sample Weights'!C610</f>
        <v>CHIL-14-2</v>
      </c>
      <c r="E1020" s="41">
        <f>'Sample Weights'!D610</f>
        <v>0.0214</v>
      </c>
      <c r="F1020" s="314" t="s">
        <v>1141</v>
      </c>
      <c r="G1020" s="315">
        <v>1.179</v>
      </c>
      <c r="H1020" s="314" t="s">
        <v>830</v>
      </c>
      <c r="I1020" s="316"/>
      <c r="J1020" s="315">
        <v>0.1618</v>
      </c>
      <c r="K1020" s="183">
        <v>72.0135</v>
      </c>
      <c r="L1020" s="183">
        <v>34.9162</v>
      </c>
      <c r="M1020" s="154">
        <f t="shared" si="133"/>
        <v>1.099465822</v>
      </c>
      <c r="N1020" s="250">
        <f t="shared" si="134"/>
        <v>79.17638197</v>
      </c>
      <c r="O1020" s="250">
        <f t="shared" si="135"/>
        <v>1.938242938</v>
      </c>
      <c r="P1020" s="156">
        <f>AVERAGE(O1020:O1021)</f>
        <v>2.003260018</v>
      </c>
      <c r="Q1020" s="157">
        <f>(MAX(O1020:O1021)-MIN(O1020:O1021))/P1020</f>
        <v>0.06491127466</v>
      </c>
      <c r="R1020" s="302" t="str">
        <f>IF(Q1020&gt;C$15, "Repeat", "")</f>
        <v/>
      </c>
    </row>
    <row r="1021">
      <c r="B1021" s="41">
        <f>'Sample Weights'!A611</f>
        <v>610</v>
      </c>
      <c r="C1021" s="41">
        <f>'Sample Weights'!B611</f>
        <v>25</v>
      </c>
      <c r="D1021" s="41" t="str">
        <f>'Sample Weights'!C611</f>
        <v>CHIL-14-2</v>
      </c>
      <c r="E1021" s="41">
        <f>'Sample Weights'!D611</f>
        <v>0.0207</v>
      </c>
      <c r="F1021" s="314" t="s">
        <v>969</v>
      </c>
      <c r="G1021" s="315">
        <v>1.1801</v>
      </c>
      <c r="H1021" s="314" t="s">
        <v>457</v>
      </c>
      <c r="I1021" s="316"/>
      <c r="J1021" s="315">
        <v>0.1644</v>
      </c>
      <c r="K1021" s="183">
        <v>79.6571</v>
      </c>
      <c r="L1021" s="183">
        <v>37.4059</v>
      </c>
      <c r="M1021" s="154">
        <f t="shared" si="133"/>
        <v>1.025417526</v>
      </c>
      <c r="N1021" s="250">
        <f t="shared" si="134"/>
        <v>81.6817864</v>
      </c>
      <c r="O1021" s="250">
        <f t="shared" si="135"/>
        <v>2.068277099</v>
      </c>
      <c r="P1021" s="156"/>
      <c r="Q1021" s="157"/>
      <c r="R1021" s="302"/>
    </row>
    <row r="1022">
      <c r="B1022" s="41">
        <f>'Sample Weights'!A612</f>
        <v>611</v>
      </c>
      <c r="C1022" s="41">
        <f>'Sample Weights'!B612</f>
        <v>243</v>
      </c>
      <c r="D1022" s="41" t="str">
        <f>'Sample Weights'!C612</f>
        <v>NHTA-27-2</v>
      </c>
      <c r="E1022" s="41">
        <f>'Sample Weights'!D612</f>
        <v>0.0208</v>
      </c>
      <c r="F1022" s="314" t="s">
        <v>1100</v>
      </c>
      <c r="G1022" s="315">
        <v>1.1822</v>
      </c>
      <c r="H1022" s="314" t="s">
        <v>831</v>
      </c>
      <c r="I1022" s="316"/>
      <c r="J1022" s="315">
        <v>0.1629</v>
      </c>
      <c r="K1022" s="183">
        <v>27.0171</v>
      </c>
      <c r="L1022" s="183">
        <v>38.2584</v>
      </c>
      <c r="M1022" s="154">
        <f t="shared" si="133"/>
        <v>1.006463396</v>
      </c>
      <c r="N1022" s="250">
        <f t="shared" si="134"/>
        <v>27.19172221</v>
      </c>
      <c r="O1022" s="250">
        <f t="shared" si="135"/>
        <v>0.7568222843</v>
      </c>
      <c r="P1022" s="156">
        <f>AVERAGE(O1022:O1023)</f>
        <v>0.7339477685</v>
      </c>
      <c r="Q1022" s="157">
        <f>(MAX(O1022:O1023)-MIN(O1022:O1023))/P1022</f>
        <v>0.0623328166</v>
      </c>
      <c r="R1022" s="302" t="str">
        <f>IF(Q1022&gt;C$15, "Repeat", "")</f>
        <v/>
      </c>
    </row>
    <row r="1023">
      <c r="B1023" s="41">
        <f>'Sample Weights'!A613</f>
        <v>612</v>
      </c>
      <c r="C1023" s="41">
        <f>'Sample Weights'!B613</f>
        <v>243</v>
      </c>
      <c r="D1023" s="41" t="str">
        <f>'Sample Weights'!C613</f>
        <v>NHTA-27-2</v>
      </c>
      <c r="E1023" s="41">
        <f>'Sample Weights'!D613</f>
        <v>0.0204</v>
      </c>
      <c r="F1023" s="314" t="s">
        <v>959</v>
      </c>
      <c r="G1023" s="315">
        <v>1.1797</v>
      </c>
      <c r="H1023" s="314" t="s">
        <v>468</v>
      </c>
      <c r="I1023" s="314" t="s">
        <v>832</v>
      </c>
      <c r="J1023" s="315">
        <v>0.1629</v>
      </c>
      <c r="K1023" s="183">
        <v>23.328</v>
      </c>
      <c r="L1023" s="183">
        <v>36.277</v>
      </c>
      <c r="M1023" s="154">
        <f t="shared" si="133"/>
        <v>1.061522388</v>
      </c>
      <c r="N1023" s="250">
        <f t="shared" si="134"/>
        <v>24.76319426</v>
      </c>
      <c r="O1023" s="250">
        <f t="shared" si="135"/>
        <v>0.7110732527</v>
      </c>
      <c r="P1023" s="156"/>
      <c r="Q1023" s="157"/>
      <c r="R1023" s="302"/>
    </row>
    <row r="1024">
      <c r="B1024" s="41">
        <f>'Sample Weights'!A614</f>
        <v>613</v>
      </c>
      <c r="C1024" s="41">
        <f>'Sample Weights'!B614</f>
        <v>326</v>
      </c>
      <c r="D1024" s="41" t="str">
        <f>'Sample Weights'!C614</f>
        <v>SLMC-28-2</v>
      </c>
      <c r="E1024" s="41">
        <f>'Sample Weights'!D614</f>
        <v>0.0206</v>
      </c>
      <c r="F1024" s="314" t="s">
        <v>959</v>
      </c>
      <c r="G1024" s="315">
        <v>1.1795</v>
      </c>
      <c r="H1024" s="314" t="s">
        <v>832</v>
      </c>
      <c r="I1024" s="314" t="s">
        <v>474</v>
      </c>
      <c r="J1024" s="315">
        <v>0.1621</v>
      </c>
      <c r="K1024" s="183">
        <v>89.2991</v>
      </c>
      <c r="L1024" s="183">
        <v>36.8912</v>
      </c>
      <c r="M1024" s="154">
        <f t="shared" si="133"/>
        <v>1.043261848</v>
      </c>
      <c r="N1024" s="250">
        <f t="shared" si="134"/>
        <v>93.16234406</v>
      </c>
      <c r="O1024" s="250">
        <f t="shared" si="135"/>
        <v>2.351557869</v>
      </c>
      <c r="P1024" s="156">
        <f>AVERAGE(O1024:O1025)</f>
        <v>2.384369933</v>
      </c>
      <c r="Q1024" s="157">
        <f>(MAX(O1024:O1025)-MIN(O1024:O1025))/P1024</f>
        <v>0.02752262902</v>
      </c>
      <c r="R1024" s="302" t="str">
        <f>IF(Q1024&gt;C$15, "Repeat", "")</f>
        <v/>
      </c>
    </row>
    <row r="1025">
      <c r="B1025" s="41">
        <f>'Sample Weights'!A615</f>
        <v>614</v>
      </c>
      <c r="C1025" s="41">
        <f>'Sample Weights'!B615</f>
        <v>326</v>
      </c>
      <c r="D1025" s="41" t="str">
        <f>'Sample Weights'!C615</f>
        <v>SLMC-28-2</v>
      </c>
      <c r="E1025" s="41">
        <f>'Sample Weights'!D615</f>
        <v>0.0204</v>
      </c>
      <c r="F1025" s="314" t="s">
        <v>961</v>
      </c>
      <c r="G1025" s="315">
        <v>1.1802</v>
      </c>
      <c r="H1025" s="314" t="s">
        <v>474</v>
      </c>
      <c r="I1025" s="316"/>
      <c r="J1025" s="315">
        <v>0.1656</v>
      </c>
      <c r="K1025" s="183">
        <v>104.3109</v>
      </c>
      <c r="L1025" s="183">
        <v>42.5431</v>
      </c>
      <c r="M1025" s="154">
        <f t="shared" si="133"/>
        <v>0.9076796603</v>
      </c>
      <c r="N1025" s="250">
        <f t="shared" si="134"/>
        <v>94.68088228</v>
      </c>
      <c r="O1025" s="250">
        <f t="shared" si="135"/>
        <v>2.417181998</v>
      </c>
      <c r="P1025" s="156"/>
      <c r="Q1025" s="157"/>
      <c r="R1025" s="302"/>
    </row>
    <row r="1026">
      <c r="B1026" s="41">
        <f>'Sample Weights'!A616</f>
        <v>615</v>
      </c>
      <c r="C1026" s="41">
        <f>'Sample Weights'!B616</f>
        <v>146</v>
      </c>
      <c r="D1026" s="41" t="str">
        <f>'Sample Weights'!C616</f>
        <v>JASP-30-4</v>
      </c>
      <c r="E1026" s="41">
        <f>'Sample Weights'!D616</f>
        <v>0.0207</v>
      </c>
      <c r="F1026" s="314" t="s">
        <v>1142</v>
      </c>
      <c r="G1026" s="315">
        <v>1.186</v>
      </c>
      <c r="H1026" s="314" t="s">
        <v>481</v>
      </c>
      <c r="I1026" s="316"/>
      <c r="J1026" s="315">
        <v>0.1629</v>
      </c>
      <c r="K1026" s="183">
        <v>84.6963</v>
      </c>
      <c r="L1026" s="183">
        <v>42.1188</v>
      </c>
      <c r="M1026" s="154">
        <f t="shared" si="133"/>
        <v>0.9261184845</v>
      </c>
      <c r="N1026" s="250">
        <f t="shared" si="134"/>
        <v>78.438809</v>
      </c>
      <c r="O1026" s="250">
        <f t="shared" si="135"/>
        <v>1.99809763</v>
      </c>
      <c r="P1026" s="156">
        <f>AVERAGE(O1026:O1027)</f>
        <v>1.964252647</v>
      </c>
      <c r="Q1026" s="157">
        <f>(MAX(O1026:O1027)-MIN(O1026:O1027))/P1026</f>
        <v>0.03446092586</v>
      </c>
      <c r="R1026" s="302" t="str">
        <f>IF(Q1026&gt;C$15, "Repeat", "")</f>
        <v/>
      </c>
    </row>
    <row r="1027">
      <c r="B1027" s="41">
        <f>'Sample Weights'!A617</f>
        <v>616</v>
      </c>
      <c r="C1027" s="41">
        <f>'Sample Weights'!B617</f>
        <v>146</v>
      </c>
      <c r="D1027" s="41" t="str">
        <f>'Sample Weights'!C617</f>
        <v>JASP-30-4</v>
      </c>
      <c r="E1027" s="41">
        <f>'Sample Weights'!D617</f>
        <v>0.0211</v>
      </c>
      <c r="F1027" s="314" t="s">
        <v>959</v>
      </c>
      <c r="G1027" s="315">
        <v>1.184</v>
      </c>
      <c r="H1027" s="314" t="s">
        <v>833</v>
      </c>
      <c r="I1027" s="316"/>
      <c r="J1027" s="315">
        <v>0.1632</v>
      </c>
      <c r="K1027" s="183">
        <v>76.2799</v>
      </c>
      <c r="L1027" s="183">
        <v>38.1349</v>
      </c>
      <c r="M1027" s="154">
        <f t="shared" si="133"/>
        <v>1.013312498</v>
      </c>
      <c r="N1027" s="250">
        <f t="shared" si="134"/>
        <v>77.29537602</v>
      </c>
      <c r="O1027" s="250">
        <f t="shared" si="135"/>
        <v>1.930407665</v>
      </c>
      <c r="P1027" s="156"/>
      <c r="Q1027" s="157"/>
      <c r="R1027" s="302"/>
    </row>
    <row r="1028">
      <c r="B1028" s="41">
        <f>'Sample Weights'!A618</f>
        <v>617</v>
      </c>
      <c r="C1028" s="41">
        <f>'Sample Weights'!B618</f>
        <v>238</v>
      </c>
      <c r="D1028" s="41" t="str">
        <f>'Sample Weights'!C618</f>
        <v>NBON-29-1</v>
      </c>
      <c r="E1028" s="41">
        <f>'Sample Weights'!D618</f>
        <v>0.0207</v>
      </c>
      <c r="F1028" s="314" t="s">
        <v>959</v>
      </c>
      <c r="G1028" s="315">
        <v>1.1842</v>
      </c>
      <c r="H1028" s="314" t="s">
        <v>483</v>
      </c>
      <c r="I1028" s="316"/>
      <c r="J1028" s="315">
        <v>0.1619</v>
      </c>
      <c r="K1028" s="183">
        <v>122.4153</v>
      </c>
      <c r="L1028" s="183">
        <v>41.8342</v>
      </c>
      <c r="M1028" s="154">
        <f t="shared" si="133"/>
        <v>0.9232391231</v>
      </c>
      <c r="N1028" s="250">
        <f t="shared" si="134"/>
        <v>113.0185942</v>
      </c>
      <c r="O1028" s="250">
        <f t="shared" si="135"/>
        <v>2.826174192</v>
      </c>
      <c r="P1028" s="156">
        <f>AVERAGE(O1028:O1029)</f>
        <v>2.776502843</v>
      </c>
      <c r="Q1028" s="157">
        <f>(MAX(O1028:O1029)-MIN(O1028:O1029))/P1028</f>
        <v>0.03577979317</v>
      </c>
      <c r="R1028" s="302" t="str">
        <f>IF(Q1028&gt;C$15, "Repeat", "")</f>
        <v/>
      </c>
    </row>
    <row r="1029">
      <c r="B1029" s="41">
        <f>'Sample Weights'!A619</f>
        <v>618</v>
      </c>
      <c r="C1029" s="41">
        <f>'Sample Weights'!B619</f>
        <v>238</v>
      </c>
      <c r="D1029" s="41" t="str">
        <f>'Sample Weights'!C619</f>
        <v>NBON-29-1</v>
      </c>
      <c r="E1029" s="41">
        <f>'Sample Weights'!D619</f>
        <v>0.021</v>
      </c>
      <c r="F1029" s="314" t="s">
        <v>946</v>
      </c>
      <c r="G1029" s="315">
        <v>1.1782</v>
      </c>
      <c r="H1029" s="314" t="s">
        <v>834</v>
      </c>
      <c r="I1029" s="314" t="s">
        <v>491</v>
      </c>
      <c r="J1029" s="315">
        <v>0.1623</v>
      </c>
      <c r="K1029" s="183">
        <v>110.0605</v>
      </c>
      <c r="L1029" s="183">
        <v>38.0741</v>
      </c>
      <c r="M1029" s="154">
        <f t="shared" si="133"/>
        <v>1.00892346</v>
      </c>
      <c r="N1029" s="250">
        <f t="shared" si="134"/>
        <v>111.0426205</v>
      </c>
      <c r="O1029" s="250">
        <f t="shared" si="135"/>
        <v>2.726831494</v>
      </c>
      <c r="P1029" s="156"/>
      <c r="Q1029" s="157"/>
      <c r="R1029" s="302"/>
    </row>
    <row r="1030">
      <c r="B1030" s="41">
        <f>'Sample Weights'!A620</f>
        <v>619</v>
      </c>
      <c r="C1030" s="41">
        <f>'Sample Weights'!B620</f>
        <v>94</v>
      </c>
      <c r="D1030" s="41" t="str">
        <f>'Sample Weights'!C620</f>
        <v>HARB-26-2</v>
      </c>
      <c r="E1030" s="41">
        <f>'Sample Weights'!D620</f>
        <v>0.0205</v>
      </c>
      <c r="F1030" s="314" t="s">
        <v>962</v>
      </c>
      <c r="G1030" s="315">
        <v>1.1857</v>
      </c>
      <c r="H1030" s="314" t="s">
        <v>491</v>
      </c>
      <c r="I1030" s="314" t="s">
        <v>835</v>
      </c>
      <c r="J1030" s="315">
        <v>0.1619</v>
      </c>
      <c r="K1030" s="183">
        <v>51.452</v>
      </c>
      <c r="L1030" s="183">
        <v>38.3608</v>
      </c>
      <c r="M1030" s="154">
        <f t="shared" si="133"/>
        <v>1.00496024</v>
      </c>
      <c r="N1030" s="250">
        <f t="shared" si="134"/>
        <v>51.70721427</v>
      </c>
      <c r="O1030" s="250">
        <f t="shared" si="135"/>
        <v>1.365819847</v>
      </c>
      <c r="P1030" s="156">
        <f>AVERAGE(O1030:O1031)</f>
        <v>1.341007567</v>
      </c>
      <c r="Q1030" s="157">
        <f>(MAX(O1030:O1031)-MIN(O1030:O1031))/P1030</f>
        <v>0.03700542874</v>
      </c>
      <c r="R1030" s="302" t="str">
        <f>IF(Q1030&gt;C$15, "Repeat", "")</f>
        <v/>
      </c>
    </row>
    <row r="1031">
      <c r="B1031" s="41">
        <f>'Sample Weights'!A621</f>
        <v>620</v>
      </c>
      <c r="C1031" s="41">
        <f>'Sample Weights'!B621</f>
        <v>94</v>
      </c>
      <c r="D1031" s="41" t="str">
        <f>'Sample Weights'!C621</f>
        <v>HARB-26-2</v>
      </c>
      <c r="E1031" s="41">
        <f>'Sample Weights'!D621</f>
        <v>0.021</v>
      </c>
      <c r="F1031" s="314" t="s">
        <v>959</v>
      </c>
      <c r="G1031" s="315">
        <v>1.1813</v>
      </c>
      <c r="H1031" s="314" t="s">
        <v>835</v>
      </c>
      <c r="I1031" s="316"/>
      <c r="J1031" s="315">
        <v>0.1618</v>
      </c>
      <c r="K1031" s="183">
        <v>55.9275</v>
      </c>
      <c r="L1031" s="183">
        <v>42.112</v>
      </c>
      <c r="M1031" s="154">
        <f t="shared" si="133"/>
        <v>0.9150549855</v>
      </c>
      <c r="N1031" s="250">
        <f t="shared" si="134"/>
        <v>51.1767377</v>
      </c>
      <c r="O1031" s="250">
        <f t="shared" si="135"/>
        <v>1.316195287</v>
      </c>
      <c r="P1031" s="156"/>
      <c r="Q1031" s="157"/>
      <c r="R1031" s="302"/>
    </row>
    <row r="1032">
      <c r="B1032" s="41">
        <f>'Sample Weights'!A622</f>
        <v>621</v>
      </c>
      <c r="C1032" s="41">
        <f>'Sample Weights'!B622</f>
        <v>230</v>
      </c>
      <c r="D1032" s="41" t="str">
        <f>'Sample Weights'!C622</f>
        <v>MEMA-28-1</v>
      </c>
      <c r="E1032" s="41">
        <f>'Sample Weights'!D622</f>
        <v>0.0208</v>
      </c>
      <c r="F1032" s="314" t="s">
        <v>961</v>
      </c>
      <c r="G1032" s="315">
        <v>1.1804</v>
      </c>
      <c r="H1032" s="314" t="s">
        <v>495</v>
      </c>
      <c r="I1032" s="316"/>
      <c r="J1032" s="315">
        <v>0.1626</v>
      </c>
      <c r="K1032" s="183">
        <v>38.4214</v>
      </c>
      <c r="L1032" s="183">
        <v>43.5372</v>
      </c>
      <c r="M1032" s="154">
        <f t="shared" si="133"/>
        <v>0.8857355665</v>
      </c>
      <c r="N1032" s="250">
        <f t="shared" si="134"/>
        <v>34.0312005</v>
      </c>
      <c r="O1032" s="250">
        <f t="shared" si="135"/>
        <v>0.9190107442</v>
      </c>
      <c r="P1032" s="156">
        <f>AVERAGE(O1032:O1033)</f>
        <v>0.8961833253</v>
      </c>
      <c r="Q1032" s="157">
        <f>(MAX(O1032:O1033)-MIN(O1032:O1033))/P1032</f>
        <v>0.05094363674</v>
      </c>
      <c r="R1032" s="302" t="str">
        <f>IF(Q1032&gt;C$15, "Repeat", "")</f>
        <v/>
      </c>
    </row>
    <row r="1033">
      <c r="B1033" s="41">
        <f>'Sample Weights'!A623</f>
        <v>622</v>
      </c>
      <c r="C1033" s="41">
        <f>'Sample Weights'!B623</f>
        <v>230</v>
      </c>
      <c r="D1033" s="41" t="str">
        <f>'Sample Weights'!C623</f>
        <v>MEMA-28-1</v>
      </c>
      <c r="E1033" s="41">
        <f>'Sample Weights'!D623</f>
        <v>0.0216</v>
      </c>
      <c r="F1033" s="314" t="s">
        <v>953</v>
      </c>
      <c r="G1033" s="315">
        <v>1.1808</v>
      </c>
      <c r="H1033" s="314" t="s">
        <v>502</v>
      </c>
      <c r="I1033" s="316"/>
      <c r="J1033" s="315">
        <v>0.1577</v>
      </c>
      <c r="K1033" s="183">
        <v>35.2441</v>
      </c>
      <c r="L1033" s="183">
        <v>40.3902</v>
      </c>
      <c r="M1033" s="154">
        <f t="shared" si="133"/>
        <v>0.9536116463</v>
      </c>
      <c r="N1033" s="250">
        <f t="shared" si="134"/>
        <v>33.60918422</v>
      </c>
      <c r="O1033" s="250">
        <f t="shared" si="135"/>
        <v>0.8733559064</v>
      </c>
      <c r="P1033" s="156"/>
      <c r="Q1033" s="157"/>
      <c r="R1033" s="302"/>
    </row>
    <row r="1034">
      <c r="B1034" s="41">
        <f>'Sample Weights'!A624</f>
        <v>623</v>
      </c>
      <c r="C1034" s="41" t="str">
        <f>'Sample Weights'!B624</f>
        <v>Nisqually-1</v>
      </c>
      <c r="D1034" s="41" t="str">
        <f>'Sample Weights'!C624</f>
        <v/>
      </c>
      <c r="E1034" s="41">
        <f>'Sample Weights'!D624</f>
        <v>0.0214</v>
      </c>
      <c r="F1034" s="314" t="s">
        <v>946</v>
      </c>
      <c r="G1034" s="315">
        <v>1.18</v>
      </c>
      <c r="H1034" s="314" t="s">
        <v>836</v>
      </c>
      <c r="I1034" s="316"/>
      <c r="J1034" s="315">
        <v>0.1653</v>
      </c>
      <c r="K1034" s="183">
        <v>86.7433</v>
      </c>
      <c r="L1034" s="183">
        <v>40.7872</v>
      </c>
      <c r="M1034" s="154">
        <f t="shared" si="133"/>
        <v>0.9445660024</v>
      </c>
      <c r="N1034" s="250">
        <f t="shared" si="134"/>
        <v>81.93477211</v>
      </c>
      <c r="O1034" s="250">
        <f t="shared" si="135"/>
        <v>2.00731471</v>
      </c>
      <c r="P1034" s="156">
        <f>AVERAGE(O1034:O1035)</f>
        <v>1.950360474</v>
      </c>
      <c r="Q1034" s="157">
        <f>(MAX(O1034:O1035)-MIN(O1034:O1035))/P1034</f>
        <v>0.05840380537</v>
      </c>
      <c r="R1034" s="302" t="str">
        <f>IF(Q1034&gt;C$15, "Repeat", "")</f>
        <v/>
      </c>
    </row>
    <row r="1035">
      <c r="B1035" s="41">
        <f>'Sample Weights'!A625</f>
        <v>624</v>
      </c>
      <c r="C1035" s="41" t="str">
        <f>'Sample Weights'!B625</f>
        <v>Nisqually-1</v>
      </c>
      <c r="D1035" s="41" t="str">
        <f>'Sample Weights'!C625</f>
        <v/>
      </c>
      <c r="E1035" s="41">
        <f>'Sample Weights'!D625</f>
        <v>0.0209</v>
      </c>
      <c r="F1035" s="314" t="s">
        <v>953</v>
      </c>
      <c r="G1035" s="315">
        <v>1.1817</v>
      </c>
      <c r="H1035" s="314" t="s">
        <v>426</v>
      </c>
      <c r="I1035" s="314" t="s">
        <v>426</v>
      </c>
      <c r="J1035" s="315">
        <v>0.1613</v>
      </c>
      <c r="K1035" s="183">
        <v>78.6801</v>
      </c>
      <c r="L1035" s="183">
        <v>40.4091</v>
      </c>
      <c r="M1035" s="154">
        <f t="shared" si="133"/>
        <v>0.9555832113</v>
      </c>
      <c r="N1035" s="250">
        <f t="shared" si="134"/>
        <v>75.18538263</v>
      </c>
      <c r="O1035" s="250">
        <f t="shared" si="135"/>
        <v>1.893406237</v>
      </c>
      <c r="P1035" s="156"/>
      <c r="Q1035" s="157"/>
      <c r="R1035" s="302"/>
    </row>
    <row r="1036">
      <c r="B1036" s="251"/>
      <c r="C1036" s="52"/>
      <c r="D1036" s="53"/>
      <c r="E1036" s="52"/>
      <c r="F1036" s="53"/>
      <c r="G1036" s="53"/>
      <c r="H1036" s="29"/>
      <c r="I1036" s="53"/>
      <c r="J1036" s="53"/>
      <c r="K1036" s="52"/>
      <c r="L1036" s="91"/>
      <c r="M1036" s="52"/>
      <c r="N1036" s="52"/>
      <c r="O1036" s="52"/>
      <c r="P1036" s="54"/>
      <c r="Q1036" s="54"/>
    </row>
    <row r="1037">
      <c r="B1037" s="132"/>
      <c r="C1037" s="52"/>
      <c r="D1037" s="53"/>
      <c r="E1037" s="52"/>
      <c r="F1037" s="53"/>
      <c r="G1037" s="53"/>
      <c r="H1037" s="53"/>
      <c r="I1037" s="53"/>
      <c r="J1037" s="53"/>
      <c r="K1037" s="52"/>
      <c r="L1037" s="91" t="s">
        <v>590</v>
      </c>
      <c r="M1037" s="52"/>
      <c r="N1037" s="52"/>
      <c r="O1037" s="52"/>
      <c r="P1037" s="54"/>
      <c r="Q1037" s="54"/>
    </row>
    <row r="1038">
      <c r="B1038" s="217" t="s">
        <v>1143</v>
      </c>
      <c r="C1038" s="52"/>
      <c r="D1038" s="53"/>
      <c r="E1038" s="52"/>
      <c r="F1038" s="53"/>
      <c r="G1038" s="53"/>
      <c r="H1038" s="53"/>
      <c r="I1038" s="53"/>
      <c r="J1038" s="53"/>
      <c r="K1038" s="52"/>
      <c r="L1038" s="323">
        <f>AVERAGE(L1012:L1035)</f>
        <v>38.6853125</v>
      </c>
      <c r="M1038" s="52"/>
      <c r="N1038" s="52"/>
      <c r="O1038" s="52"/>
      <c r="P1038" s="54"/>
      <c r="Q1038" s="54"/>
    </row>
    <row r="1039">
      <c r="B1039" s="324"/>
      <c r="C1039" s="59" t="s">
        <v>1139</v>
      </c>
      <c r="D1039" s="53"/>
      <c r="E1039" s="52"/>
      <c r="F1039" s="53"/>
      <c r="G1039" s="53"/>
      <c r="H1039" s="53"/>
      <c r="I1039" s="53"/>
      <c r="J1039" s="53"/>
      <c r="K1039" s="52"/>
      <c r="L1039" s="52"/>
      <c r="M1039" s="52"/>
      <c r="N1039" s="52"/>
      <c r="O1039" s="52"/>
      <c r="P1039" s="54"/>
      <c r="Q1039" s="54"/>
    </row>
    <row r="1040">
      <c r="B1040" s="236" t="s">
        <v>814</v>
      </c>
      <c r="C1040" s="236" t="s">
        <v>902</v>
      </c>
      <c r="D1040" s="298" t="s">
        <v>903</v>
      </c>
      <c r="E1040" s="298" t="s">
        <v>904</v>
      </c>
      <c r="F1040" s="236" t="s">
        <v>404</v>
      </c>
      <c r="G1040" s="284" t="s">
        <v>405</v>
      </c>
      <c r="H1040" s="284" t="s">
        <v>406</v>
      </c>
      <c r="I1040" s="236" t="s">
        <v>407</v>
      </c>
      <c r="J1040" s="53"/>
      <c r="K1040" s="52"/>
      <c r="L1040" s="52"/>
      <c r="M1040" s="52"/>
      <c r="N1040" s="52"/>
      <c r="O1040" s="52"/>
      <c r="P1040" s="54"/>
      <c r="Q1040" s="54"/>
    </row>
    <row r="1041">
      <c r="B1041" s="151" t="s">
        <v>1144</v>
      </c>
      <c r="C1041" s="153">
        <v>1.0</v>
      </c>
      <c r="D1041" s="153">
        <v>1.0997</v>
      </c>
      <c r="E1041" s="153">
        <f t="shared" ref="E1041:E1049" si="136">((C1041/C$9)*E28)/((C1041/C$9)+((D1041-C1041)/C$10))</f>
        <v>0.2273316203</v>
      </c>
      <c r="F1041" s="183">
        <v>560.6939</v>
      </c>
      <c r="G1041" s="183">
        <v>51.7117</v>
      </c>
      <c r="H1041" s="285">
        <f t="shared" ref="H1041:H1049" si="137">(G$1046/(D$1046/C$10)/(D$1046/C$10+C$1046/C$9))/(G1041/(D1041/C$10)/(D1041/C$10+C1041/C$9))</f>
        <v>0.9834097214</v>
      </c>
      <c r="I1041" s="325">
        <f t="shared" ref="I1041:I1049" si="138">F1041*H1041</f>
        <v>551.391832</v>
      </c>
      <c r="J1041" s="53"/>
      <c r="K1041" s="52"/>
      <c r="L1041" s="52"/>
      <c r="M1041" s="52"/>
      <c r="N1041" s="52"/>
      <c r="O1041" s="52"/>
      <c r="P1041" s="54"/>
      <c r="Q1041" s="54"/>
    </row>
    <row r="1042">
      <c r="B1042" s="151" t="s">
        <v>1145</v>
      </c>
      <c r="C1042" s="153">
        <v>0.9985</v>
      </c>
      <c r="D1042" s="153">
        <v>1.098</v>
      </c>
      <c r="E1042" s="153">
        <f t="shared" si="136"/>
        <v>0.1135263402</v>
      </c>
      <c r="F1042" s="183">
        <v>257.301</v>
      </c>
      <c r="G1042" s="183">
        <v>50.5667</v>
      </c>
      <c r="H1042" s="285">
        <f t="shared" si="137"/>
        <v>1.002592459</v>
      </c>
      <c r="I1042" s="325">
        <f t="shared" si="138"/>
        <v>257.9680422</v>
      </c>
      <c r="J1042" s="53"/>
      <c r="K1042" s="52"/>
      <c r="L1042" s="52"/>
      <c r="M1042" s="52"/>
      <c r="N1042" s="52"/>
      <c r="O1042" s="52"/>
      <c r="P1042" s="54"/>
      <c r="Q1042" s="54"/>
    </row>
    <row r="1043">
      <c r="B1043" s="151" t="s">
        <v>1146</v>
      </c>
      <c r="C1043" s="153">
        <v>0.9999</v>
      </c>
      <c r="D1043" s="153">
        <v>1.0996</v>
      </c>
      <c r="E1043" s="153">
        <f t="shared" si="136"/>
        <v>0.05671921944</v>
      </c>
      <c r="F1043" s="183">
        <v>131.0085</v>
      </c>
      <c r="G1043" s="183">
        <v>51.6601</v>
      </c>
      <c r="H1043" s="285">
        <f t="shared" si="137"/>
        <v>0.9842087159</v>
      </c>
      <c r="I1043" s="325">
        <f t="shared" si="138"/>
        <v>128.9397076</v>
      </c>
      <c r="J1043" s="53"/>
      <c r="K1043" s="52"/>
      <c r="L1043" s="52"/>
      <c r="M1043" s="52"/>
      <c r="N1043" s="52"/>
      <c r="O1043" s="52"/>
      <c r="P1043" s="54"/>
      <c r="Q1043" s="54"/>
    </row>
    <row r="1044">
      <c r="B1044" s="151" t="s">
        <v>1147</v>
      </c>
      <c r="C1044" s="153">
        <v>0.9992</v>
      </c>
      <c r="D1044" s="153">
        <v>1.0992</v>
      </c>
      <c r="E1044" s="153">
        <f t="shared" si="136"/>
        <v>0.02833604674</v>
      </c>
      <c r="F1044" s="183">
        <v>65.2103</v>
      </c>
      <c r="G1044" s="183">
        <v>51.3633</v>
      </c>
      <c r="H1044" s="285">
        <f t="shared" si="137"/>
        <v>0.989017367</v>
      </c>
      <c r="I1044" s="325">
        <f t="shared" si="138"/>
        <v>64.49411921</v>
      </c>
      <c r="J1044" s="53"/>
      <c r="K1044" s="52"/>
      <c r="L1044" s="52"/>
      <c r="M1044" s="52"/>
      <c r="N1044" s="52"/>
      <c r="O1044" s="52"/>
      <c r="P1044" s="54"/>
      <c r="Q1044" s="54"/>
    </row>
    <row r="1045">
      <c r="B1045" s="151" t="s">
        <v>1148</v>
      </c>
      <c r="C1045" s="153">
        <v>0.9997</v>
      </c>
      <c r="D1045" s="153">
        <v>1.0996</v>
      </c>
      <c r="E1045" s="153">
        <f t="shared" si="136"/>
        <v>0.01415624874</v>
      </c>
      <c r="F1045" s="183">
        <v>30.0451</v>
      </c>
      <c r="G1045" s="183">
        <v>52.7047</v>
      </c>
      <c r="H1045" s="285">
        <f t="shared" si="137"/>
        <v>0.9646099345</v>
      </c>
      <c r="I1045" s="325">
        <f t="shared" si="138"/>
        <v>28.98180194</v>
      </c>
      <c r="J1045" s="53"/>
      <c r="K1045" s="52"/>
      <c r="L1045" s="52"/>
      <c r="M1045" s="52"/>
      <c r="N1045" s="52"/>
      <c r="O1045" s="52"/>
      <c r="P1045" s="54"/>
      <c r="Q1045" s="54"/>
    </row>
    <row r="1046">
      <c r="B1046" s="238" t="s">
        <v>1149</v>
      </c>
      <c r="C1046" s="121">
        <v>1.0001</v>
      </c>
      <c r="D1046" s="121">
        <v>1.1001</v>
      </c>
      <c r="E1046" s="153">
        <f t="shared" si="136"/>
        <v>0.007077207908</v>
      </c>
      <c r="F1046" s="183">
        <v>12.6622</v>
      </c>
      <c r="G1046" s="184">
        <v>50.8844</v>
      </c>
      <c r="H1046" s="285">
        <f t="shared" si="137"/>
        <v>1</v>
      </c>
      <c r="I1046" s="325">
        <f t="shared" si="138"/>
        <v>12.6622</v>
      </c>
      <c r="J1046" s="53"/>
      <c r="K1046" s="52"/>
      <c r="L1046" s="52"/>
      <c r="M1046" s="52"/>
      <c r="N1046" s="52"/>
      <c r="O1046" s="52"/>
      <c r="P1046" s="54"/>
      <c r="Q1046" s="54"/>
    </row>
    <row r="1047">
      <c r="B1047" s="238" t="s">
        <v>1150</v>
      </c>
      <c r="C1047" s="121">
        <v>1.0002</v>
      </c>
      <c r="D1047" s="121">
        <v>1.1003</v>
      </c>
      <c r="E1047" s="153">
        <f t="shared" si="136"/>
        <v>0.003540295825</v>
      </c>
      <c r="F1047" s="183">
        <v>6.9775</v>
      </c>
      <c r="G1047" s="183">
        <v>51.603</v>
      </c>
      <c r="H1047" s="285">
        <f t="shared" si="137"/>
        <v>0.986394603</v>
      </c>
      <c r="I1047" s="325">
        <f t="shared" si="138"/>
        <v>6.882568342</v>
      </c>
      <c r="J1047" s="53"/>
      <c r="K1047" s="52"/>
      <c r="L1047" s="52"/>
      <c r="M1047" s="52"/>
      <c r="N1047" s="52"/>
      <c r="O1047" s="52"/>
      <c r="P1047" s="54"/>
      <c r="Q1047" s="54"/>
    </row>
    <row r="1048">
      <c r="B1048" s="238" t="s">
        <v>1151</v>
      </c>
      <c r="C1048" s="121">
        <v>0.9996</v>
      </c>
      <c r="D1048" s="121">
        <v>1.0998</v>
      </c>
      <c r="E1048" s="153">
        <f t="shared" si="136"/>
        <v>0.001771064723</v>
      </c>
      <c r="F1048" s="183">
        <v>2.588</v>
      </c>
      <c r="G1048" s="183">
        <v>50.0547</v>
      </c>
      <c r="H1048" s="285">
        <f t="shared" si="137"/>
        <v>1.015911519</v>
      </c>
      <c r="I1048" s="325">
        <f t="shared" si="138"/>
        <v>2.62917901</v>
      </c>
      <c r="J1048" s="53"/>
      <c r="K1048" s="52"/>
      <c r="L1048" s="52"/>
      <c r="M1048" s="52"/>
      <c r="N1048" s="52"/>
      <c r="O1048" s="52"/>
      <c r="P1048" s="54"/>
      <c r="Q1048" s="54"/>
    </row>
    <row r="1049">
      <c r="B1049" s="238" t="s">
        <v>1152</v>
      </c>
      <c r="C1049" s="121">
        <v>0.9988</v>
      </c>
      <c r="D1049" s="121">
        <v>1.099</v>
      </c>
      <c r="E1049" s="153">
        <f t="shared" si="136"/>
        <v>0.0008849018332</v>
      </c>
      <c r="F1049" s="183">
        <v>1.0546</v>
      </c>
      <c r="G1049" s="183">
        <v>49.742</v>
      </c>
      <c r="H1049" s="285">
        <f t="shared" si="137"/>
        <v>1.020775809</v>
      </c>
      <c r="I1049" s="325">
        <f t="shared" si="138"/>
        <v>1.076510168</v>
      </c>
      <c r="J1049" s="53"/>
      <c r="K1049" s="52"/>
      <c r="L1049" s="52"/>
      <c r="M1049" s="52"/>
      <c r="N1049" s="52"/>
      <c r="O1049" s="52"/>
      <c r="P1049" s="54"/>
      <c r="Q1049" s="54"/>
    </row>
    <row r="1050">
      <c r="B1050" s="132"/>
      <c r="C1050" s="52"/>
      <c r="D1050" s="53"/>
      <c r="E1050" s="52"/>
      <c r="F1050" s="53"/>
      <c r="G1050" s="53"/>
      <c r="H1050" s="53"/>
      <c r="I1050" s="53"/>
      <c r="J1050" s="53"/>
      <c r="K1050" s="52"/>
      <c r="L1050" s="52"/>
      <c r="M1050" s="52"/>
      <c r="N1050" s="52"/>
      <c r="O1050" s="52"/>
      <c r="P1050" s="54"/>
      <c r="Q1050" s="54"/>
    </row>
    <row r="1051">
      <c r="B1051" s="132"/>
      <c r="C1051" s="52"/>
      <c r="D1051" s="53"/>
      <c r="E1051" s="52"/>
      <c r="F1051" s="53"/>
      <c r="G1051" s="2" t="s">
        <v>590</v>
      </c>
      <c r="H1051" s="29"/>
      <c r="I1051" s="53"/>
      <c r="J1051" s="53"/>
      <c r="K1051" s="52"/>
      <c r="L1051" s="52"/>
      <c r="M1051" s="52"/>
      <c r="N1051" s="52"/>
      <c r="O1051" s="52"/>
      <c r="P1051" s="54"/>
      <c r="Q1051" s="54"/>
    </row>
    <row r="1052">
      <c r="B1052" s="172"/>
      <c r="C1052" s="52"/>
      <c r="D1052" s="53"/>
      <c r="E1052" s="52"/>
      <c r="F1052" s="53"/>
      <c r="G1052" s="29">
        <f>AVERAGE(G1041:G1049)</f>
        <v>51.1434</v>
      </c>
      <c r="H1052" s="29"/>
      <c r="I1052" s="53"/>
      <c r="J1052" s="53"/>
      <c r="K1052" s="52"/>
      <c r="L1052" s="52"/>
      <c r="M1052" s="52"/>
      <c r="N1052" s="52"/>
      <c r="O1052" s="52"/>
      <c r="P1052" s="54"/>
      <c r="Q1052" s="54"/>
    </row>
    <row r="1053">
      <c r="B1053" s="172"/>
      <c r="C1053" s="52"/>
      <c r="D1053" s="53"/>
      <c r="E1053" s="52"/>
      <c r="F1053" s="53"/>
      <c r="G1053" s="53"/>
      <c r="H1053" s="29"/>
      <c r="I1053" s="53"/>
      <c r="J1053" s="53"/>
      <c r="K1053" s="52"/>
      <c r="L1053" s="52"/>
      <c r="M1053" s="52"/>
      <c r="N1053" s="52"/>
      <c r="O1053" s="52"/>
      <c r="P1053" s="54"/>
      <c r="Q1053" s="54"/>
    </row>
    <row r="1054">
      <c r="B1054" s="172"/>
      <c r="C1054" s="87" t="s">
        <v>810</v>
      </c>
      <c r="D1054" s="89"/>
      <c r="E1054" s="52"/>
      <c r="F1054" s="53"/>
      <c r="G1054" s="53"/>
      <c r="H1054" s="29"/>
      <c r="I1054" s="53"/>
      <c r="J1054" s="53"/>
      <c r="K1054" s="52"/>
      <c r="L1054" s="52"/>
      <c r="M1054" s="52"/>
      <c r="N1054" s="52"/>
      <c r="O1054" s="52"/>
      <c r="P1054" s="54"/>
      <c r="Q1054" s="54"/>
    </row>
    <row r="1055">
      <c r="B1055" s="172"/>
      <c r="C1055" s="293" t="s">
        <v>811</v>
      </c>
      <c r="D1055" s="294">
        <f>SLOPE(I1041:I1049,E1041:E1049)</f>
        <v>2415.563043</v>
      </c>
      <c r="E1055" s="52"/>
      <c r="F1055" s="53"/>
      <c r="G1055" s="53"/>
      <c r="H1055" s="29"/>
      <c r="I1055" s="53"/>
      <c r="J1055" s="53"/>
      <c r="K1055" s="52"/>
      <c r="L1055" s="52"/>
      <c r="M1055" s="52"/>
      <c r="N1055" s="52"/>
      <c r="O1055" s="52"/>
      <c r="P1055" s="54"/>
      <c r="Q1055" s="54"/>
    </row>
    <row r="1056">
      <c r="B1056" s="172"/>
      <c r="C1056" s="229" t="s">
        <v>812</v>
      </c>
      <c r="D1056" s="295">
        <f>INTERCEPT(I1041:I1049,E1041:E1049)</f>
        <v>-4.450278322</v>
      </c>
      <c r="E1056" s="52"/>
      <c r="F1056" s="53"/>
      <c r="G1056" s="53"/>
      <c r="H1056" s="29"/>
      <c r="I1056" s="53"/>
      <c r="J1056" s="53"/>
      <c r="K1056" s="52"/>
      <c r="L1056" s="52"/>
      <c r="M1056" s="52"/>
      <c r="N1056" s="52"/>
      <c r="O1056" s="52"/>
      <c r="P1056" s="54"/>
      <c r="Q1056" s="54"/>
    </row>
    <row r="1057">
      <c r="B1057" s="172"/>
      <c r="C1057" s="234" t="s">
        <v>813</v>
      </c>
      <c r="D1057" s="296">
        <f>RSQ(I1041:I1049,E1041:E1049)</f>
        <v>0.9991608728</v>
      </c>
      <c r="E1057" s="52"/>
      <c r="F1057" s="29"/>
      <c r="G1057" s="53"/>
      <c r="H1057" s="29"/>
      <c r="I1057" s="53"/>
      <c r="J1057" s="53"/>
      <c r="K1057" s="52"/>
      <c r="L1057" s="52"/>
      <c r="M1057" s="52"/>
      <c r="N1057" s="52"/>
      <c r="O1057" s="52"/>
      <c r="P1057" s="54"/>
      <c r="Q1057" s="54"/>
    </row>
    <row r="1058">
      <c r="B1058" s="172"/>
      <c r="C1058" s="52"/>
      <c r="D1058" s="53"/>
      <c r="E1058" s="52"/>
      <c r="F1058" s="53"/>
      <c r="G1058" s="53"/>
      <c r="H1058" s="29"/>
      <c r="I1058" s="53"/>
      <c r="J1058" s="53"/>
      <c r="K1058" s="52"/>
      <c r="L1058" s="52"/>
      <c r="M1058" s="52"/>
      <c r="N1058" s="52"/>
      <c r="O1058" s="52"/>
      <c r="P1058" s="54"/>
      <c r="Q1058" s="54"/>
    </row>
    <row r="1059">
      <c r="B1059" s="132"/>
      <c r="C1059" s="52"/>
      <c r="D1059" s="53"/>
      <c r="E1059" s="52"/>
      <c r="F1059" s="53"/>
      <c r="G1059" s="53"/>
      <c r="H1059" s="53"/>
      <c r="I1059" s="53"/>
      <c r="J1059" s="53"/>
      <c r="K1059" s="52"/>
      <c r="L1059" s="323"/>
      <c r="M1059" s="52"/>
      <c r="N1059" s="52"/>
      <c r="O1059" s="52"/>
      <c r="P1059" s="54"/>
      <c r="Q1059" s="54"/>
    </row>
    <row r="1060">
      <c r="B1060" s="251" t="s">
        <v>1153</v>
      </c>
      <c r="C1060" s="52"/>
      <c r="D1060" s="53"/>
      <c r="E1060" s="52"/>
      <c r="F1060" s="53"/>
      <c r="G1060" s="53"/>
      <c r="H1060" s="29"/>
      <c r="I1060" s="53"/>
      <c r="J1060" s="53"/>
      <c r="K1060" s="52"/>
      <c r="L1060" s="323"/>
      <c r="M1060" s="52"/>
      <c r="N1060" s="52"/>
      <c r="O1060" s="52"/>
      <c r="P1060" s="54"/>
      <c r="Q1060" s="54"/>
    </row>
    <row r="1061">
      <c r="B1061" s="60" t="s">
        <v>372</v>
      </c>
      <c r="C1061" s="59"/>
      <c r="D1061" s="53"/>
      <c r="E1061" s="52"/>
      <c r="F1061" s="53"/>
      <c r="G1061" s="53"/>
      <c r="H1061" s="53"/>
      <c r="I1061" s="53"/>
      <c r="J1061" s="53"/>
      <c r="K1061" s="52"/>
      <c r="L1061" s="52"/>
      <c r="M1061" s="52"/>
      <c r="N1061" s="52"/>
      <c r="O1061" s="52"/>
      <c r="P1061" s="54"/>
      <c r="Q1061" s="54"/>
    </row>
    <row r="1062">
      <c r="B1062" s="127" t="s">
        <v>1136</v>
      </c>
      <c r="C1062" s="52"/>
      <c r="D1062" s="53"/>
      <c r="E1062" s="52"/>
      <c r="F1062" s="53"/>
      <c r="G1062" s="53"/>
      <c r="H1062" s="53"/>
      <c r="I1062" s="53"/>
      <c r="J1062" s="53"/>
      <c r="K1062" s="52"/>
      <c r="L1062" s="52"/>
      <c r="M1062" s="52"/>
      <c r="N1062" s="52"/>
      <c r="O1062" s="52"/>
      <c r="P1062" s="54"/>
      <c r="Q1062" s="54"/>
    </row>
    <row r="1063">
      <c r="B1063" s="132"/>
      <c r="C1063" s="52"/>
      <c r="D1063" s="53"/>
      <c r="E1063" s="52"/>
      <c r="F1063" s="63" t="s">
        <v>1139</v>
      </c>
      <c r="G1063" s="53"/>
      <c r="H1063" s="53"/>
      <c r="I1063" s="63" t="s">
        <v>1154</v>
      </c>
      <c r="J1063" s="53"/>
      <c r="K1063" s="52"/>
      <c r="L1063" s="52"/>
      <c r="M1063" s="52"/>
      <c r="N1063" s="52"/>
      <c r="O1063" s="52"/>
      <c r="P1063" s="54"/>
      <c r="Q1063" s="54"/>
      <c r="R1063" s="91"/>
    </row>
    <row r="1064">
      <c r="B1064" s="306" t="s">
        <v>394</v>
      </c>
      <c r="C1064" s="306" t="s">
        <v>4</v>
      </c>
      <c r="D1064" s="306" t="s">
        <v>5</v>
      </c>
      <c r="E1064" s="306" t="s">
        <v>398</v>
      </c>
      <c r="F1064" s="306" t="s">
        <v>399</v>
      </c>
      <c r="G1064" s="306" t="s">
        <v>400</v>
      </c>
      <c r="H1064" s="306" t="s">
        <v>401</v>
      </c>
      <c r="I1064" s="306" t="s">
        <v>402</v>
      </c>
      <c r="J1064" s="306" t="s">
        <v>403</v>
      </c>
      <c r="K1064" s="306" t="s">
        <v>404</v>
      </c>
      <c r="L1064" s="306" t="s">
        <v>405</v>
      </c>
      <c r="M1064" s="306" t="s">
        <v>406</v>
      </c>
      <c r="N1064" s="306" t="s">
        <v>407</v>
      </c>
      <c r="O1064" s="306" t="s">
        <v>408</v>
      </c>
      <c r="P1064" s="307" t="s">
        <v>409</v>
      </c>
      <c r="Q1064" s="307" t="s">
        <v>411</v>
      </c>
      <c r="R1064" s="308" t="s">
        <v>412</v>
      </c>
    </row>
    <row r="1065">
      <c r="B1065" s="41">
        <f>'Sample Weights'!A626</f>
        <v>625</v>
      </c>
      <c r="C1065" s="41">
        <f>'Sample Weights'!B626</f>
        <v>132</v>
      </c>
      <c r="D1065" s="41" t="str">
        <f>'Sample Weights'!C626</f>
        <v>HOPG-27-5</v>
      </c>
      <c r="E1065" s="41">
        <f>'Sample Weights'!D626</f>
        <v>0.021</v>
      </c>
      <c r="F1065" s="314" t="s">
        <v>1066</v>
      </c>
      <c r="G1065" s="315">
        <v>1.1783</v>
      </c>
      <c r="H1065" s="314" t="s">
        <v>859</v>
      </c>
      <c r="I1065" s="314" t="s">
        <v>859</v>
      </c>
      <c r="J1065" s="315">
        <v>0.164</v>
      </c>
      <c r="K1065" s="301">
        <v>81.6734</v>
      </c>
      <c r="L1065" s="301">
        <v>37.5838</v>
      </c>
      <c r="M1065" s="154">
        <f t="shared" ref="M1065:M1083" si="139">(L$1072/(F$1072/C$10)/(F$1072/C$10+(G$1072-F$1072)/C$11+J$1072/C$12))/(L1065/(F1065/C$10)/(F1065/C$10+(G1065-F1065)/C$11+J1065/C$12))</f>
        <v>1.048057541</v>
      </c>
      <c r="N1065" s="250">
        <f t="shared" ref="N1065:N1083" si="140">K1065*M1065</f>
        <v>85.59842277</v>
      </c>
      <c r="O1065" s="250">
        <f t="shared" ref="O1065:O1083" si="141">(N1065-D$1056)/D$1055*(F1065/C$10+(G1065-F1065)/C$11+J1065/C$12)/E1065</f>
        <v>2.128029976</v>
      </c>
      <c r="P1065" s="156">
        <f>AVERAGE(O1065:O1066)</f>
        <v>2.095975717</v>
      </c>
      <c r="Q1065" s="157">
        <f>(MAX(O1065:O1066)-MIN(O1065:O1066))/P1065</f>
        <v>0.03058647953</v>
      </c>
      <c r="R1065" s="302" t="str">
        <f>IF(Q1065&gt;C$15, "Repeat", "")</f>
        <v/>
      </c>
    </row>
    <row r="1066">
      <c r="B1066" s="41">
        <f>'Sample Weights'!A627</f>
        <v>626</v>
      </c>
      <c r="C1066" s="41">
        <f>'Sample Weights'!B627</f>
        <v>132</v>
      </c>
      <c r="D1066" s="41" t="str">
        <f>'Sample Weights'!C627</f>
        <v>HOPG-27-5</v>
      </c>
      <c r="E1066" s="41">
        <f>'Sample Weights'!D627</f>
        <v>0.0206</v>
      </c>
      <c r="F1066" s="314" t="s">
        <v>943</v>
      </c>
      <c r="G1066" s="315">
        <v>1.1813</v>
      </c>
      <c r="H1066" s="314" t="s">
        <v>891</v>
      </c>
      <c r="I1066" s="316"/>
      <c r="J1066" s="315">
        <v>0.1568</v>
      </c>
      <c r="K1066" s="183">
        <v>76.8114</v>
      </c>
      <c r="L1066" s="183">
        <v>37.0337</v>
      </c>
      <c r="M1066" s="154">
        <f t="shared" si="139"/>
        <v>1.058960975</v>
      </c>
      <c r="N1066" s="250">
        <f t="shared" si="140"/>
        <v>81.34027504</v>
      </c>
      <c r="O1066" s="250">
        <f t="shared" si="141"/>
        <v>2.063921458</v>
      </c>
      <c r="P1066" s="156"/>
      <c r="Q1066" s="157"/>
      <c r="R1066" s="302"/>
    </row>
    <row r="1067">
      <c r="B1067" s="41">
        <f>'Sample Weights'!A628</f>
        <v>627</v>
      </c>
      <c r="C1067" s="41">
        <f>'Sample Weights'!B628</f>
        <v>374</v>
      </c>
      <c r="D1067" s="41" t="str">
        <f>'Sample Weights'!C628</f>
        <v>WHTE-28-5</v>
      </c>
      <c r="E1067" s="41">
        <f>'Sample Weights'!D628</f>
        <v>0.021</v>
      </c>
      <c r="F1067" s="314" t="s">
        <v>975</v>
      </c>
      <c r="G1067" s="315">
        <v>1.1777</v>
      </c>
      <c r="H1067" s="314" t="s">
        <v>860</v>
      </c>
      <c r="I1067" s="316"/>
      <c r="J1067" s="315">
        <v>0.1613</v>
      </c>
      <c r="K1067" s="183">
        <v>124.5299</v>
      </c>
      <c r="L1067" s="183">
        <v>36.25</v>
      </c>
      <c r="M1067" s="154">
        <f t="shared" si="139"/>
        <v>1.086810127</v>
      </c>
      <c r="N1067" s="250">
        <f t="shared" si="140"/>
        <v>135.3403564</v>
      </c>
      <c r="O1067" s="250">
        <f t="shared" si="141"/>
        <v>3.297486563</v>
      </c>
      <c r="P1067" s="156">
        <f>AVERAGE(O1067:O1068)</f>
        <v>3.223632035</v>
      </c>
      <c r="Q1067" s="157">
        <f>(MAX(O1067:O1068)-MIN(O1067:O1068))/P1067</f>
        <v>0.04582069391</v>
      </c>
      <c r="R1067" s="302" t="str">
        <f>IF(Q1067&gt;C$15, "Repeat", "")</f>
        <v/>
      </c>
    </row>
    <row r="1068">
      <c r="B1068" s="41">
        <f>'Sample Weights'!A629</f>
        <v>628</v>
      </c>
      <c r="C1068" s="41">
        <f>'Sample Weights'!B629</f>
        <v>374</v>
      </c>
      <c r="D1068" s="41" t="str">
        <f>'Sample Weights'!C629</f>
        <v>WHTE-28-5</v>
      </c>
      <c r="E1068" s="41">
        <f>'Sample Weights'!D629</f>
        <v>0.0201</v>
      </c>
      <c r="F1068" s="314" t="s">
        <v>1066</v>
      </c>
      <c r="G1068" s="315">
        <v>1.1816</v>
      </c>
      <c r="H1068" s="314" t="s">
        <v>991</v>
      </c>
      <c r="I1068" s="316"/>
      <c r="J1068" s="315">
        <v>0.1601</v>
      </c>
      <c r="K1068" s="183">
        <v>115.6715</v>
      </c>
      <c r="L1068" s="183">
        <v>37.0484</v>
      </c>
      <c r="M1068" s="154">
        <f t="shared" si="139"/>
        <v>1.063796287</v>
      </c>
      <c r="N1068" s="250">
        <f t="shared" si="140"/>
        <v>123.0509122</v>
      </c>
      <c r="O1068" s="250">
        <f t="shared" si="141"/>
        <v>3.149777506</v>
      </c>
      <c r="P1068" s="156"/>
      <c r="Q1068" s="157"/>
      <c r="R1068" s="302"/>
    </row>
    <row r="1069">
      <c r="B1069" s="41">
        <f>'Sample Weights'!A630</f>
        <v>629</v>
      </c>
      <c r="C1069" s="41">
        <f>'Sample Weights'!B630</f>
        <v>11</v>
      </c>
      <c r="D1069" s="41" t="str">
        <f>'Sample Weights'!C630</f>
        <v>BELA-18-4</v>
      </c>
      <c r="E1069" s="41">
        <f>'Sample Weights'!D630</f>
        <v>0.0215</v>
      </c>
      <c r="F1069" s="314" t="s">
        <v>969</v>
      </c>
      <c r="G1069" s="315">
        <v>1.1764</v>
      </c>
      <c r="H1069" s="314" t="s">
        <v>893</v>
      </c>
      <c r="I1069" s="316"/>
      <c r="J1069" s="315">
        <v>0.1612</v>
      </c>
      <c r="K1069" s="183">
        <v>32.1554</v>
      </c>
      <c r="L1069" s="183">
        <v>37.7954</v>
      </c>
      <c r="M1069" s="154">
        <f t="shared" si="139"/>
        <v>1.040220313</v>
      </c>
      <c r="N1069" s="250">
        <f t="shared" si="140"/>
        <v>33.44870026</v>
      </c>
      <c r="O1069" s="250">
        <f t="shared" si="141"/>
        <v>0.8722706704</v>
      </c>
      <c r="P1069" s="156">
        <f>AVERAGE(O1069:O1070)</f>
        <v>0.8526625249</v>
      </c>
      <c r="Q1069" s="157">
        <f>(MAX(O1069:O1070)-MIN(O1069:O1070))/P1069</f>
        <v>0.0459927461</v>
      </c>
      <c r="R1069" s="302" t="str">
        <f>IF(Q1069&gt;C$15, "Repeat", "")</f>
        <v/>
      </c>
    </row>
    <row r="1070">
      <c r="B1070" s="41">
        <f>'Sample Weights'!A631</f>
        <v>630</v>
      </c>
      <c r="C1070" s="41">
        <f>'Sample Weights'!B631</f>
        <v>11</v>
      </c>
      <c r="D1070" s="41" t="str">
        <f>'Sample Weights'!C631</f>
        <v>BELA-18-4</v>
      </c>
      <c r="E1070" s="41">
        <f>'Sample Weights'!D631</f>
        <v>0.0213</v>
      </c>
      <c r="F1070" s="314" t="s">
        <v>1066</v>
      </c>
      <c r="G1070" s="315">
        <v>1.1821</v>
      </c>
      <c r="H1070" s="314" t="s">
        <v>861</v>
      </c>
      <c r="I1070" s="314" t="s">
        <v>861</v>
      </c>
      <c r="J1070" s="315">
        <v>0.1605</v>
      </c>
      <c r="K1070" s="183">
        <v>33.5927</v>
      </c>
      <c r="L1070" s="183">
        <v>42.3733</v>
      </c>
      <c r="M1070" s="154">
        <f t="shared" si="139"/>
        <v>0.9306616974</v>
      </c>
      <c r="N1070" s="250">
        <f t="shared" si="140"/>
        <v>31.2634392</v>
      </c>
      <c r="O1070" s="250">
        <f t="shared" si="141"/>
        <v>0.8330543794</v>
      </c>
      <c r="P1070" s="156"/>
      <c r="Q1070" s="157"/>
      <c r="R1070" s="302"/>
    </row>
    <row r="1071">
      <c r="B1071" s="41">
        <f>'Sample Weights'!A632</f>
        <v>631</v>
      </c>
      <c r="C1071" s="41">
        <f>'Sample Weights'!B632</f>
        <v>195</v>
      </c>
      <c r="D1071" s="41" t="str">
        <f>'Sample Weights'!C632</f>
        <v>LILB-26-5</v>
      </c>
      <c r="E1071" s="41">
        <f>'Sample Weights'!D632</f>
        <v>0.0209</v>
      </c>
      <c r="F1071" s="314" t="s">
        <v>976</v>
      </c>
      <c r="G1071" s="315">
        <v>1.1731</v>
      </c>
      <c r="H1071" s="314" t="s">
        <v>894</v>
      </c>
      <c r="I1071" s="314" t="s">
        <v>894</v>
      </c>
      <c r="J1071" s="315">
        <v>0.1618</v>
      </c>
      <c r="K1071" s="183">
        <v>118.632</v>
      </c>
      <c r="L1071" s="183">
        <v>39.7751</v>
      </c>
      <c r="M1071" s="154">
        <f t="shared" si="139"/>
        <v>0.9892090467</v>
      </c>
      <c r="N1071" s="250">
        <f t="shared" si="140"/>
        <v>117.3518476</v>
      </c>
      <c r="O1071" s="250">
        <f t="shared" si="141"/>
        <v>2.877405361</v>
      </c>
      <c r="P1071" s="156">
        <f>AVERAGE(O1071:O1072)</f>
        <v>2.914283371</v>
      </c>
      <c r="Q1071" s="157">
        <f>(MAX(O1071:O1072)-MIN(O1071:O1072))/P1071</f>
        <v>0.02530845861</v>
      </c>
      <c r="R1071" s="302" t="str">
        <f>IF(Q1071&gt;C$15, "Repeat", "")</f>
        <v/>
      </c>
    </row>
    <row r="1072">
      <c r="B1072" s="41">
        <f>'Sample Weights'!A633</f>
        <v>632</v>
      </c>
      <c r="C1072" s="41">
        <f>'Sample Weights'!B633</f>
        <v>195</v>
      </c>
      <c r="D1072" s="41" t="str">
        <f>'Sample Weights'!C633</f>
        <v>LILB-26-5</v>
      </c>
      <c r="E1072" s="41">
        <f>'Sample Weights'!D633</f>
        <v>0.0205</v>
      </c>
      <c r="F1072" s="314" t="s">
        <v>975</v>
      </c>
      <c r="G1072" s="315">
        <v>1.1804</v>
      </c>
      <c r="H1072" s="314" t="s">
        <v>862</v>
      </c>
      <c r="I1072" s="316"/>
      <c r="J1072" s="315">
        <v>0.1621</v>
      </c>
      <c r="K1072" s="183">
        <v>117.3754</v>
      </c>
      <c r="L1072" s="184">
        <v>39.4953</v>
      </c>
      <c r="M1072" s="154">
        <f t="shared" si="139"/>
        <v>1</v>
      </c>
      <c r="N1072" s="250">
        <f t="shared" si="140"/>
        <v>117.3754</v>
      </c>
      <c r="O1072" s="250">
        <f t="shared" si="141"/>
        <v>2.951161381</v>
      </c>
      <c r="P1072" s="156"/>
      <c r="Q1072" s="157"/>
      <c r="R1072" s="302"/>
    </row>
    <row r="1073">
      <c r="B1073" s="41">
        <f>'Sample Weights'!A634</f>
        <v>633</v>
      </c>
      <c r="C1073" s="41">
        <f>'Sample Weights'!B634</f>
        <v>327</v>
      </c>
      <c r="D1073" s="41" t="str">
        <f>'Sample Weights'!C634</f>
        <v>SLMC-28-3</v>
      </c>
      <c r="E1073" s="41">
        <f>'Sample Weights'!D634</f>
        <v>0.021</v>
      </c>
      <c r="F1073" s="314" t="s">
        <v>968</v>
      </c>
      <c r="G1073" s="315">
        <v>1.1822</v>
      </c>
      <c r="H1073" s="314" t="s">
        <v>895</v>
      </c>
      <c r="I1073" s="316"/>
      <c r="J1073" s="315">
        <v>0.1609</v>
      </c>
      <c r="K1073" s="183">
        <v>195.7047</v>
      </c>
      <c r="L1073" s="183">
        <v>43.2556</v>
      </c>
      <c r="M1073" s="154">
        <f t="shared" si="139"/>
        <v>0.9110137549</v>
      </c>
      <c r="N1073" s="250">
        <f t="shared" si="140"/>
        <v>178.2896736</v>
      </c>
      <c r="O1073" s="250">
        <f t="shared" si="141"/>
        <v>4.324655443</v>
      </c>
      <c r="P1073" s="156">
        <f>AVERAGE(O1073:O1074)</f>
        <v>4.288539173</v>
      </c>
      <c r="Q1073" s="157">
        <f>(MAX(O1073:O1074)-MIN(O1073:O1074))/P1073</f>
        <v>0.01684315728</v>
      </c>
      <c r="R1073" s="302" t="str">
        <f>IF(Q1073&gt;C$15, "Repeat", "")</f>
        <v/>
      </c>
    </row>
    <row r="1074">
      <c r="B1074" s="41">
        <f>'Sample Weights'!A635</f>
        <v>634</v>
      </c>
      <c r="C1074" s="41">
        <f>'Sample Weights'!B635</f>
        <v>327</v>
      </c>
      <c r="D1074" s="41" t="str">
        <f>'Sample Weights'!C635</f>
        <v>SLMC-28-3</v>
      </c>
      <c r="E1074" s="41">
        <f>'Sample Weights'!D635</f>
        <v>0.0209</v>
      </c>
      <c r="F1074" s="314" t="s">
        <v>949</v>
      </c>
      <c r="G1074" s="315">
        <v>1.176</v>
      </c>
      <c r="H1074" s="314" t="s">
        <v>863</v>
      </c>
      <c r="I1074" s="316"/>
      <c r="J1074" s="315">
        <v>0.1608</v>
      </c>
      <c r="K1074" s="183">
        <v>181.5225</v>
      </c>
      <c r="L1074" s="183">
        <v>40.5782</v>
      </c>
      <c r="M1074" s="154">
        <f t="shared" si="139"/>
        <v>0.9654528457</v>
      </c>
      <c r="N1074" s="250">
        <f t="shared" si="140"/>
        <v>175.2514142</v>
      </c>
      <c r="O1074" s="250">
        <f t="shared" si="141"/>
        <v>4.252422903</v>
      </c>
      <c r="P1074" s="156"/>
      <c r="Q1074" s="157"/>
      <c r="R1074" s="302"/>
    </row>
    <row r="1075">
      <c r="B1075" s="41">
        <f>'Sample Weights'!A636</f>
        <v>635</v>
      </c>
      <c r="C1075" s="41">
        <f>'Sample Weights'!B636</f>
        <v>51</v>
      </c>
      <c r="D1075" s="41" t="str">
        <f>'Sample Weights'!C636</f>
        <v>CNYH-28-1</v>
      </c>
      <c r="E1075" s="41">
        <f>'Sample Weights'!D636</f>
        <v>0.0209</v>
      </c>
      <c r="F1075" s="314" t="s">
        <v>1066</v>
      </c>
      <c r="G1075" s="315">
        <v>1.1802</v>
      </c>
      <c r="H1075" s="314" t="s">
        <v>896</v>
      </c>
      <c r="I1075" s="316"/>
      <c r="J1075" s="315">
        <v>0.1607</v>
      </c>
      <c r="K1075" s="183">
        <v>67.7697</v>
      </c>
      <c r="L1075" s="183">
        <v>37.7925</v>
      </c>
      <c r="M1075" s="154">
        <f t="shared" si="139"/>
        <v>1.042043342</v>
      </c>
      <c r="N1075" s="250">
        <f t="shared" si="140"/>
        <v>70.61896469</v>
      </c>
      <c r="O1075" s="250">
        <f t="shared" si="141"/>
        <v>1.782136328</v>
      </c>
      <c r="P1075" s="156">
        <f>AVERAGE(O1075:O1076)</f>
        <v>1.743956519</v>
      </c>
      <c r="Q1075" s="157">
        <f>(MAX(O1075:O1076)-MIN(O1075:O1076))/P1075</f>
        <v>0.04378527549</v>
      </c>
      <c r="R1075" s="302" t="str">
        <f>IF(Q1075&gt;C$15, "Repeat", "")</f>
        <v/>
      </c>
    </row>
    <row r="1076">
      <c r="B1076" s="41">
        <f>'Sample Weights'!A637</f>
        <v>636</v>
      </c>
      <c r="C1076" s="41">
        <f>'Sample Weights'!B637</f>
        <v>51</v>
      </c>
      <c r="D1076" s="41" t="str">
        <f>'Sample Weights'!C637</f>
        <v>CNYH-28-1</v>
      </c>
      <c r="E1076" s="41">
        <f>'Sample Weights'!D637</f>
        <v>0.0211</v>
      </c>
      <c r="F1076" s="314" t="s">
        <v>975</v>
      </c>
      <c r="G1076" s="315">
        <v>1.1717</v>
      </c>
      <c r="H1076" s="314" t="s">
        <v>864</v>
      </c>
      <c r="I1076" s="314" t="s">
        <v>864</v>
      </c>
      <c r="J1076" s="315">
        <v>0.1609</v>
      </c>
      <c r="K1076" s="183">
        <v>73.5706</v>
      </c>
      <c r="L1076" s="183">
        <v>42.0705</v>
      </c>
      <c r="M1076" s="154">
        <f t="shared" si="139"/>
        <v>0.9319093528</v>
      </c>
      <c r="N1076" s="250">
        <f t="shared" si="140"/>
        <v>68.56113023</v>
      </c>
      <c r="O1076" s="250">
        <f t="shared" si="141"/>
        <v>1.705776711</v>
      </c>
      <c r="P1076" s="156"/>
      <c r="Q1076" s="157"/>
      <c r="R1076" s="302"/>
    </row>
    <row r="1077">
      <c r="B1077" s="41">
        <f>'Sample Weights'!A638</f>
        <v>699</v>
      </c>
      <c r="C1077" s="41">
        <f>'Sample Weights'!B638</f>
        <v>82</v>
      </c>
      <c r="D1077" s="41" t="str">
        <f>'Sample Weights'!C638</f>
        <v>FNYI-28-4</v>
      </c>
      <c r="E1077" s="41">
        <f>'Sample Weights'!D638</f>
        <v>0.0209</v>
      </c>
      <c r="F1077" s="314" t="s">
        <v>949</v>
      </c>
      <c r="G1077" s="315">
        <v>1.1744</v>
      </c>
      <c r="H1077" s="314" t="s">
        <v>898</v>
      </c>
      <c r="I1077" s="314" t="s">
        <v>898</v>
      </c>
      <c r="J1077" s="315">
        <v>0.1616</v>
      </c>
      <c r="K1077" s="183">
        <v>176.5923</v>
      </c>
      <c r="L1077" s="183">
        <v>37.5171</v>
      </c>
      <c r="M1077" s="154">
        <f t="shared" si="139"/>
        <v>1.043359273</v>
      </c>
      <c r="N1077" s="250">
        <f t="shared" si="140"/>
        <v>184.2492138</v>
      </c>
      <c r="O1077" s="250">
        <f t="shared" si="141"/>
        <v>4.461637774</v>
      </c>
      <c r="P1077" s="156">
        <f>AVERAGE(O1077:O1078)</f>
        <v>4.453420955</v>
      </c>
      <c r="Q1077" s="157">
        <f>(MAX(O1077:O1078)-MIN(O1077:O1078))/P1077</f>
        <v>0.003690115743</v>
      </c>
      <c r="R1077" s="302" t="str">
        <f>IF(Q1077&gt;C$15, "Repeat", "")</f>
        <v/>
      </c>
    </row>
    <row r="1078">
      <c r="B1078" s="41">
        <f>'Sample Weights'!A639</f>
        <v>700</v>
      </c>
      <c r="C1078" s="41">
        <f>'Sample Weights'!B639</f>
        <v>82</v>
      </c>
      <c r="D1078" s="41" t="str">
        <f>'Sample Weights'!C639</f>
        <v>FNYI-28-4</v>
      </c>
      <c r="E1078" s="41">
        <f>'Sample Weights'!D639</f>
        <v>0.0208</v>
      </c>
      <c r="F1078" s="314" t="s">
        <v>975</v>
      </c>
      <c r="G1078" s="315">
        <v>1.1797</v>
      </c>
      <c r="H1078" s="314" t="s">
        <v>865</v>
      </c>
      <c r="I1078" s="316"/>
      <c r="J1078" s="315">
        <v>0.1608</v>
      </c>
      <c r="K1078" s="183">
        <v>190.7885</v>
      </c>
      <c r="L1078" s="183">
        <v>41.3617</v>
      </c>
      <c r="M1078" s="154">
        <f t="shared" si="139"/>
        <v>0.9537268132</v>
      </c>
      <c r="N1078" s="250">
        <f t="shared" si="140"/>
        <v>181.9601081</v>
      </c>
      <c r="O1078" s="250">
        <f t="shared" si="141"/>
        <v>4.445204135</v>
      </c>
      <c r="P1078" s="156"/>
      <c r="Q1078" s="157"/>
      <c r="R1078" s="302"/>
    </row>
    <row r="1079">
      <c r="B1079" s="41">
        <f>'Sample Weights'!A640</f>
        <v>639</v>
      </c>
      <c r="C1079" s="41">
        <f>'Sample Weights'!B640</f>
        <v>254</v>
      </c>
      <c r="D1079" s="41" t="str">
        <f>'Sample Weights'!C640</f>
        <v>PHLA-22-1</v>
      </c>
      <c r="E1079" s="41">
        <f>'Sample Weights'!D640</f>
        <v>0.0205</v>
      </c>
      <c r="F1079" s="314" t="s">
        <v>943</v>
      </c>
      <c r="G1079" s="315">
        <v>1.1745</v>
      </c>
      <c r="H1079" s="314" t="s">
        <v>897</v>
      </c>
      <c r="I1079" s="316"/>
      <c r="J1079" s="315">
        <v>0.1596</v>
      </c>
      <c r="K1079" s="183">
        <v>42.5658</v>
      </c>
      <c r="L1079" s="183">
        <v>37.7386</v>
      </c>
      <c r="M1079" s="154">
        <f t="shared" si="139"/>
        <v>1.035203279</v>
      </c>
      <c r="N1079" s="250">
        <f t="shared" si="140"/>
        <v>44.06425574</v>
      </c>
      <c r="O1079" s="250">
        <f t="shared" si="141"/>
        <v>1.168350868</v>
      </c>
      <c r="P1079" s="156">
        <f>AVERAGE(O1079:O1080)</f>
        <v>1.129838302</v>
      </c>
      <c r="Q1079" s="157">
        <f>(MAX(O1079:O1080)-MIN(O1079:O1080))/P1079</f>
        <v>0.06817358779</v>
      </c>
      <c r="R1079" s="302" t="str">
        <f>IF(Q1079&gt;C$15, "Repeat", "")</f>
        <v/>
      </c>
    </row>
    <row r="1080">
      <c r="B1080" s="41">
        <f>'Sample Weights'!A641</f>
        <v>640</v>
      </c>
      <c r="C1080" s="41">
        <f>'Sample Weights'!B641</f>
        <v>254</v>
      </c>
      <c r="D1080" s="41" t="str">
        <f>'Sample Weights'!C641</f>
        <v>PHLA-22-1</v>
      </c>
      <c r="E1080" s="41">
        <f>'Sample Weights'!D641</f>
        <v>0.0212</v>
      </c>
      <c r="F1080" s="314" t="s">
        <v>969</v>
      </c>
      <c r="G1080" s="315">
        <v>1.1825</v>
      </c>
      <c r="H1080" s="314" t="s">
        <v>867</v>
      </c>
      <c r="I1080" s="316"/>
      <c r="J1080" s="315">
        <v>0.1597</v>
      </c>
      <c r="K1080" s="183">
        <v>39.8738</v>
      </c>
      <c r="L1080" s="183">
        <v>37.3658</v>
      </c>
      <c r="M1080" s="154">
        <f t="shared" si="139"/>
        <v>1.056343529</v>
      </c>
      <c r="N1080" s="250">
        <f t="shared" si="140"/>
        <v>42.12043061</v>
      </c>
      <c r="O1080" s="250">
        <f t="shared" si="141"/>
        <v>1.091325737</v>
      </c>
      <c r="P1080" s="156"/>
      <c r="Q1080" s="157"/>
      <c r="R1080" s="302"/>
    </row>
    <row r="1081">
      <c r="B1081" s="41">
        <f>'Sample Weights'!A642</f>
        <v>641</v>
      </c>
      <c r="C1081" s="41">
        <f>'Sample Weights'!B642</f>
        <v>197</v>
      </c>
      <c r="D1081" s="41" t="str">
        <f>'Sample Weights'!C642</f>
        <v>LILC-26-2</v>
      </c>
      <c r="E1081" s="41">
        <f>'Sample Weights'!D642</f>
        <v>0.0212</v>
      </c>
      <c r="F1081" s="314" t="s">
        <v>969</v>
      </c>
      <c r="G1081" s="315">
        <v>1.1789</v>
      </c>
      <c r="H1081" s="314" t="s">
        <v>866</v>
      </c>
      <c r="I1081" s="316"/>
      <c r="J1081" s="315">
        <v>0.1614</v>
      </c>
      <c r="K1081" s="183">
        <v>31.0513</v>
      </c>
      <c r="L1081" s="183">
        <v>40.6741</v>
      </c>
      <c r="M1081" s="154">
        <f t="shared" si="139"/>
        <v>0.9685698501</v>
      </c>
      <c r="N1081" s="250">
        <f t="shared" si="140"/>
        <v>30.07535299</v>
      </c>
      <c r="O1081" s="250">
        <f t="shared" si="141"/>
        <v>0.8075187473</v>
      </c>
      <c r="P1081" s="156">
        <f>AVERAGE(O1081:O1082)</f>
        <v>0.7774079219</v>
      </c>
      <c r="Q1081" s="157">
        <f>(MAX(O1081:O1082)-MIN(O1081:O1082))/P1081</f>
        <v>0.0774646733</v>
      </c>
      <c r="R1081" s="302" t="str">
        <f>IF(Q1081&gt;C$15, "Repeat", "")</f>
        <v/>
      </c>
    </row>
    <row r="1082">
      <c r="B1082" s="41">
        <f>'Sample Weights'!A643</f>
        <v>642</v>
      </c>
      <c r="C1082" s="41">
        <f>'Sample Weights'!B643</f>
        <v>197</v>
      </c>
      <c r="D1082" s="41" t="str">
        <f>'Sample Weights'!C643</f>
        <v>LILC-26-2</v>
      </c>
      <c r="E1082" s="41">
        <f>'Sample Weights'!D643</f>
        <v>0.0205</v>
      </c>
      <c r="F1082" s="314" t="s">
        <v>969</v>
      </c>
      <c r="G1082" s="315">
        <v>1.182</v>
      </c>
      <c r="H1082" s="314" t="s">
        <v>899</v>
      </c>
      <c r="I1082" s="314" t="s">
        <v>866</v>
      </c>
      <c r="J1082" s="315">
        <v>0.1596</v>
      </c>
      <c r="K1082" s="183">
        <v>26.0998</v>
      </c>
      <c r="L1082" s="183">
        <v>39.0052</v>
      </c>
      <c r="M1082" s="154">
        <f t="shared" si="139"/>
        <v>1.011503089</v>
      </c>
      <c r="N1082" s="250">
        <f t="shared" si="140"/>
        <v>26.40002833</v>
      </c>
      <c r="O1082" s="250">
        <f t="shared" si="141"/>
        <v>0.7472970966</v>
      </c>
      <c r="P1082" s="156"/>
      <c r="Q1082" s="157"/>
      <c r="R1082" s="302"/>
    </row>
    <row r="1083">
      <c r="B1083" s="41">
        <f>'Sample Weights'!A644</f>
        <v>643</v>
      </c>
      <c r="C1083" s="41">
        <f>'Sample Weights'!B644</f>
        <v>209</v>
      </c>
      <c r="D1083" s="41" t="str">
        <f>'Sample Weights'!C644</f>
        <v>LONG-29-4</v>
      </c>
      <c r="E1083" s="41">
        <f>'Sample Weights'!D644</f>
        <v>0.0201</v>
      </c>
      <c r="F1083" s="314" t="s">
        <v>968</v>
      </c>
      <c r="G1083" s="315">
        <v>1.1816</v>
      </c>
      <c r="H1083" s="314" t="s">
        <v>868</v>
      </c>
      <c r="I1083" s="314" t="s">
        <v>899</v>
      </c>
      <c r="J1083" s="315">
        <v>0.1613</v>
      </c>
      <c r="K1083" s="183">
        <v>303.3291</v>
      </c>
      <c r="L1083" s="183">
        <v>37.1473</v>
      </c>
      <c r="M1083" s="154">
        <f t="shared" si="139"/>
        <v>1.060541326</v>
      </c>
      <c r="N1083" s="250">
        <f t="shared" si="140"/>
        <v>321.6930458</v>
      </c>
      <c r="O1083" s="250">
        <f t="shared" si="141"/>
        <v>8.061898214</v>
      </c>
      <c r="P1083" s="156">
        <f>AVERAGE(O1083:O1084)</f>
        <v>8.061898214</v>
      </c>
      <c r="Q1083" s="157"/>
      <c r="R1083" s="330" t="s">
        <v>1155</v>
      </c>
      <c r="S1083" s="199" t="s">
        <v>782</v>
      </c>
    </row>
    <row r="1084">
      <c r="B1084" s="41">
        <f>'Sample Weights'!A645</f>
        <v>644</v>
      </c>
      <c r="C1084" s="41">
        <f>'Sample Weights'!B645</f>
        <v>209</v>
      </c>
      <c r="D1084" s="41" t="str">
        <f>'Sample Weights'!C645</f>
        <v>LONG-29-4</v>
      </c>
      <c r="E1084" s="41">
        <f>'Sample Weights'!D645</f>
        <v>0.02</v>
      </c>
      <c r="F1084" s="314" t="s">
        <v>975</v>
      </c>
      <c r="G1084" s="315">
        <v>1.0939</v>
      </c>
      <c r="H1084" s="314" t="s">
        <v>900</v>
      </c>
      <c r="I1084" s="316"/>
      <c r="J1084" s="315">
        <v>0.1604</v>
      </c>
      <c r="K1084" s="183">
        <v>12.5339</v>
      </c>
      <c r="L1084" s="183">
        <v>590.5699</v>
      </c>
      <c r="M1084" s="154"/>
      <c r="N1084" s="250"/>
      <c r="O1084" s="250"/>
      <c r="P1084" s="156"/>
      <c r="Q1084" s="157"/>
      <c r="R1084" s="302"/>
    </row>
    <row r="1085">
      <c r="B1085" s="41">
        <f>'Sample Weights'!A646</f>
        <v>645</v>
      </c>
      <c r="C1085" s="41">
        <f>'Sample Weights'!B646</f>
        <v>310</v>
      </c>
      <c r="D1085" s="41" t="str">
        <f>'Sample Weights'!C646</f>
        <v>SKWD-24-4</v>
      </c>
      <c r="E1085" s="41">
        <f>'Sample Weights'!D646</f>
        <v>0.0208</v>
      </c>
      <c r="F1085" s="314" t="s">
        <v>968</v>
      </c>
      <c r="G1085" s="315">
        <v>1.1767</v>
      </c>
      <c r="H1085" s="314" t="s">
        <v>869</v>
      </c>
      <c r="I1085" s="316"/>
      <c r="J1085" s="315">
        <v>0.1618</v>
      </c>
      <c r="K1085" s="183">
        <v>16.6649</v>
      </c>
      <c r="L1085" s="183">
        <v>41.0021</v>
      </c>
      <c r="M1085" s="154">
        <f t="shared" ref="M1085:M1088" si="142">(L$1072/(F$1072/C$10)/(F$1072/C$10+(G$1072-F$1072)/C$11+J$1072/C$12))/(L1085/(F1085/C$10)/(F1085/C$10+(G1085-F1085)/C$11+J1085/C$12))</f>
        <v>0.9574475929</v>
      </c>
      <c r="N1085" s="250">
        <f t="shared" ref="N1085:N1088" si="143">K1085*M1085</f>
        <v>15.95576839</v>
      </c>
      <c r="O1085" s="250">
        <f t="shared" ref="O1085:O1088" si="144">(N1085-D$1056)/D$1055*(F1085/C$10+(G1085-F1085)/C$11+J1085/C$12)/E1085</f>
        <v>0.4857207748</v>
      </c>
      <c r="P1085" s="156">
        <f>AVERAGE(O1085:O1086)</f>
        <v>0.4916234874</v>
      </c>
      <c r="Q1085" s="157">
        <f>(MAX(O1085:O1086)-MIN(O1085:O1086))/P1085</f>
        <v>0.02401314311</v>
      </c>
      <c r="R1085" s="302" t="str">
        <f>IF(Q1085&gt;C$15, "Repeat", "")</f>
        <v/>
      </c>
    </row>
    <row r="1086">
      <c r="B1086" s="41">
        <f>'Sample Weights'!A647</f>
        <v>646</v>
      </c>
      <c r="C1086" s="41">
        <f>'Sample Weights'!B647</f>
        <v>310</v>
      </c>
      <c r="D1086" s="41" t="str">
        <f>'Sample Weights'!C647</f>
        <v>SKWD-24-4</v>
      </c>
      <c r="E1086" s="41">
        <f>'Sample Weights'!D647</f>
        <v>0.0207</v>
      </c>
      <c r="F1086" s="314" t="s">
        <v>1066</v>
      </c>
      <c r="G1086" s="315">
        <v>1.18</v>
      </c>
      <c r="H1086" s="314" t="s">
        <v>1087</v>
      </c>
      <c r="I1086" s="316"/>
      <c r="J1086" s="315">
        <v>0.161</v>
      </c>
      <c r="K1086" s="183">
        <v>15.3284</v>
      </c>
      <c r="L1086" s="183">
        <v>37.019</v>
      </c>
      <c r="M1086" s="154">
        <f t="shared" si="142"/>
        <v>1.063815111</v>
      </c>
      <c r="N1086" s="250">
        <f t="shared" si="143"/>
        <v>16.30658355</v>
      </c>
      <c r="O1086" s="250">
        <f t="shared" si="144"/>
        <v>0.4975262</v>
      </c>
      <c r="P1086" s="156"/>
      <c r="Q1086" s="157"/>
      <c r="R1086" s="302"/>
    </row>
    <row r="1087">
      <c r="B1087" s="41">
        <f>'Sample Weights'!A648</f>
        <v>647</v>
      </c>
      <c r="C1087" s="41" t="str">
        <f>'Sample Weights'!B648</f>
        <v>Nisqually-1</v>
      </c>
      <c r="D1087" s="41" t="str">
        <f>'Sample Weights'!C648</f>
        <v/>
      </c>
      <c r="E1087" s="41">
        <f>'Sample Weights'!D648</f>
        <v>0.0217</v>
      </c>
      <c r="F1087" s="314" t="s">
        <v>969</v>
      </c>
      <c r="G1087" s="315">
        <v>1.178</v>
      </c>
      <c r="H1087" s="314" t="s">
        <v>1088</v>
      </c>
      <c r="I1087" s="316"/>
      <c r="J1087" s="315">
        <v>0.1602</v>
      </c>
      <c r="K1087" s="183">
        <v>85.0787</v>
      </c>
      <c r="L1087" s="183">
        <v>39.7385</v>
      </c>
      <c r="M1087" s="154">
        <f t="shared" si="142"/>
        <v>0.9900760994</v>
      </c>
      <c r="N1087" s="250">
        <f t="shared" si="143"/>
        <v>84.23438744</v>
      </c>
      <c r="O1087" s="250">
        <f t="shared" si="144"/>
        <v>2.023796284</v>
      </c>
      <c r="P1087" s="156">
        <f>AVERAGE(O1087:O1088)</f>
        <v>2.051752923</v>
      </c>
      <c r="Q1087" s="157">
        <f>(MAX(O1087:O1088)-MIN(O1087:O1088))/P1087</f>
        <v>0.02725146682</v>
      </c>
      <c r="R1087" s="302" t="str">
        <f>IF(Q1087&gt;C$15, "Repeat", "")</f>
        <v/>
      </c>
    </row>
    <row r="1088">
      <c r="B1088" s="41">
        <f>'Sample Weights'!A649</f>
        <v>648</v>
      </c>
      <c r="C1088" s="41" t="str">
        <f>'Sample Weights'!B649</f>
        <v>Nisqually-1</v>
      </c>
      <c r="D1088" s="41" t="str">
        <f>'Sample Weights'!C649</f>
        <v/>
      </c>
      <c r="E1088" s="41">
        <f>'Sample Weights'!D649</f>
        <v>0.0204</v>
      </c>
      <c r="F1088" s="314" t="s">
        <v>969</v>
      </c>
      <c r="G1088" s="315">
        <v>1.1781</v>
      </c>
      <c r="H1088" s="314" t="s">
        <v>1090</v>
      </c>
      <c r="I1088" s="314" t="s">
        <v>1091</v>
      </c>
      <c r="J1088" s="315">
        <v>0.1605</v>
      </c>
      <c r="K1088" s="183">
        <v>89.0199</v>
      </c>
      <c r="L1088" s="183">
        <v>43.1404</v>
      </c>
      <c r="M1088" s="154">
        <f t="shared" si="142"/>
        <v>0.9122127787</v>
      </c>
      <c r="N1088" s="250">
        <f t="shared" si="143"/>
        <v>81.20509034</v>
      </c>
      <c r="O1088" s="250">
        <f t="shared" si="144"/>
        <v>2.079709561</v>
      </c>
      <c r="P1088" s="156"/>
      <c r="Q1088" s="157"/>
      <c r="R1088" s="302"/>
    </row>
    <row r="1089">
      <c r="B1089" s="251"/>
      <c r="C1089" s="52"/>
      <c r="D1089" s="53"/>
      <c r="E1089" s="52"/>
      <c r="F1089" s="53"/>
      <c r="G1089" s="53"/>
      <c r="H1089" s="29"/>
      <c r="I1089" s="53"/>
      <c r="J1089" s="53"/>
      <c r="K1089" s="52"/>
      <c r="L1089" s="91"/>
      <c r="M1089" s="52"/>
      <c r="N1089" s="52"/>
      <c r="O1089" s="52"/>
      <c r="P1089" s="54"/>
      <c r="Q1089" s="54"/>
    </row>
    <row r="1090">
      <c r="B1090" s="217"/>
      <c r="C1090" s="52"/>
      <c r="D1090" s="53"/>
      <c r="E1090" s="52"/>
      <c r="F1090" s="53"/>
      <c r="G1090" s="53"/>
      <c r="H1090" s="53"/>
      <c r="I1090" s="53"/>
      <c r="J1090" s="53"/>
      <c r="K1090" s="52"/>
      <c r="L1090" s="91" t="s">
        <v>590</v>
      </c>
      <c r="M1090" s="52"/>
      <c r="N1090" s="52"/>
      <c r="O1090" s="52"/>
      <c r="P1090" s="54"/>
      <c r="Q1090" s="54"/>
    </row>
    <row r="1091">
      <c r="B1091" s="251" t="s">
        <v>1156</v>
      </c>
      <c r="C1091" s="52"/>
      <c r="D1091" s="53"/>
      <c r="E1091" s="52"/>
      <c r="F1091" s="53"/>
      <c r="G1091" s="53"/>
      <c r="H1091" s="29"/>
      <c r="I1091" s="53"/>
      <c r="J1091" s="53"/>
      <c r="K1091" s="52"/>
      <c r="L1091" s="323">
        <f>AVERAGE(L1065:L1083,L1085:L1088)</f>
        <v>39.25050435</v>
      </c>
      <c r="M1091" s="52"/>
      <c r="N1091" s="52"/>
      <c r="O1091" s="52"/>
      <c r="P1091" s="54"/>
      <c r="Q1091" s="54"/>
    </row>
    <row r="1092">
      <c r="B1092" s="60" t="s">
        <v>372</v>
      </c>
      <c r="C1092" s="59"/>
      <c r="D1092" s="53"/>
      <c r="E1092" s="52"/>
      <c r="F1092" s="53"/>
      <c r="G1092" s="53"/>
      <c r="H1092" s="53"/>
      <c r="I1092" s="53"/>
      <c r="J1092" s="53"/>
      <c r="K1092" s="52"/>
      <c r="L1092" s="52"/>
      <c r="M1092" s="52"/>
      <c r="N1092" s="52"/>
      <c r="O1092" s="52"/>
      <c r="P1092" s="54"/>
      <c r="Q1092" s="54"/>
    </row>
    <row r="1093">
      <c r="B1093" s="127" t="s">
        <v>1136</v>
      </c>
      <c r="C1093" s="52"/>
      <c r="D1093" s="53"/>
      <c r="E1093" s="52"/>
      <c r="F1093" s="53"/>
      <c r="G1093" s="53"/>
      <c r="H1093" s="53"/>
      <c r="I1093" s="53"/>
      <c r="J1093" s="53"/>
      <c r="K1093" s="52"/>
      <c r="L1093" s="52"/>
      <c r="M1093" s="52"/>
      <c r="N1093" s="52"/>
      <c r="O1093" s="52"/>
      <c r="P1093" s="54"/>
      <c r="Q1093" s="54"/>
    </row>
    <row r="1094">
      <c r="B1094" s="132"/>
      <c r="C1094" s="52"/>
      <c r="D1094" s="53"/>
      <c r="E1094" s="52"/>
      <c r="F1094" s="63" t="s">
        <v>1154</v>
      </c>
      <c r="G1094" s="53"/>
      <c r="H1094" s="53"/>
      <c r="I1094" s="63" t="s">
        <v>1157</v>
      </c>
      <c r="J1094" s="53"/>
      <c r="K1094" s="52"/>
      <c r="L1094" s="52"/>
      <c r="M1094" s="52"/>
      <c r="N1094" s="52"/>
      <c r="O1094" s="52"/>
      <c r="P1094" s="54"/>
      <c r="Q1094" s="54"/>
      <c r="R1094" s="91"/>
    </row>
    <row r="1095">
      <c r="B1095" s="306" t="s">
        <v>394</v>
      </c>
      <c r="C1095" s="306" t="s">
        <v>4</v>
      </c>
      <c r="D1095" s="306" t="s">
        <v>5</v>
      </c>
      <c r="E1095" s="306" t="s">
        <v>398</v>
      </c>
      <c r="F1095" s="306" t="s">
        <v>399</v>
      </c>
      <c r="G1095" s="306" t="s">
        <v>400</v>
      </c>
      <c r="H1095" s="306" t="s">
        <v>401</v>
      </c>
      <c r="I1095" s="306" t="s">
        <v>402</v>
      </c>
      <c r="J1095" s="306" t="s">
        <v>403</v>
      </c>
      <c r="K1095" s="306" t="s">
        <v>404</v>
      </c>
      <c r="L1095" s="306" t="s">
        <v>405</v>
      </c>
      <c r="M1095" s="306" t="s">
        <v>406</v>
      </c>
      <c r="N1095" s="306" t="s">
        <v>407</v>
      </c>
      <c r="O1095" s="306" t="s">
        <v>408</v>
      </c>
      <c r="P1095" s="307" t="s">
        <v>409</v>
      </c>
      <c r="Q1095" s="307" t="s">
        <v>411</v>
      </c>
      <c r="R1095" s="308" t="s">
        <v>412</v>
      </c>
    </row>
    <row r="1096">
      <c r="B1096" s="41">
        <f>'Sample Weights'!A650</f>
        <v>697</v>
      </c>
      <c r="C1096" s="41">
        <f>'Sample Weights'!B650</f>
        <v>30</v>
      </c>
      <c r="D1096" s="41" t="str">
        <f>'Sample Weights'!C650</f>
        <v>CHKD-19-1</v>
      </c>
      <c r="E1096" s="41">
        <f>'Sample Weights'!D650</f>
        <v>0.0203</v>
      </c>
      <c r="F1096" s="314" t="s">
        <v>1066</v>
      </c>
      <c r="G1096" s="315">
        <v>1.177</v>
      </c>
      <c r="H1096" s="314" t="s">
        <v>836</v>
      </c>
      <c r="I1096" s="331">
        <v>0.7270833333333333</v>
      </c>
      <c r="J1096" s="314" t="s">
        <v>1158</v>
      </c>
      <c r="K1096" s="301">
        <v>16.1539</v>
      </c>
      <c r="L1096" s="301">
        <v>36.6369</v>
      </c>
      <c r="M1096" s="154">
        <f t="shared" ref="M1096:M1119" si="145">(L$1115/(F$1115/C$10)/(F$1115/C$10+(G$1115-F$1115)/C$11+J$1115/C$12))/(L1096/(F1096/C$10)/(F1096/C$10+(G1096-F1096)/C$11+J1096/C$12))</f>
        <v>1.072107077</v>
      </c>
      <c r="N1096" s="250">
        <f t="shared" ref="N1096:N1119" si="146">K1096*M1096</f>
        <v>17.31871051</v>
      </c>
      <c r="O1096" s="250">
        <f t="shared" ref="O1096:O1119" si="147">(N1096-D$1056)/D$1055*(F1096/C$10+(G1096-F1096)/C$11+J1096/C$12)/E1096</f>
        <v>0.5312963756</v>
      </c>
      <c r="P1096" s="156">
        <f>AVERAGE(O1096:O1097)</f>
        <v>0.5610716349</v>
      </c>
      <c r="Q1096" s="157">
        <f>(MAX(O1096:O1097)-MIN(O1096:O1097))/P1096</f>
        <v>0.1061371042</v>
      </c>
      <c r="R1096" s="302" t="str">
        <f>IF(Q1096&gt;C$15, "Repeat", "")</f>
        <v>Repeat</v>
      </c>
      <c r="S1096" s="199" t="s">
        <v>782</v>
      </c>
    </row>
    <row r="1097">
      <c r="B1097" s="41">
        <f>'Sample Weights'!A651</f>
        <v>698</v>
      </c>
      <c r="C1097" s="41">
        <f>'Sample Weights'!B651</f>
        <v>30</v>
      </c>
      <c r="D1097" s="41" t="str">
        <f>'Sample Weights'!C651</f>
        <v>CHKD-19-1</v>
      </c>
      <c r="E1097" s="41">
        <f>'Sample Weights'!D651</f>
        <v>0.02</v>
      </c>
      <c r="F1097" s="314" t="s">
        <v>968</v>
      </c>
      <c r="G1097" s="315">
        <v>1.1805</v>
      </c>
      <c r="H1097" s="314" t="s">
        <v>837</v>
      </c>
      <c r="I1097" s="332"/>
      <c r="J1097" s="314" t="s">
        <v>1159</v>
      </c>
      <c r="K1097" s="183">
        <v>18.1028</v>
      </c>
      <c r="L1097" s="183">
        <v>36.7844</v>
      </c>
      <c r="M1097" s="154">
        <f t="shared" si="145"/>
        <v>1.068963317</v>
      </c>
      <c r="N1097" s="250">
        <f t="shared" si="146"/>
        <v>19.35122913</v>
      </c>
      <c r="O1097" s="250">
        <f t="shared" si="147"/>
        <v>0.5908468942</v>
      </c>
      <c r="P1097" s="156"/>
      <c r="Q1097" s="157"/>
      <c r="R1097" s="302"/>
    </row>
    <row r="1098">
      <c r="B1098" s="41">
        <f>'Sample Weights'!A652</f>
        <v>651</v>
      </c>
      <c r="C1098" s="41">
        <f>'Sample Weights'!B652</f>
        <v>369</v>
      </c>
      <c r="D1098" s="41" t="str">
        <f>'Sample Weights'!C652</f>
        <v>WELC-27-5</v>
      </c>
      <c r="E1098" s="41">
        <f>'Sample Weights'!D652</f>
        <v>0.0211</v>
      </c>
      <c r="F1098" s="314" t="s">
        <v>961</v>
      </c>
      <c r="G1098" s="315">
        <v>1.1785</v>
      </c>
      <c r="H1098" s="314" t="s">
        <v>426</v>
      </c>
      <c r="I1098" s="332"/>
      <c r="J1098" s="314" t="s">
        <v>1160</v>
      </c>
      <c r="K1098" s="183">
        <v>150.8521</v>
      </c>
      <c r="L1098" s="183">
        <v>42.8123</v>
      </c>
      <c r="M1098" s="154">
        <f t="shared" si="145"/>
        <v>0.9239832412</v>
      </c>
      <c r="N1098" s="250">
        <f t="shared" si="146"/>
        <v>139.3848123</v>
      </c>
      <c r="O1098" s="250">
        <f t="shared" si="147"/>
        <v>3.377623273</v>
      </c>
      <c r="P1098" s="156">
        <f>AVERAGE(O1098:O1099)</f>
        <v>3.376456452</v>
      </c>
      <c r="Q1098" s="157">
        <f>(MAX(O1098:O1099)-MIN(O1098:O1099))/P1098</f>
        <v>0.0006911512194</v>
      </c>
      <c r="R1098" s="302" t="str">
        <f>IF(Q1098&gt;C$15, "Repeat", "")</f>
        <v/>
      </c>
      <c r="S1098" s="199"/>
    </row>
    <row r="1099">
      <c r="B1099" s="41">
        <f>'Sample Weights'!A653</f>
        <v>652</v>
      </c>
      <c r="C1099" s="41">
        <f>'Sample Weights'!B653</f>
        <v>369</v>
      </c>
      <c r="D1099" s="41" t="str">
        <f>'Sample Weights'!C653</f>
        <v>WELC-27-5</v>
      </c>
      <c r="E1099" s="41">
        <f>'Sample Weights'!D653</f>
        <v>0.0216</v>
      </c>
      <c r="F1099" s="314" t="s">
        <v>1066</v>
      </c>
      <c r="G1099" s="315">
        <v>1.1802</v>
      </c>
      <c r="H1099" s="314" t="s">
        <v>512</v>
      </c>
      <c r="I1099" s="332"/>
      <c r="J1099" s="314" t="s">
        <v>1161</v>
      </c>
      <c r="K1099" s="183">
        <v>129.7844</v>
      </c>
      <c r="L1099" s="183">
        <v>35.8395</v>
      </c>
      <c r="M1099" s="154">
        <f t="shared" si="145"/>
        <v>1.097721094</v>
      </c>
      <c r="N1099" s="250">
        <f t="shared" si="146"/>
        <v>142.4670735</v>
      </c>
      <c r="O1099" s="250">
        <f t="shared" si="147"/>
        <v>3.375289631</v>
      </c>
      <c r="P1099" s="156"/>
      <c r="Q1099" s="157"/>
      <c r="R1099" s="302"/>
    </row>
    <row r="1100">
      <c r="B1100" s="41">
        <f>'Sample Weights'!A654</f>
        <v>653</v>
      </c>
      <c r="C1100" s="41">
        <f>'Sample Weights'!B654</f>
        <v>249</v>
      </c>
      <c r="D1100" s="41" t="str">
        <f>'Sample Weights'!C654</f>
        <v>NHTB-27-4</v>
      </c>
      <c r="E1100" s="41">
        <f>'Sample Weights'!D654</f>
        <v>0.0204</v>
      </c>
      <c r="F1100" s="314" t="s">
        <v>969</v>
      </c>
      <c r="G1100" s="315">
        <v>1.1825</v>
      </c>
      <c r="H1100" s="314" t="s">
        <v>838</v>
      </c>
      <c r="I1100" s="332"/>
      <c r="J1100" s="314" t="s">
        <v>1162</v>
      </c>
      <c r="K1100" s="183">
        <v>23.8304</v>
      </c>
      <c r="L1100" s="183">
        <v>44.0904</v>
      </c>
      <c r="M1100" s="154">
        <f t="shared" si="145"/>
        <v>0.8956984027</v>
      </c>
      <c r="N1100" s="250">
        <f t="shared" si="146"/>
        <v>21.34485122</v>
      </c>
      <c r="O1100" s="250">
        <f t="shared" si="147"/>
        <v>0.6292385436</v>
      </c>
      <c r="P1100" s="156">
        <f>AVERAGE(O1100:O1101)</f>
        <v>0.6387298303</v>
      </c>
      <c r="Q1100" s="157">
        <f>(MAX(O1100:O1101)-MIN(O1100:O1101))/P1100</f>
        <v>0.02971925291</v>
      </c>
      <c r="R1100" s="302" t="str">
        <f>IF(Q1100&gt;C$15, "Repeat", "")</f>
        <v/>
      </c>
    </row>
    <row r="1101">
      <c r="B1101" s="41">
        <f>'Sample Weights'!A655</f>
        <v>654</v>
      </c>
      <c r="C1101" s="41">
        <f>'Sample Weights'!B655</f>
        <v>249</v>
      </c>
      <c r="D1101" s="41" t="str">
        <f>'Sample Weights'!C655</f>
        <v>NHTB-27-4</v>
      </c>
      <c r="E1101" s="41">
        <f>'Sample Weights'!D655</f>
        <v>0.02</v>
      </c>
      <c r="F1101" s="314" t="s">
        <v>976</v>
      </c>
      <c r="G1101" s="315">
        <v>1.1825</v>
      </c>
      <c r="H1101" s="314" t="s">
        <v>515</v>
      </c>
      <c r="I1101" s="331">
        <v>0.7305555555555555</v>
      </c>
      <c r="J1101" s="314" t="s">
        <v>1163</v>
      </c>
      <c r="K1101" s="183">
        <v>23.9411</v>
      </c>
      <c r="L1101" s="183">
        <v>43.7832</v>
      </c>
      <c r="M1101" s="154">
        <f t="shared" si="145"/>
        <v>0.90360821</v>
      </c>
      <c r="N1101" s="250">
        <f t="shared" si="146"/>
        <v>21.63337452</v>
      </c>
      <c r="O1101" s="250">
        <f t="shared" si="147"/>
        <v>0.6482211169</v>
      </c>
      <c r="P1101" s="156"/>
      <c r="Q1101" s="157"/>
      <c r="R1101" s="302"/>
    </row>
    <row r="1102">
      <c r="B1102" s="41">
        <f>'Sample Weights'!A656</f>
        <v>655</v>
      </c>
      <c r="C1102" s="41">
        <f>'Sample Weights'!B656</f>
        <v>322</v>
      </c>
      <c r="D1102" s="41" t="str">
        <f>'Sample Weights'!C656</f>
        <v>SLMB-28-2</v>
      </c>
      <c r="E1102" s="41">
        <f>'Sample Weights'!D656</f>
        <v>0.0211</v>
      </c>
      <c r="F1102" s="314" t="s">
        <v>969</v>
      </c>
      <c r="G1102" s="315">
        <v>1.1824</v>
      </c>
      <c r="H1102" s="314" t="s">
        <v>839</v>
      </c>
      <c r="I1102" s="314" t="s">
        <v>484</v>
      </c>
      <c r="J1102" s="315">
        <v>0.1638</v>
      </c>
      <c r="K1102" s="183">
        <v>36.4486</v>
      </c>
      <c r="L1102" s="183">
        <v>36.8668</v>
      </c>
      <c r="M1102" s="154">
        <f t="shared" si="145"/>
        <v>1.071553423</v>
      </c>
      <c r="N1102" s="250">
        <f t="shared" si="146"/>
        <v>39.05662208</v>
      </c>
      <c r="O1102" s="250">
        <f t="shared" si="147"/>
        <v>1.026424221</v>
      </c>
      <c r="P1102" s="156">
        <f>AVERAGE(O1102:O1103)</f>
        <v>1.006379628</v>
      </c>
      <c r="Q1102" s="157">
        <f>(MAX(O1102:O1103)-MIN(O1102:O1103))/P1102</f>
        <v>0.03983505452</v>
      </c>
      <c r="R1102" s="302" t="str">
        <f>IF(Q1102&gt;C$15, "Repeat", "")</f>
        <v/>
      </c>
    </row>
    <row r="1103">
      <c r="B1103" s="41">
        <f>'Sample Weights'!A657</f>
        <v>656</v>
      </c>
      <c r="C1103" s="41">
        <f>'Sample Weights'!B657</f>
        <v>322</v>
      </c>
      <c r="D1103" s="41" t="str">
        <f>'Sample Weights'!C657</f>
        <v>SLMB-28-2</v>
      </c>
      <c r="E1103" s="41">
        <f>'Sample Weights'!D657</f>
        <v>0.0205</v>
      </c>
      <c r="F1103" s="314" t="s">
        <v>969</v>
      </c>
      <c r="G1103" s="315">
        <v>1.1812</v>
      </c>
      <c r="H1103" s="314" t="s">
        <v>484</v>
      </c>
      <c r="I1103" s="316"/>
      <c r="J1103" s="315">
        <v>0.1604</v>
      </c>
      <c r="K1103" s="183">
        <v>33.1704</v>
      </c>
      <c r="L1103" s="183">
        <v>36.0262</v>
      </c>
      <c r="M1103" s="154">
        <f t="shared" si="145"/>
        <v>1.093644984</v>
      </c>
      <c r="N1103" s="250">
        <f t="shared" si="146"/>
        <v>36.27664157</v>
      </c>
      <c r="O1103" s="250">
        <f t="shared" si="147"/>
        <v>0.9863350339</v>
      </c>
      <c r="P1103" s="156"/>
      <c r="Q1103" s="157"/>
      <c r="R1103" s="302"/>
    </row>
    <row r="1104">
      <c r="B1104" s="41">
        <f>'Sample Weights'!A658</f>
        <v>657</v>
      </c>
      <c r="C1104" s="41">
        <f>'Sample Weights'!B658</f>
        <v>239</v>
      </c>
      <c r="D1104" s="41" t="str">
        <f>'Sample Weights'!C658</f>
        <v>NBON-29-2</v>
      </c>
      <c r="E1104" s="41">
        <f>'Sample Weights'!D658</f>
        <v>0.0205</v>
      </c>
      <c r="F1104" s="314" t="s">
        <v>976</v>
      </c>
      <c r="G1104" s="315">
        <v>1.1712</v>
      </c>
      <c r="H1104" s="314" t="s">
        <v>527</v>
      </c>
      <c r="I1104" s="316"/>
      <c r="J1104" s="315">
        <v>0.162</v>
      </c>
      <c r="K1104" s="183">
        <v>84.6922</v>
      </c>
      <c r="L1104" s="183">
        <v>35.9254</v>
      </c>
      <c r="M1104" s="154">
        <f t="shared" si="145"/>
        <v>1.092439275</v>
      </c>
      <c r="N1104" s="250">
        <f t="shared" si="146"/>
        <v>92.52108555</v>
      </c>
      <c r="O1104" s="250">
        <f t="shared" si="147"/>
        <v>2.332306655</v>
      </c>
      <c r="P1104" s="156">
        <f>AVERAGE(O1104:O1105)</f>
        <v>2.287632863</v>
      </c>
      <c r="Q1104" s="157">
        <f>(MAX(O1104:O1105)-MIN(O1104:O1105))/P1104</f>
        <v>0.0390567849</v>
      </c>
      <c r="R1104" s="302" t="str">
        <f>IF(Q1104&gt;C$15, "Repeat", "")</f>
        <v/>
      </c>
    </row>
    <row r="1105">
      <c r="B1105" s="41">
        <f>'Sample Weights'!A659</f>
        <v>658</v>
      </c>
      <c r="C1105" s="41">
        <f>'Sample Weights'!B659</f>
        <v>239</v>
      </c>
      <c r="D1105" s="41" t="str">
        <f>'Sample Weights'!C659</f>
        <v>NBON-29-2</v>
      </c>
      <c r="E1105" s="41">
        <f>'Sample Weights'!D659</f>
        <v>0.0212</v>
      </c>
      <c r="F1105" s="314" t="s">
        <v>962</v>
      </c>
      <c r="G1105" s="315">
        <v>1.181</v>
      </c>
      <c r="H1105" s="314" t="s">
        <v>840</v>
      </c>
      <c r="I1105" s="316"/>
      <c r="J1105" s="315">
        <v>0.1627</v>
      </c>
      <c r="K1105" s="183">
        <v>98.5034</v>
      </c>
      <c r="L1105" s="183">
        <v>42.6714</v>
      </c>
      <c r="M1105" s="154">
        <f t="shared" si="145"/>
        <v>0.926138907</v>
      </c>
      <c r="N1105" s="250">
        <f t="shared" si="146"/>
        <v>91.22783121</v>
      </c>
      <c r="O1105" s="250">
        <f t="shared" si="147"/>
        <v>2.242959071</v>
      </c>
      <c r="P1105" s="156"/>
      <c r="Q1105" s="157"/>
      <c r="R1105" s="302"/>
    </row>
    <row r="1106">
      <c r="B1106" s="41">
        <f>'Sample Weights'!A660</f>
        <v>659</v>
      </c>
      <c r="C1106" s="41">
        <f>'Sample Weights'!B660</f>
        <v>181</v>
      </c>
      <c r="D1106" s="41" t="str">
        <f>'Sample Weights'!C660</f>
        <v>KTMC-12-3</v>
      </c>
      <c r="E1106" s="41">
        <f>'Sample Weights'!D660</f>
        <v>0.0208</v>
      </c>
      <c r="F1106" s="314" t="s">
        <v>962</v>
      </c>
      <c r="G1106" s="315">
        <v>1.1864</v>
      </c>
      <c r="H1106" s="314" t="s">
        <v>535</v>
      </c>
      <c r="I1106" s="316"/>
      <c r="J1106" s="315">
        <v>0.1622</v>
      </c>
      <c r="K1106" s="183">
        <v>98.3401</v>
      </c>
      <c r="L1106" s="183">
        <v>40.3585</v>
      </c>
      <c r="M1106" s="154">
        <f t="shared" si="145"/>
        <v>0.9830436115</v>
      </c>
      <c r="N1106" s="250">
        <f t="shared" si="146"/>
        <v>96.67260706</v>
      </c>
      <c r="O1106" s="250">
        <f t="shared" si="147"/>
        <v>2.425635403</v>
      </c>
      <c r="P1106" s="156">
        <f>AVERAGE(O1106:O1107)</f>
        <v>2.460100368</v>
      </c>
      <c r="Q1106" s="157">
        <f>(MAX(O1106:O1107)-MIN(O1106:O1107))/P1106</f>
        <v>0.02801915371</v>
      </c>
      <c r="R1106" s="302" t="str">
        <f>IF(Q1106&gt;C$15, "Repeat", "")</f>
        <v/>
      </c>
    </row>
    <row r="1107">
      <c r="B1107" s="41">
        <f>'Sample Weights'!A661</f>
        <v>660</v>
      </c>
      <c r="C1107" s="41">
        <f>'Sample Weights'!B661</f>
        <v>181</v>
      </c>
      <c r="D1107" s="41" t="str">
        <f>'Sample Weights'!C661</f>
        <v>KTMC-12-3</v>
      </c>
      <c r="E1107" s="41">
        <f>'Sample Weights'!D661</f>
        <v>0.0209</v>
      </c>
      <c r="F1107" s="314" t="s">
        <v>968</v>
      </c>
      <c r="G1107" s="315">
        <v>1.1807</v>
      </c>
      <c r="H1107" s="314" t="s">
        <v>841</v>
      </c>
      <c r="I1107" s="314" t="s">
        <v>876</v>
      </c>
      <c r="J1107" s="315">
        <v>0.1616</v>
      </c>
      <c r="K1107" s="183">
        <v>95.9479</v>
      </c>
      <c r="L1107" s="183">
        <v>37.5327</v>
      </c>
      <c r="M1107" s="154">
        <f t="shared" si="145"/>
        <v>1.047866335</v>
      </c>
      <c r="N1107" s="250">
        <f t="shared" si="146"/>
        <v>100.5405744</v>
      </c>
      <c r="O1107" s="250">
        <f t="shared" si="147"/>
        <v>2.494565333</v>
      </c>
      <c r="P1107" s="156"/>
      <c r="Q1107" s="157"/>
      <c r="R1107" s="302"/>
    </row>
    <row r="1108">
      <c r="B1108" s="41">
        <f>'Sample Weights'!A662</f>
        <v>661</v>
      </c>
      <c r="C1108" s="41">
        <f>'Sample Weights'!B662</f>
        <v>201</v>
      </c>
      <c r="D1108" s="41" t="str">
        <f>'Sample Weights'!C662</f>
        <v>LILD-26-3</v>
      </c>
      <c r="E1108" s="41">
        <f>'Sample Weights'!D662</f>
        <v>0.0203</v>
      </c>
      <c r="F1108" s="314" t="s">
        <v>976</v>
      </c>
      <c r="G1108" s="315">
        <v>1.1837</v>
      </c>
      <c r="H1108" s="314" t="s">
        <v>876</v>
      </c>
      <c r="I1108" s="314" t="s">
        <v>516</v>
      </c>
      <c r="J1108" s="315">
        <v>0.1608</v>
      </c>
      <c r="K1108" s="183">
        <v>87.9848</v>
      </c>
      <c r="L1108" s="183">
        <v>41.7737</v>
      </c>
      <c r="M1108" s="154">
        <f t="shared" si="145"/>
        <v>0.9480488048</v>
      </c>
      <c r="N1108" s="250">
        <f t="shared" si="146"/>
        <v>83.41388448</v>
      </c>
      <c r="O1108" s="250">
        <f t="shared" si="147"/>
        <v>2.153507889</v>
      </c>
      <c r="P1108" s="156">
        <f>AVERAGE(O1108:O1109)</f>
        <v>2.121434823</v>
      </c>
      <c r="Q1108" s="157">
        <f>(MAX(O1108:O1109)-MIN(O1108:O1109))/P1108</f>
        <v>0.03023714489</v>
      </c>
      <c r="R1108" s="302" t="str">
        <f>IF(Q1108&gt;C$15, "Repeat", "")</f>
        <v/>
      </c>
    </row>
    <row r="1109">
      <c r="B1109" s="41">
        <f>'Sample Weights'!A663</f>
        <v>662</v>
      </c>
      <c r="C1109" s="41">
        <f>'Sample Weights'!B663</f>
        <v>201</v>
      </c>
      <c r="D1109" s="41" t="str">
        <f>'Sample Weights'!C663</f>
        <v>LILD-26-3</v>
      </c>
      <c r="E1109" s="41">
        <f>'Sample Weights'!D663</f>
        <v>0.0212</v>
      </c>
      <c r="F1109" s="314" t="s">
        <v>946</v>
      </c>
      <c r="G1109" s="315">
        <v>1.1816</v>
      </c>
      <c r="H1109" s="314" t="s">
        <v>516</v>
      </c>
      <c r="I1109" s="316"/>
      <c r="J1109" s="315">
        <v>0.1599</v>
      </c>
      <c r="K1109" s="183">
        <v>92.7609</v>
      </c>
      <c r="L1109" s="183">
        <v>43.295</v>
      </c>
      <c r="M1109" s="154">
        <f t="shared" si="145"/>
        <v>0.9137555395</v>
      </c>
      <c r="N1109" s="250">
        <f t="shared" si="146"/>
        <v>84.76078622</v>
      </c>
      <c r="O1109" s="250">
        <f t="shared" si="147"/>
        <v>2.089361757</v>
      </c>
      <c r="P1109" s="156"/>
      <c r="Q1109" s="157"/>
      <c r="R1109" s="302"/>
    </row>
    <row r="1110">
      <c r="B1110" s="41">
        <f>'Sample Weights'!A664</f>
        <v>663</v>
      </c>
      <c r="C1110" s="41">
        <f>'Sample Weights'!B664</f>
        <v>47</v>
      </c>
      <c r="D1110" s="41" t="str">
        <f>'Sample Weights'!C664</f>
        <v>CMBF-28-2</v>
      </c>
      <c r="E1110" s="41">
        <f>'Sample Weights'!D664</f>
        <v>0.0214</v>
      </c>
      <c r="F1110" s="314" t="s">
        <v>946</v>
      </c>
      <c r="G1110" s="315">
        <v>1.1844</v>
      </c>
      <c r="H1110" s="314" t="s">
        <v>545</v>
      </c>
      <c r="I1110" s="316"/>
      <c r="J1110" s="315">
        <v>0.1599</v>
      </c>
      <c r="K1110" s="183">
        <v>63.2602</v>
      </c>
      <c r="L1110" s="183">
        <v>37.5303</v>
      </c>
      <c r="M1110" s="154">
        <f t="shared" si="145"/>
        <v>1.056388123</v>
      </c>
      <c r="N1110" s="250">
        <f t="shared" si="146"/>
        <v>66.82732393</v>
      </c>
      <c r="O1110" s="250">
        <f t="shared" si="147"/>
        <v>1.657325711</v>
      </c>
      <c r="P1110" s="156">
        <f>AVERAGE(O1110:O1111)</f>
        <v>1.633407914</v>
      </c>
      <c r="Q1110" s="157">
        <f>(MAX(O1110:O1111)-MIN(O1110:O1111))/P1110</f>
        <v>0.02928576109</v>
      </c>
      <c r="R1110" s="302" t="str">
        <f>IF(Q1110&gt;C$15, "Repeat", "")</f>
        <v/>
      </c>
    </row>
    <row r="1111">
      <c r="B1111" s="41">
        <f>'Sample Weights'!A665</f>
        <v>664</v>
      </c>
      <c r="C1111" s="41">
        <f>'Sample Weights'!B665</f>
        <v>47</v>
      </c>
      <c r="D1111" s="41" t="str">
        <f>'Sample Weights'!C665</f>
        <v>CMBF-28-2</v>
      </c>
      <c r="E1111" s="41">
        <f>'Sample Weights'!D665</f>
        <v>0.0208</v>
      </c>
      <c r="F1111" s="314" t="s">
        <v>962</v>
      </c>
      <c r="G1111" s="315">
        <v>1.1765</v>
      </c>
      <c r="H1111" s="314" t="s">
        <v>551</v>
      </c>
      <c r="I1111" s="316"/>
      <c r="J1111" s="315">
        <v>0.1598</v>
      </c>
      <c r="K1111" s="183">
        <v>67.0435</v>
      </c>
      <c r="L1111" s="183">
        <v>41.6855</v>
      </c>
      <c r="M1111" s="154">
        <f t="shared" si="145"/>
        <v>0.9433507672</v>
      </c>
      <c r="N1111" s="250">
        <f t="shared" si="146"/>
        <v>63.24553716</v>
      </c>
      <c r="O1111" s="250">
        <f t="shared" si="147"/>
        <v>1.609490117</v>
      </c>
      <c r="P1111" s="156"/>
      <c r="Q1111" s="157"/>
      <c r="R1111" s="302"/>
    </row>
    <row r="1112">
      <c r="B1112" s="41">
        <f>'Sample Weights'!A666</f>
        <v>665</v>
      </c>
      <c r="C1112" s="41" t="str">
        <f>'Sample Weights'!B666</f>
        <v>Lombardy</v>
      </c>
      <c r="D1112" s="41" t="str">
        <f>'Sample Weights'!C666</f>
        <v/>
      </c>
      <c r="E1112" s="41">
        <f>'Sample Weights'!D666</f>
        <v>0.0207</v>
      </c>
      <c r="F1112" s="314" t="s">
        <v>962</v>
      </c>
      <c r="G1112" s="315">
        <v>1.1852</v>
      </c>
      <c r="H1112" s="314" t="s">
        <v>842</v>
      </c>
      <c r="I1112" s="316"/>
      <c r="J1112" s="315">
        <v>0.1613</v>
      </c>
      <c r="K1112" s="183">
        <v>349.9238</v>
      </c>
      <c r="L1112" s="183">
        <v>36.9354</v>
      </c>
      <c r="M1112" s="154">
        <f t="shared" si="145"/>
        <v>1.072668893</v>
      </c>
      <c r="N1112" s="250">
        <f t="shared" si="146"/>
        <v>375.3523753</v>
      </c>
      <c r="O1112" s="250">
        <f t="shared" si="147"/>
        <v>9.141716425</v>
      </c>
      <c r="P1112" s="156">
        <f>AVERAGE(O1112:O1113)</f>
        <v>9.137871826</v>
      </c>
      <c r="Q1112" s="157">
        <f>(MAX(O1112:O1113)-MIN(O1112:O1113))/P1112</f>
        <v>0.000841464805</v>
      </c>
      <c r="R1112" s="302" t="str">
        <f>IF(Q1112&gt;C$15, "Repeat", "")</f>
        <v/>
      </c>
    </row>
    <row r="1113">
      <c r="B1113" s="41">
        <f>'Sample Weights'!A667</f>
        <v>666</v>
      </c>
      <c r="C1113" s="41" t="str">
        <f>'Sample Weights'!B667</f>
        <v>Lombardy</v>
      </c>
      <c r="D1113" s="41" t="str">
        <f>'Sample Weights'!C667</f>
        <v/>
      </c>
      <c r="E1113" s="41">
        <f>'Sample Weights'!D667</f>
        <v>0.0209</v>
      </c>
      <c r="F1113" s="314" t="s">
        <v>962</v>
      </c>
      <c r="G1113" s="315">
        <v>1.1824</v>
      </c>
      <c r="H1113" s="314" t="s">
        <v>558</v>
      </c>
      <c r="I1113" s="314" t="s">
        <v>843</v>
      </c>
      <c r="J1113" s="315">
        <v>0.1611</v>
      </c>
      <c r="K1113" s="183">
        <v>392.9059</v>
      </c>
      <c r="L1113" s="183">
        <v>40.9194</v>
      </c>
      <c r="M1113" s="154">
        <f t="shared" si="145"/>
        <v>0.9660473673</v>
      </c>
      <c r="N1113" s="250">
        <f t="shared" si="146"/>
        <v>379.5657103</v>
      </c>
      <c r="O1113" s="250">
        <f t="shared" si="147"/>
        <v>9.134027228</v>
      </c>
      <c r="P1113" s="156"/>
      <c r="Q1113" s="157"/>
      <c r="R1113" s="302"/>
    </row>
    <row r="1114">
      <c r="B1114" s="41">
        <f>'Sample Weights'!A668</f>
        <v>667</v>
      </c>
      <c r="C1114" s="41">
        <f>'Sample Weights'!B668</f>
        <v>111</v>
      </c>
      <c r="D1114" s="41" t="str">
        <f>'Sample Weights'!C668</f>
        <v>HOMB-21-3</v>
      </c>
      <c r="E1114" s="41">
        <f>'Sample Weights'!D668</f>
        <v>0.0211</v>
      </c>
      <c r="F1114" s="314" t="s">
        <v>976</v>
      </c>
      <c r="G1114" s="315">
        <v>1.1849</v>
      </c>
      <c r="H1114" s="314" t="s">
        <v>843</v>
      </c>
      <c r="I1114" s="314" t="s">
        <v>552</v>
      </c>
      <c r="J1114" s="315">
        <v>0.1607</v>
      </c>
      <c r="K1114" s="183">
        <v>85.1169</v>
      </c>
      <c r="L1114" s="183">
        <v>40.1953</v>
      </c>
      <c r="M1114" s="154">
        <f t="shared" si="145"/>
        <v>0.9861377579</v>
      </c>
      <c r="N1114" s="250">
        <f t="shared" si="146"/>
        <v>83.93698892</v>
      </c>
      <c r="O1114" s="250">
        <f t="shared" si="147"/>
        <v>2.086013931</v>
      </c>
      <c r="P1114" s="156">
        <f>AVERAGE(O1114:O1115)</f>
        <v>2.064390009</v>
      </c>
      <c r="Q1114" s="157">
        <f>(MAX(O1114:O1115)-MIN(O1114:O1115))/P1114</f>
        <v>0.02094945465</v>
      </c>
      <c r="R1114" s="302" t="str">
        <f>IF(Q1114&gt;C$15, "Repeat", "")</f>
        <v/>
      </c>
    </row>
    <row r="1115">
      <c r="B1115" s="41">
        <f>'Sample Weights'!A669</f>
        <v>668</v>
      </c>
      <c r="C1115" s="41">
        <f>'Sample Weights'!B669</f>
        <v>111</v>
      </c>
      <c r="D1115" s="41" t="str">
        <f>'Sample Weights'!C669</f>
        <v>HOMB-21-3</v>
      </c>
      <c r="E1115" s="41">
        <f>'Sample Weights'!D669</f>
        <v>0.0207</v>
      </c>
      <c r="F1115" s="314" t="s">
        <v>975</v>
      </c>
      <c r="G1115" s="315">
        <v>1.178</v>
      </c>
      <c r="H1115" s="314" t="s">
        <v>552</v>
      </c>
      <c r="I1115" s="316"/>
      <c r="J1115" s="315">
        <v>0.162</v>
      </c>
      <c r="K1115" s="183">
        <v>80.8614</v>
      </c>
      <c r="L1115" s="184">
        <v>39.3744</v>
      </c>
      <c r="M1115" s="154">
        <f t="shared" si="145"/>
        <v>1</v>
      </c>
      <c r="N1115" s="250">
        <f t="shared" si="146"/>
        <v>80.8614</v>
      </c>
      <c r="O1115" s="250">
        <f t="shared" si="147"/>
        <v>2.042766086</v>
      </c>
      <c r="P1115" s="156"/>
      <c r="Q1115" s="157"/>
      <c r="R1115" s="302"/>
    </row>
    <row r="1116">
      <c r="B1116" s="41">
        <f>'Sample Weights'!A670</f>
        <v>669</v>
      </c>
      <c r="C1116" s="41">
        <f>'Sample Weights'!B670</f>
        <v>34</v>
      </c>
      <c r="D1116" s="41" t="str">
        <f>'Sample Weights'!C670</f>
        <v>CHKD-19-5</v>
      </c>
      <c r="E1116" s="41">
        <f>'Sample Weights'!D670</f>
        <v>0.0208</v>
      </c>
      <c r="F1116" s="314" t="s">
        <v>975</v>
      </c>
      <c r="G1116" s="315">
        <v>1.1852</v>
      </c>
      <c r="H1116" s="314" t="s">
        <v>568</v>
      </c>
      <c r="I1116" s="316"/>
      <c r="J1116" s="315">
        <v>0.1621</v>
      </c>
      <c r="K1116" s="183">
        <v>25.3297</v>
      </c>
      <c r="L1116" s="183">
        <v>37.0371</v>
      </c>
      <c r="M1116" s="154">
        <f t="shared" si="145"/>
        <v>1.069080865</v>
      </c>
      <c r="N1116" s="250">
        <f t="shared" si="146"/>
        <v>27.07949758</v>
      </c>
      <c r="O1116" s="250">
        <f t="shared" si="147"/>
        <v>0.7555646477</v>
      </c>
      <c r="P1116" s="156">
        <f>AVERAGE(O1116:O1117)</f>
        <v>0.7415471089</v>
      </c>
      <c r="Q1116" s="157">
        <f>(MAX(O1116:O1117)-MIN(O1116:O1117))/P1116</f>
        <v>0.03780619902</v>
      </c>
      <c r="R1116" s="302" t="str">
        <f>IF(Q1116&gt;C$15, "Repeat", "")</f>
        <v/>
      </c>
    </row>
    <row r="1117">
      <c r="B1117" s="41">
        <f>'Sample Weights'!A671</f>
        <v>670</v>
      </c>
      <c r="C1117" s="41">
        <f>'Sample Weights'!B671</f>
        <v>34</v>
      </c>
      <c r="D1117" s="41" t="str">
        <f>'Sample Weights'!C671</f>
        <v>CHKD-19-5</v>
      </c>
      <c r="E1117" s="41">
        <f>'Sample Weights'!D671</f>
        <v>0.0202</v>
      </c>
      <c r="F1117" s="314" t="s">
        <v>969</v>
      </c>
      <c r="G1117" s="315">
        <v>1.1851</v>
      </c>
      <c r="H1117" s="314" t="s">
        <v>877</v>
      </c>
      <c r="I1117" s="316"/>
      <c r="J1117" s="315">
        <v>0.1602</v>
      </c>
      <c r="K1117" s="183">
        <v>22.6344</v>
      </c>
      <c r="L1117" s="183">
        <v>35.683</v>
      </c>
      <c r="M1117" s="154">
        <f t="shared" si="145"/>
        <v>1.107375734</v>
      </c>
      <c r="N1117" s="250">
        <f t="shared" si="146"/>
        <v>25.06478531</v>
      </c>
      <c r="O1117" s="250">
        <f t="shared" si="147"/>
        <v>0.7275295701</v>
      </c>
      <c r="P1117" s="156"/>
      <c r="Q1117" s="157"/>
      <c r="R1117" s="302"/>
    </row>
    <row r="1118">
      <c r="B1118" s="41">
        <f>'Sample Weights'!A672</f>
        <v>671</v>
      </c>
      <c r="C1118" s="41" t="str">
        <f>'Sample Weights'!B672</f>
        <v>Nisqually-1</v>
      </c>
      <c r="D1118" s="41" t="str">
        <f>'Sample Weights'!C672</f>
        <v/>
      </c>
      <c r="E1118" s="41">
        <f>'Sample Weights'!D672</f>
        <v>0.0208</v>
      </c>
      <c r="F1118" s="314" t="s">
        <v>1066</v>
      </c>
      <c r="G1118" s="315">
        <v>1.1846</v>
      </c>
      <c r="H1118" s="314" t="s">
        <v>572</v>
      </c>
      <c r="I1118" s="316"/>
      <c r="J1118" s="315">
        <v>0.1637</v>
      </c>
      <c r="K1118" s="183">
        <v>87.6803</v>
      </c>
      <c r="L1118" s="183">
        <v>42.1741</v>
      </c>
      <c r="M1118" s="154">
        <f t="shared" si="145"/>
        <v>0.9372986388</v>
      </c>
      <c r="N1118" s="250">
        <f t="shared" si="146"/>
        <v>82.18262584</v>
      </c>
      <c r="O1118" s="250">
        <f t="shared" si="147"/>
        <v>2.076735089</v>
      </c>
      <c r="P1118" s="156">
        <f>AVERAGE(O1118:O1119)</f>
        <v>2.072701465</v>
      </c>
      <c r="Q1118" s="157">
        <f>(MAX(O1118:O1119)-MIN(O1118:O1119))/P1118</f>
        <v>0.003892141891</v>
      </c>
      <c r="R1118" s="302" t="str">
        <f>IF(Q1118&gt;C$15, "Repeat", "")</f>
        <v/>
      </c>
    </row>
    <row r="1119">
      <c r="B1119" s="41">
        <f>'Sample Weights'!A673</f>
        <v>672</v>
      </c>
      <c r="C1119" s="41" t="str">
        <f>'Sample Weights'!B673</f>
        <v>Nisqually-1</v>
      </c>
      <c r="D1119" s="41" t="str">
        <f>'Sample Weights'!C673</f>
        <v/>
      </c>
      <c r="E1119" s="41">
        <f>'Sample Weights'!D673</f>
        <v>0.0217</v>
      </c>
      <c r="F1119" s="314" t="s">
        <v>962</v>
      </c>
      <c r="G1119" s="315">
        <v>1.186</v>
      </c>
      <c r="H1119" s="314" t="s">
        <v>878</v>
      </c>
      <c r="I1119" s="314" t="s">
        <v>582</v>
      </c>
      <c r="J1119" s="315">
        <v>0.1609</v>
      </c>
      <c r="K1119" s="183">
        <v>88.9612</v>
      </c>
      <c r="L1119" s="183">
        <v>41.1875</v>
      </c>
      <c r="M1119" s="154">
        <f t="shared" si="145"/>
        <v>0.962325456</v>
      </c>
      <c r="N1119" s="250">
        <f t="shared" si="146"/>
        <v>85.60962736</v>
      </c>
      <c r="O1119" s="250">
        <f t="shared" si="147"/>
        <v>2.06866784</v>
      </c>
      <c r="P1119" s="156"/>
      <c r="Q1119" s="157"/>
      <c r="R1119" s="302"/>
    </row>
    <row r="1120">
      <c r="B1120" s="251"/>
      <c r="C1120" s="52"/>
      <c r="D1120" s="53"/>
      <c r="E1120" s="52"/>
      <c r="F1120" s="53"/>
      <c r="G1120" s="53"/>
      <c r="H1120" s="29"/>
      <c r="I1120" s="53"/>
      <c r="J1120" s="53"/>
      <c r="K1120" s="52"/>
      <c r="L1120" s="91"/>
      <c r="M1120" s="52"/>
      <c r="N1120" s="52"/>
      <c r="O1120" s="52"/>
      <c r="P1120" s="54"/>
      <c r="Q1120" s="54"/>
    </row>
    <row r="1121">
      <c r="B1121" s="217"/>
      <c r="C1121" s="52"/>
      <c r="D1121" s="53"/>
      <c r="E1121" s="52"/>
      <c r="F1121" s="53"/>
      <c r="G1121" s="53"/>
      <c r="H1121" s="53"/>
      <c r="I1121" s="53"/>
      <c r="J1121" s="53"/>
      <c r="K1121" s="52"/>
      <c r="L1121" s="91" t="s">
        <v>590</v>
      </c>
      <c r="M1121" s="52"/>
      <c r="N1121" s="52"/>
      <c r="O1121" s="52"/>
      <c r="P1121" s="54"/>
      <c r="Q1121" s="54"/>
    </row>
    <row r="1122">
      <c r="B1122" s="251" t="s">
        <v>1164</v>
      </c>
      <c r="C1122" s="52"/>
      <c r="D1122" s="53"/>
      <c r="E1122" s="52"/>
      <c r="F1122" s="53"/>
      <c r="G1122" s="53"/>
      <c r="H1122" s="29"/>
      <c r="I1122" s="53"/>
      <c r="J1122" s="53"/>
      <c r="K1122" s="52"/>
      <c r="L1122" s="323">
        <f>AVERAGE(L1096:L1119)</f>
        <v>39.46326667</v>
      </c>
      <c r="M1122" s="52"/>
      <c r="N1122" s="52"/>
      <c r="O1122" s="52"/>
      <c r="P1122" s="54"/>
      <c r="Q1122" s="54"/>
    </row>
    <row r="1123">
      <c r="B1123" s="60" t="s">
        <v>372</v>
      </c>
      <c r="C1123" s="59" t="s">
        <v>1165</v>
      </c>
      <c r="D1123" s="53"/>
      <c r="E1123" s="52"/>
      <c r="F1123" s="53"/>
      <c r="G1123" s="53"/>
      <c r="H1123" s="53"/>
      <c r="I1123" s="53"/>
      <c r="J1123" s="53"/>
      <c r="K1123" s="52"/>
      <c r="M1123" s="52"/>
      <c r="N1123" s="52"/>
      <c r="O1123" s="52"/>
      <c r="P1123" s="54"/>
      <c r="Q1123" s="54"/>
    </row>
    <row r="1124">
      <c r="B1124" s="127" t="s">
        <v>1136</v>
      </c>
      <c r="C1124" s="52"/>
      <c r="D1124" s="53"/>
      <c r="E1124" s="52"/>
      <c r="F1124" s="53"/>
      <c r="G1124" s="53"/>
      <c r="H1124" s="53"/>
      <c r="I1124" s="53"/>
      <c r="J1124" s="53"/>
      <c r="K1124" s="52"/>
      <c r="L1124" s="52"/>
      <c r="M1124" s="52"/>
      <c r="N1124" s="52"/>
      <c r="O1124" s="52"/>
      <c r="P1124" s="54"/>
      <c r="Q1124" s="54"/>
    </row>
    <row r="1125">
      <c r="B1125" s="132"/>
      <c r="C1125" s="52"/>
      <c r="D1125" s="53"/>
      <c r="E1125" s="52"/>
      <c r="F1125" s="129"/>
      <c r="G1125" s="53"/>
      <c r="H1125" s="53"/>
      <c r="I1125" s="129"/>
      <c r="J1125" s="53"/>
      <c r="K1125" s="52"/>
      <c r="L1125" s="52"/>
      <c r="M1125" s="52"/>
      <c r="N1125" s="52"/>
      <c r="O1125" s="52"/>
      <c r="P1125" s="54"/>
      <c r="Q1125" s="54"/>
      <c r="R1125" s="91"/>
    </row>
    <row r="1126">
      <c r="B1126" s="306" t="s">
        <v>394</v>
      </c>
      <c r="C1126" s="306" t="s">
        <v>4</v>
      </c>
      <c r="D1126" s="306" t="s">
        <v>5</v>
      </c>
      <c r="E1126" s="306" t="s">
        <v>398</v>
      </c>
      <c r="F1126" s="306" t="s">
        <v>399</v>
      </c>
      <c r="G1126" s="306" t="s">
        <v>400</v>
      </c>
      <c r="H1126" s="306" t="s">
        <v>401</v>
      </c>
      <c r="I1126" s="306" t="s">
        <v>402</v>
      </c>
      <c r="J1126" s="306" t="s">
        <v>403</v>
      </c>
      <c r="K1126" s="306" t="s">
        <v>404</v>
      </c>
      <c r="L1126" s="306" t="s">
        <v>405</v>
      </c>
      <c r="M1126" s="306" t="s">
        <v>406</v>
      </c>
      <c r="N1126" s="306" t="s">
        <v>407</v>
      </c>
      <c r="O1126" s="306" t="s">
        <v>408</v>
      </c>
      <c r="P1126" s="307" t="s">
        <v>409</v>
      </c>
      <c r="Q1126" s="307" t="s">
        <v>411</v>
      </c>
      <c r="R1126" s="308" t="s">
        <v>412</v>
      </c>
    </row>
    <row r="1127">
      <c r="B1127" s="41">
        <f>'Sample Weights'!A362</f>
        <v>361</v>
      </c>
      <c r="C1127" s="41">
        <f>'Sample Weights'!B362</f>
        <v>248</v>
      </c>
      <c r="D1127" s="41" t="str">
        <f>'Sample Weights'!C362</f>
        <v>NHTB-27-3</v>
      </c>
      <c r="E1127" s="41">
        <f>'Sample Weights'!D362</f>
        <v>0.021</v>
      </c>
      <c r="F1127" s="333" t="str">
        <f t="shared" ref="F1127:G1127" si="148">F658</f>
        <v>.1003</v>
      </c>
      <c r="G1127" s="41">
        <f t="shared" si="148"/>
        <v>1.182</v>
      </c>
      <c r="H1127" s="41"/>
      <c r="I1127" s="41"/>
      <c r="J1127" s="41">
        <f t="shared" ref="J1127:J1148" si="150">J658</f>
        <v>0.164</v>
      </c>
      <c r="K1127" s="301">
        <v>22.2885</v>
      </c>
      <c r="L1127" s="301">
        <v>35.1368</v>
      </c>
      <c r="M1127" s="154">
        <f t="shared" ref="M1127:M1150" si="151">(L$1141/(F$1141/C$10)/(F$1141/C$10+(G$1141-F$1141)/C$11+J$1141/C$12))/(L1127/(F1127/C$10)/(F1127/C$10+(G1127-F1127)/C$11+J1127/C$12))</f>
        <v>1.051708184</v>
      </c>
      <c r="N1127" s="250">
        <f t="shared" ref="N1127:N1150" si="152">K1127*M1127</f>
        <v>23.44099786</v>
      </c>
      <c r="O1127" s="250">
        <f t="shared" ref="O1127:O1150" si="153">(N1127-D$1056)/D$1055*(F1127/C$10+(G1127-F1127)/C$11+J1127/C$12)/E1127</f>
        <v>0.6610385479</v>
      </c>
      <c r="P1127" s="156">
        <f>AVERAGE(O1127:O1128)</f>
        <v>0.6445617335</v>
      </c>
      <c r="Q1127" s="157">
        <f>(MAX(O1127:O1128)-MIN(O1127:O1128))/P1127</f>
        <v>0.05112563618</v>
      </c>
      <c r="R1127" s="302" t="str">
        <f>IF(Q1127&gt;C$15, "Repeat", "")</f>
        <v/>
      </c>
    </row>
    <row r="1128">
      <c r="B1128" s="41">
        <f>'Sample Weights'!A363</f>
        <v>362</v>
      </c>
      <c r="C1128" s="41">
        <f>'Sample Weights'!B363</f>
        <v>248</v>
      </c>
      <c r="D1128" s="41" t="str">
        <f>'Sample Weights'!C363</f>
        <v>NHTB-27-3</v>
      </c>
      <c r="E1128" s="41">
        <f>'Sample Weights'!D363</f>
        <v>0.021</v>
      </c>
      <c r="F1128" s="333" t="str">
        <f t="shared" ref="F1128:G1128" si="149">F659</f>
        <v>.1000</v>
      </c>
      <c r="G1128" s="41">
        <f t="shared" si="149"/>
        <v>1.1812</v>
      </c>
      <c r="H1128" s="41"/>
      <c r="I1128" s="41"/>
      <c r="J1128" s="41">
        <f t="shared" si="150"/>
        <v>0.1618</v>
      </c>
      <c r="K1128" s="183">
        <v>22.2794</v>
      </c>
      <c r="L1128" s="183">
        <v>37.0818</v>
      </c>
      <c r="M1128" s="154">
        <f t="shared" si="151"/>
        <v>0.991820366</v>
      </c>
      <c r="N1128" s="250">
        <f t="shared" si="152"/>
        <v>22.09716266</v>
      </c>
      <c r="O1128" s="250">
        <f t="shared" si="153"/>
        <v>0.6280849192</v>
      </c>
      <c r="P1128" s="156"/>
      <c r="Q1128" s="157"/>
      <c r="R1128" s="302"/>
    </row>
    <row r="1129">
      <c r="B1129" s="41">
        <f>'Sample Weights'!A364</f>
        <v>705</v>
      </c>
      <c r="C1129" s="41">
        <f>'Sample Weights'!B364</f>
        <v>64</v>
      </c>
      <c r="D1129" s="41" t="str">
        <f>'Sample Weights'!C364</f>
        <v>DENB-17-2</v>
      </c>
      <c r="E1129" s="41">
        <f>'Sample Weights'!D364</f>
        <v>0.0209</v>
      </c>
      <c r="F1129" s="333" t="str">
        <f t="shared" ref="F1129:G1129" si="154">F660</f>
        <v>.1002</v>
      </c>
      <c r="G1129" s="41">
        <f t="shared" si="154"/>
        <v>1.1828</v>
      </c>
      <c r="H1129" s="41"/>
      <c r="I1129" s="41"/>
      <c r="J1129" s="41">
        <f t="shared" si="150"/>
        <v>0.1612</v>
      </c>
      <c r="K1129" s="183">
        <v>47.3122</v>
      </c>
      <c r="L1129" s="183">
        <v>41.4766</v>
      </c>
      <c r="M1129" s="154">
        <f t="shared" si="151"/>
        <v>0.8893378568</v>
      </c>
      <c r="N1129" s="250">
        <f t="shared" si="152"/>
        <v>42.07653055</v>
      </c>
      <c r="O1129" s="250">
        <f t="shared" si="153"/>
        <v>1.107083439</v>
      </c>
      <c r="P1129" s="156">
        <f>AVERAGE(O1129:O1130)</f>
        <v>1.119575959</v>
      </c>
      <c r="Q1129" s="157">
        <f>(MAX(O1129:O1130)-MIN(O1129:O1130))/P1129</f>
        <v>0.02231651956</v>
      </c>
      <c r="R1129" s="302" t="str">
        <f>IF(Q1129&gt;C$15, "Repeat", "")</f>
        <v/>
      </c>
    </row>
    <row r="1130">
      <c r="B1130" s="41">
        <f>'Sample Weights'!A365</f>
        <v>706</v>
      </c>
      <c r="C1130" s="41">
        <f>'Sample Weights'!B365</f>
        <v>64</v>
      </c>
      <c r="D1130" s="41" t="str">
        <f>'Sample Weights'!C365</f>
        <v>DENB-17-2</v>
      </c>
      <c r="E1130" s="41">
        <f>'Sample Weights'!D365</f>
        <v>0.021</v>
      </c>
      <c r="F1130" s="333" t="str">
        <f t="shared" ref="F1130:G1130" si="155">F661</f>
        <v>.1001</v>
      </c>
      <c r="G1130" s="41">
        <f t="shared" si="155"/>
        <v>1.1832</v>
      </c>
      <c r="H1130" s="41"/>
      <c r="I1130" s="41"/>
      <c r="J1130" s="41">
        <f t="shared" si="150"/>
        <v>0.1625</v>
      </c>
      <c r="K1130" s="183">
        <v>42.3385</v>
      </c>
      <c r="L1130" s="183">
        <v>36.0596</v>
      </c>
      <c r="M1130" s="154">
        <f t="shared" si="151"/>
        <v>1.022902084</v>
      </c>
      <c r="N1130" s="250">
        <f t="shared" si="152"/>
        <v>43.30813989</v>
      </c>
      <c r="O1130" s="250">
        <f t="shared" si="153"/>
        <v>1.132068478</v>
      </c>
      <c r="P1130" s="156"/>
      <c r="Q1130" s="157"/>
      <c r="R1130" s="302"/>
    </row>
    <row r="1131">
      <c r="B1131" s="41">
        <f>'Sample Weights'!A366</f>
        <v>365</v>
      </c>
      <c r="C1131" s="41">
        <f>'Sample Weights'!B366</f>
        <v>351</v>
      </c>
      <c r="D1131" s="41" t="str">
        <f>'Sample Weights'!C366</f>
        <v>TLKH-11-5</v>
      </c>
      <c r="E1131" s="41">
        <f>'Sample Weights'!D366</f>
        <v>0.0208</v>
      </c>
      <c r="F1131" s="333" t="str">
        <f t="shared" ref="F1131:G1131" si="156">F662</f>
        <v>.1004</v>
      </c>
      <c r="G1131" s="41">
        <f t="shared" si="156"/>
        <v>1.1888</v>
      </c>
      <c r="H1131" s="41"/>
      <c r="I1131" s="41"/>
      <c r="J1131" s="41">
        <f t="shared" si="150"/>
        <v>0.1622</v>
      </c>
      <c r="K1131" s="183">
        <v>65.175</v>
      </c>
      <c r="L1131" s="183">
        <v>39.8455</v>
      </c>
      <c r="M1131" s="154">
        <f t="shared" si="151"/>
        <v>0.9323651558</v>
      </c>
      <c r="N1131" s="250">
        <f t="shared" si="152"/>
        <v>60.76689903</v>
      </c>
      <c r="O1131" s="250">
        <f t="shared" si="153"/>
        <v>1.567297474</v>
      </c>
      <c r="P1131" s="156">
        <f>AVERAGE(O1131:O1132)</f>
        <v>1.637129124</v>
      </c>
      <c r="Q1131" s="157">
        <f>(MAX(O1131:O1132)-MIN(O1131:O1132))/P1131</f>
        <v>0.08530988644</v>
      </c>
      <c r="R1131" s="302" t="str">
        <f>IF(Q1131&gt;C$15, "Repeat", "")</f>
        <v/>
      </c>
    </row>
    <row r="1132">
      <c r="B1132" s="41">
        <f>'Sample Weights'!A367</f>
        <v>366</v>
      </c>
      <c r="C1132" s="41">
        <f>'Sample Weights'!B367</f>
        <v>251</v>
      </c>
      <c r="D1132" s="41" t="str">
        <f>'Sample Weights'!C367</f>
        <v>NPLN-30-3</v>
      </c>
      <c r="E1132" s="41">
        <f>'Sample Weights'!D367</f>
        <v>0.021</v>
      </c>
      <c r="F1132" s="333" t="str">
        <f t="shared" ref="F1132:G1132" si="157">F663</f>
        <v>.1003</v>
      </c>
      <c r="G1132" s="41">
        <f t="shared" si="157"/>
        <v>1.1825</v>
      </c>
      <c r="H1132" s="41"/>
      <c r="I1132" s="41"/>
      <c r="J1132" s="41">
        <f t="shared" si="150"/>
        <v>0.1627</v>
      </c>
      <c r="K1132" s="183">
        <v>62.8608</v>
      </c>
      <c r="L1132" s="183">
        <v>34.3577</v>
      </c>
      <c r="M1132" s="154">
        <f t="shared" si="151"/>
        <v>1.075259201</v>
      </c>
      <c r="N1132" s="250">
        <f t="shared" si="152"/>
        <v>67.59165359</v>
      </c>
      <c r="O1132" s="250">
        <f t="shared" si="153"/>
        <v>1.706960773</v>
      </c>
      <c r="P1132" s="156"/>
      <c r="Q1132" s="157"/>
      <c r="R1132" s="302"/>
    </row>
    <row r="1133">
      <c r="B1133" s="41">
        <f>'Sample Weights'!A368</f>
        <v>367</v>
      </c>
      <c r="C1133" s="41">
        <f>'Sample Weights'!B368</f>
        <v>153</v>
      </c>
      <c r="D1133" s="41" t="str">
        <f>'Sample Weights'!C368</f>
        <v>KIMB-16-3</v>
      </c>
      <c r="E1133" s="41">
        <f>'Sample Weights'!D368</f>
        <v>0.0214</v>
      </c>
      <c r="F1133" s="333" t="str">
        <f t="shared" ref="F1133:G1133" si="158">F664</f>
        <v>.1005</v>
      </c>
      <c r="G1133" s="41">
        <f t="shared" si="158"/>
        <v>1.1821</v>
      </c>
      <c r="H1133" s="41"/>
      <c r="I1133" s="41"/>
      <c r="J1133" s="41">
        <f t="shared" si="150"/>
        <v>0.1632</v>
      </c>
      <c r="K1133" s="183">
        <v>93.9234</v>
      </c>
      <c r="L1133" s="183">
        <v>39.6444</v>
      </c>
      <c r="M1133" s="154">
        <f t="shared" si="151"/>
        <v>0.9336898471</v>
      </c>
      <c r="N1133" s="250">
        <f t="shared" si="152"/>
        <v>87.69532498</v>
      </c>
      <c r="O1133" s="250">
        <f t="shared" si="153"/>
        <v>2.142399389</v>
      </c>
      <c r="P1133" s="156">
        <f>AVERAGE(O1133:O1134)</f>
        <v>2.158700003</v>
      </c>
      <c r="Q1133" s="157">
        <f>(MAX(O1133:O1134)-MIN(O1133:O1134))/P1133</f>
        <v>0.01510225025</v>
      </c>
      <c r="R1133" s="302" t="str">
        <f>IF(Q1133&gt;C$15, "Repeat", "")</f>
        <v/>
      </c>
    </row>
    <row r="1134">
      <c r="B1134" s="41">
        <f>'Sample Weights'!A369</f>
        <v>368</v>
      </c>
      <c r="C1134" s="41">
        <f>'Sample Weights'!B369</f>
        <v>153</v>
      </c>
      <c r="D1134" s="41" t="str">
        <f>'Sample Weights'!C369</f>
        <v>KIMB-16-3</v>
      </c>
      <c r="E1134" s="41">
        <f>'Sample Weights'!D369</f>
        <v>0.0211</v>
      </c>
      <c r="F1134" s="333" t="str">
        <f t="shared" ref="F1134:G1134" si="159">F665</f>
        <v>.0999</v>
      </c>
      <c r="G1134" s="41">
        <f t="shared" si="159"/>
        <v>1.1855</v>
      </c>
      <c r="H1134" s="41"/>
      <c r="I1134" s="41"/>
      <c r="J1134" s="41">
        <f t="shared" si="150"/>
        <v>0.1667</v>
      </c>
      <c r="K1134" s="183">
        <v>93.1415</v>
      </c>
      <c r="L1134" s="183">
        <v>39.3895</v>
      </c>
      <c r="M1134" s="154">
        <f t="shared" si="151"/>
        <v>0.9381989342</v>
      </c>
      <c r="N1134" s="250">
        <f t="shared" si="152"/>
        <v>87.38525603</v>
      </c>
      <c r="O1134" s="250">
        <f t="shared" si="153"/>
        <v>2.175000617</v>
      </c>
      <c r="P1134" s="156"/>
      <c r="Q1134" s="157"/>
      <c r="R1134" s="302"/>
    </row>
    <row r="1135">
      <c r="B1135" s="41">
        <f>'Sample Weights'!A370</f>
        <v>369</v>
      </c>
      <c r="C1135" s="41">
        <f>'Sample Weights'!B370</f>
        <v>305</v>
      </c>
      <c r="D1135" s="41" t="str">
        <f>'Sample Weights'!C370</f>
        <v>SKWC-24-1</v>
      </c>
      <c r="E1135" s="41">
        <f>'Sample Weights'!D370</f>
        <v>0.0213</v>
      </c>
      <c r="F1135" s="333" t="str">
        <f t="shared" ref="F1135:G1135" si="160">F666</f>
        <v>.1007</v>
      </c>
      <c r="G1135" s="41">
        <f t="shared" si="160"/>
        <v>1.1832</v>
      </c>
      <c r="H1135" s="41"/>
      <c r="I1135" s="41"/>
      <c r="J1135" s="41">
        <f t="shared" si="150"/>
        <v>0.1611</v>
      </c>
      <c r="K1135" s="183">
        <v>16.2928</v>
      </c>
      <c r="L1135" s="183">
        <v>36.7881</v>
      </c>
      <c r="M1135" s="154">
        <f t="shared" si="151"/>
        <v>1.007974306</v>
      </c>
      <c r="N1135" s="250">
        <f t="shared" si="152"/>
        <v>16.42272377</v>
      </c>
      <c r="O1135" s="250">
        <f t="shared" si="153"/>
        <v>0.4874766639</v>
      </c>
      <c r="P1135" s="156">
        <f>AVERAGE(O1135:O1136)</f>
        <v>0.4691688669</v>
      </c>
      <c r="Q1135" s="157">
        <f>(MAX(O1135:O1136)-MIN(O1135:O1136))/P1135</f>
        <v>0.07804352877</v>
      </c>
      <c r="R1135" s="302" t="str">
        <f>IF(Q1135&gt;C$15, "Repeat", "")</f>
        <v/>
      </c>
    </row>
    <row r="1136">
      <c r="B1136" s="41">
        <f>'Sample Weights'!A371</f>
        <v>370</v>
      </c>
      <c r="C1136" s="41">
        <f>'Sample Weights'!B371</f>
        <v>305</v>
      </c>
      <c r="D1136" s="41" t="str">
        <f>'Sample Weights'!C371</f>
        <v>SKWC-24-1</v>
      </c>
      <c r="E1136" s="41">
        <f>'Sample Weights'!D371</f>
        <v>0.0212</v>
      </c>
      <c r="F1136" s="333" t="str">
        <f t="shared" ref="F1136:G1136" si="161">F667</f>
        <v>.1005</v>
      </c>
      <c r="G1136" s="41">
        <f t="shared" si="161"/>
        <v>1.188</v>
      </c>
      <c r="H1136" s="41"/>
      <c r="I1136" s="41"/>
      <c r="J1136" s="41">
        <f t="shared" si="150"/>
        <v>0.1616</v>
      </c>
      <c r="K1136" s="183">
        <v>14.8209</v>
      </c>
      <c r="L1136" s="183">
        <v>37.4877</v>
      </c>
      <c r="M1136" s="154">
        <f t="shared" si="151"/>
        <v>0.9910894114</v>
      </c>
      <c r="N1136" s="250">
        <f t="shared" si="152"/>
        <v>14.68883706</v>
      </c>
      <c r="O1136" s="250">
        <f t="shared" si="153"/>
        <v>0.4508610699</v>
      </c>
      <c r="P1136" s="156"/>
      <c r="Q1136" s="157"/>
      <c r="R1136" s="302"/>
    </row>
    <row r="1137">
      <c r="B1137" s="41">
        <f>'Sample Weights'!A372</f>
        <v>371</v>
      </c>
      <c r="C1137" s="41">
        <f>'Sample Weights'!B372</f>
        <v>358</v>
      </c>
      <c r="D1137" s="41" t="str">
        <f>'Sample Weights'!C372</f>
        <v>TOBB-23-2</v>
      </c>
      <c r="E1137" s="41">
        <f>'Sample Weights'!D372</f>
        <v>0.0207</v>
      </c>
      <c r="F1137" s="333" t="str">
        <f t="shared" ref="F1137:G1137" si="162">F668</f>
        <v>.1005</v>
      </c>
      <c r="G1137" s="41">
        <f t="shared" si="162"/>
        <v>1.1881</v>
      </c>
      <c r="H1137" s="41"/>
      <c r="I1137" s="41"/>
      <c r="J1137" s="41">
        <f t="shared" si="150"/>
        <v>0.1622</v>
      </c>
      <c r="K1137" s="183">
        <v>61.735</v>
      </c>
      <c r="L1137" s="183">
        <v>34.7582</v>
      </c>
      <c r="M1137" s="154">
        <f t="shared" si="151"/>
        <v>1.069325358</v>
      </c>
      <c r="N1137" s="250">
        <f t="shared" si="152"/>
        <v>66.01480095</v>
      </c>
      <c r="O1137" s="250">
        <f t="shared" si="153"/>
        <v>1.700692704</v>
      </c>
      <c r="P1137" s="156">
        <f>AVERAGE(O1137:O1138)</f>
        <v>1.668072863</v>
      </c>
      <c r="Q1137" s="157">
        <f>(MAX(O1137:O1138)-MIN(O1137:O1138))/P1137</f>
        <v>0.03911080994</v>
      </c>
      <c r="R1137" s="302" t="str">
        <f>IF(Q1137&gt;C$15, "Repeat", "")</f>
        <v/>
      </c>
    </row>
    <row r="1138">
      <c r="B1138" s="41">
        <f>'Sample Weights'!A373</f>
        <v>372</v>
      </c>
      <c r="C1138" s="41">
        <f>'Sample Weights'!B373</f>
        <v>358</v>
      </c>
      <c r="D1138" s="41" t="str">
        <f>'Sample Weights'!C373</f>
        <v>TOBB-23-2</v>
      </c>
      <c r="E1138" s="41">
        <f>'Sample Weights'!D373</f>
        <v>0.0207</v>
      </c>
      <c r="F1138" s="333" t="str">
        <f t="shared" ref="F1138:G1138" si="163">F669</f>
        <v>.1002</v>
      </c>
      <c r="G1138" s="41">
        <f t="shared" si="163"/>
        <v>1.1868</v>
      </c>
      <c r="H1138" s="41"/>
      <c r="I1138" s="41"/>
      <c r="J1138" s="41">
        <f t="shared" si="150"/>
        <v>0.16331</v>
      </c>
      <c r="K1138" s="183">
        <v>61.8808</v>
      </c>
      <c r="L1138" s="183">
        <v>36.1854</v>
      </c>
      <c r="M1138" s="154">
        <f t="shared" si="151"/>
        <v>1.023619859</v>
      </c>
      <c r="N1138" s="250">
        <f t="shared" si="152"/>
        <v>63.34241574</v>
      </c>
      <c r="O1138" s="250">
        <f t="shared" si="153"/>
        <v>1.635453023</v>
      </c>
      <c r="P1138" s="156"/>
      <c r="Q1138" s="157"/>
      <c r="R1138" s="302"/>
    </row>
    <row r="1139">
      <c r="B1139" s="41">
        <f>'Sample Weights'!A374</f>
        <v>373</v>
      </c>
      <c r="C1139" s="41">
        <f>'Sample Weights'!B374</f>
        <v>21</v>
      </c>
      <c r="D1139" s="41" t="str">
        <f>'Sample Weights'!C374</f>
        <v>CARS-29-2</v>
      </c>
      <c r="E1139" s="41">
        <f>'Sample Weights'!D374</f>
        <v>0.0208</v>
      </c>
      <c r="F1139" s="333" t="str">
        <f t="shared" ref="F1139:G1139" si="164">F670</f>
        <v>.1004</v>
      </c>
      <c r="G1139" s="41">
        <f t="shared" si="164"/>
        <v>1.1858</v>
      </c>
      <c r="H1139" s="41"/>
      <c r="I1139" s="41"/>
      <c r="J1139" s="41">
        <f t="shared" si="150"/>
        <v>0.1625</v>
      </c>
      <c r="K1139" s="183">
        <v>226.6092</v>
      </c>
      <c r="L1139" s="183">
        <v>36.708</v>
      </c>
      <c r="M1139" s="154">
        <f t="shared" si="151"/>
        <v>1.009881762</v>
      </c>
      <c r="N1139" s="250">
        <f t="shared" si="152"/>
        <v>228.8484983</v>
      </c>
      <c r="O1139" s="250">
        <f t="shared" si="153"/>
        <v>5.594584443</v>
      </c>
      <c r="P1139" s="156">
        <f>AVERAGE(O1139:O1140)</f>
        <v>5.700363885</v>
      </c>
      <c r="Q1139" s="157">
        <f>(MAX(O1139:O1140)-MIN(O1139:O1140))/P1139</f>
        <v>0.03711322417</v>
      </c>
      <c r="R1139" s="302" t="str">
        <f>IF(Q1139&gt;C$15, "Repeat", "")</f>
        <v/>
      </c>
    </row>
    <row r="1140">
      <c r="B1140" s="41">
        <f>'Sample Weights'!A375</f>
        <v>374</v>
      </c>
      <c r="C1140" s="41">
        <f>'Sample Weights'!B375</f>
        <v>21</v>
      </c>
      <c r="D1140" s="41" t="str">
        <f>'Sample Weights'!C375</f>
        <v>CARS-29-2</v>
      </c>
      <c r="E1140" s="41">
        <f>'Sample Weights'!D375</f>
        <v>0.021</v>
      </c>
      <c r="F1140" s="333" t="str">
        <f t="shared" ref="F1140:G1140" si="165">F671</f>
        <v>.1</v>
      </c>
      <c r="G1140" s="41">
        <f t="shared" si="165"/>
        <v>1.1837</v>
      </c>
      <c r="H1140" s="41"/>
      <c r="I1140" s="41"/>
      <c r="J1140" s="41">
        <f t="shared" si="150"/>
        <v>0.1612</v>
      </c>
      <c r="K1140" s="183">
        <v>234.7823</v>
      </c>
      <c r="L1140" s="183">
        <v>35.9531</v>
      </c>
      <c r="M1140" s="154">
        <f t="shared" si="151"/>
        <v>1.024617291</v>
      </c>
      <c r="N1140" s="250">
        <f t="shared" si="152"/>
        <v>240.5620042</v>
      </c>
      <c r="O1140" s="250">
        <f t="shared" si="153"/>
        <v>5.806143326</v>
      </c>
      <c r="P1140" s="156"/>
      <c r="Q1140" s="157"/>
      <c r="R1140" s="302"/>
    </row>
    <row r="1141">
      <c r="B1141" s="41">
        <f>'Sample Weights'!A376</f>
        <v>375</v>
      </c>
      <c r="C1141" s="41">
        <f>'Sample Weights'!B376</f>
        <v>241</v>
      </c>
      <c r="D1141" s="41" t="str">
        <f>'Sample Weights'!C376</f>
        <v>NECA-14-1</v>
      </c>
      <c r="E1141" s="41">
        <f>'Sample Weights'!D376</f>
        <v>0.0212</v>
      </c>
      <c r="F1141" s="333" t="str">
        <f t="shared" ref="F1141:G1141" si="166">F672</f>
        <v>.1003</v>
      </c>
      <c r="G1141" s="41">
        <f t="shared" si="166"/>
        <v>1.1866</v>
      </c>
      <c r="H1141" s="41"/>
      <c r="I1141" s="41"/>
      <c r="J1141" s="41">
        <f t="shared" si="150"/>
        <v>0.1612</v>
      </c>
      <c r="K1141" s="183">
        <v>176.122</v>
      </c>
      <c r="L1141" s="184">
        <v>37.0319</v>
      </c>
      <c r="M1141" s="154">
        <f t="shared" si="151"/>
        <v>1</v>
      </c>
      <c r="N1141" s="250">
        <f t="shared" si="152"/>
        <v>176.122</v>
      </c>
      <c r="O1141" s="250">
        <f t="shared" si="153"/>
        <v>4.2482635</v>
      </c>
      <c r="P1141" s="156">
        <f>AVERAGE(O1141:O1142)</f>
        <v>4.405617905</v>
      </c>
      <c r="Q1141" s="157">
        <f>(MAX(O1141:O1142)-MIN(O1141:O1142))/P1141</f>
        <v>0.07143352345</v>
      </c>
      <c r="R1141" s="302" t="str">
        <f>IF(Q1141&gt;C$15, "Repeat", "")</f>
        <v/>
      </c>
    </row>
    <row r="1142">
      <c r="B1142" s="41">
        <f>'Sample Weights'!A377</f>
        <v>376</v>
      </c>
      <c r="C1142" s="41">
        <f>'Sample Weights'!B377</f>
        <v>241</v>
      </c>
      <c r="D1142" s="41" t="str">
        <f>'Sample Weights'!C377</f>
        <v>NECA-14-1</v>
      </c>
      <c r="E1142" s="41">
        <f>'Sample Weights'!D377</f>
        <v>0.022</v>
      </c>
      <c r="F1142" s="333" t="str">
        <f t="shared" ref="F1142:G1142" si="167">F673</f>
        <v>.1003</v>
      </c>
      <c r="G1142" s="41">
        <f t="shared" si="167"/>
        <v>1.1841</v>
      </c>
      <c r="H1142" s="41"/>
      <c r="I1142" s="41"/>
      <c r="J1142" s="41">
        <f t="shared" si="150"/>
        <v>0.1628</v>
      </c>
      <c r="K1142" s="183">
        <v>189.8937</v>
      </c>
      <c r="L1142" s="183">
        <v>35.6491</v>
      </c>
      <c r="M1142" s="154">
        <f t="shared" si="151"/>
        <v>1.037637715</v>
      </c>
      <c r="N1142" s="250">
        <f t="shared" si="152"/>
        <v>197.0408649</v>
      </c>
      <c r="O1142" s="250">
        <f t="shared" si="153"/>
        <v>4.56297231</v>
      </c>
      <c r="P1142" s="156"/>
      <c r="Q1142" s="157"/>
      <c r="R1142" s="302"/>
    </row>
    <row r="1143">
      <c r="B1143" s="41">
        <f>'Sample Weights'!A378</f>
        <v>377</v>
      </c>
      <c r="C1143" s="41">
        <f>'Sample Weights'!B378</f>
        <v>76</v>
      </c>
      <c r="D1143" s="41" t="str">
        <f>'Sample Weights'!C378</f>
        <v>ELAD-25-3</v>
      </c>
      <c r="E1143" s="41">
        <f>'Sample Weights'!D378</f>
        <v>0.0212</v>
      </c>
      <c r="F1143" s="333" t="str">
        <f t="shared" ref="F1143:G1143" si="168">F674</f>
        <v>.1004</v>
      </c>
      <c r="G1143" s="41">
        <f t="shared" si="168"/>
        <v>1.1857</v>
      </c>
      <c r="H1143" s="41"/>
      <c r="I1143" s="41"/>
      <c r="J1143" s="41">
        <f t="shared" si="150"/>
        <v>0.1623</v>
      </c>
      <c r="K1143" s="183">
        <v>70.4865</v>
      </c>
      <c r="L1143" s="183">
        <v>37.3498</v>
      </c>
      <c r="M1143" s="154">
        <f t="shared" si="151"/>
        <v>0.992351351</v>
      </c>
      <c r="N1143" s="250">
        <f t="shared" si="152"/>
        <v>69.9473735</v>
      </c>
      <c r="O1143" s="250">
        <f t="shared" si="153"/>
        <v>1.750106863</v>
      </c>
      <c r="P1143" s="156">
        <f>AVERAGE(O1143:O1144)</f>
        <v>1.695841755</v>
      </c>
      <c r="Q1143" s="157">
        <f>(MAX(O1143:O1144)-MIN(O1143:O1144))/P1143</f>
        <v>0.06399784378</v>
      </c>
      <c r="R1143" s="302" t="str">
        <f>IF(Q1143&gt;C$15, "Repeat", "")</f>
        <v/>
      </c>
    </row>
    <row r="1144">
      <c r="B1144" s="41">
        <f>'Sample Weights'!A379</f>
        <v>378</v>
      </c>
      <c r="C1144" s="41">
        <f>'Sample Weights'!B379</f>
        <v>76</v>
      </c>
      <c r="D1144" s="41" t="str">
        <f>'Sample Weights'!C379</f>
        <v>ELAD-25-3</v>
      </c>
      <c r="E1144" s="41">
        <f>'Sample Weights'!D379</f>
        <v>0.0217</v>
      </c>
      <c r="F1144" s="333" t="str">
        <f t="shared" ref="F1144:G1144" si="169">F675</f>
        <v>.1003</v>
      </c>
      <c r="G1144" s="41">
        <f t="shared" si="169"/>
        <v>1.1846</v>
      </c>
      <c r="H1144" s="41"/>
      <c r="I1144" s="41"/>
      <c r="J1144" s="41">
        <f t="shared" si="150"/>
        <v>0.1563</v>
      </c>
      <c r="K1144" s="183">
        <v>66.8732</v>
      </c>
      <c r="L1144" s="183">
        <v>36.6711</v>
      </c>
      <c r="M1144" s="154">
        <f t="shared" si="151"/>
        <v>1.005772802</v>
      </c>
      <c r="N1144" s="250">
        <f t="shared" si="152"/>
        <v>67.25924574</v>
      </c>
      <c r="O1144" s="250">
        <f t="shared" si="153"/>
        <v>1.641576647</v>
      </c>
      <c r="P1144" s="156"/>
      <c r="Q1144" s="157"/>
      <c r="R1144" s="302"/>
    </row>
    <row r="1145">
      <c r="B1145" s="41">
        <f>'Sample Weights'!A380</f>
        <v>379</v>
      </c>
      <c r="C1145" s="41">
        <f>'Sample Weights'!B380</f>
        <v>44</v>
      </c>
      <c r="D1145" s="41" t="str">
        <f>'Sample Weights'!C380</f>
        <v>CHWK-27-3</v>
      </c>
      <c r="E1145" s="41">
        <f>'Sample Weights'!D380</f>
        <v>0.0209</v>
      </c>
      <c r="F1145" s="333" t="str">
        <f t="shared" ref="F1145:G1145" si="170">F676</f>
        <v>.1001</v>
      </c>
      <c r="G1145" s="41">
        <f t="shared" si="170"/>
        <v>1.1824</v>
      </c>
      <c r="H1145" s="41"/>
      <c r="I1145" s="41"/>
      <c r="J1145" s="41">
        <f t="shared" si="150"/>
        <v>0.1635</v>
      </c>
      <c r="K1145" s="183">
        <v>43.4832</v>
      </c>
      <c r="L1145" s="183">
        <v>37.2183</v>
      </c>
      <c r="M1145" s="154">
        <f t="shared" si="151"/>
        <v>0.9909504983</v>
      </c>
      <c r="N1145" s="250">
        <f t="shared" si="152"/>
        <v>43.08969871</v>
      </c>
      <c r="O1145" s="250">
        <f t="shared" si="153"/>
        <v>1.132161191</v>
      </c>
      <c r="P1145" s="156">
        <f>AVERAGE(O1145:O1146)</f>
        <v>1.111159343</v>
      </c>
      <c r="Q1145" s="157">
        <f>(MAX(O1145:O1146)-MIN(O1145:O1146))/P1145</f>
        <v>0.03780168698</v>
      </c>
      <c r="R1145" s="302" t="str">
        <f>IF(Q1145&gt;C$15, "Repeat", "")</f>
        <v/>
      </c>
    </row>
    <row r="1146">
      <c r="B1146" s="41">
        <f>'Sample Weights'!A381</f>
        <v>380</v>
      </c>
      <c r="C1146" s="41">
        <f>'Sample Weights'!B381</f>
        <v>44</v>
      </c>
      <c r="D1146" s="41" t="str">
        <f>'Sample Weights'!C381</f>
        <v>CHWK-27-3</v>
      </c>
      <c r="E1146" s="41">
        <f>'Sample Weights'!D381</f>
        <v>0.0213</v>
      </c>
      <c r="F1146" s="333" t="str">
        <f t="shared" ref="F1146:G1146" si="171">F677</f>
        <v>.1003</v>
      </c>
      <c r="G1146" s="41">
        <f t="shared" si="171"/>
        <v>1.184</v>
      </c>
      <c r="H1146" s="41"/>
      <c r="I1146" s="41"/>
      <c r="J1146" s="41">
        <f t="shared" si="150"/>
        <v>0.1606</v>
      </c>
      <c r="K1146" s="183">
        <v>41.5512</v>
      </c>
      <c r="L1146" s="183">
        <v>36.3675</v>
      </c>
      <c r="M1146" s="154">
        <f t="shared" si="151"/>
        <v>1.015923988</v>
      </c>
      <c r="N1146" s="250">
        <f t="shared" si="152"/>
        <v>42.21286079</v>
      </c>
      <c r="O1146" s="250">
        <f t="shared" si="153"/>
        <v>1.090157494</v>
      </c>
      <c r="P1146" s="156"/>
      <c r="Q1146" s="157"/>
      <c r="R1146" s="302"/>
    </row>
    <row r="1147">
      <c r="B1147" s="41">
        <f>'Sample Weights'!A382</f>
        <v>381</v>
      </c>
      <c r="C1147" s="41">
        <f>'Sample Weights'!B382</f>
        <v>366</v>
      </c>
      <c r="D1147" s="41" t="str">
        <f>'Sample Weights'!C382</f>
        <v>WELC-27-2</v>
      </c>
      <c r="E1147" s="41">
        <f>'Sample Weights'!D382</f>
        <v>0.0205</v>
      </c>
      <c r="F1147" s="333" t="str">
        <f t="shared" ref="F1147:G1147" si="172">F678</f>
        <v>.1006</v>
      </c>
      <c r="G1147" s="41">
        <f t="shared" si="172"/>
        <v>1.1832</v>
      </c>
      <c r="H1147" s="41"/>
      <c r="I1147" s="41"/>
      <c r="J1147" s="41">
        <f t="shared" si="150"/>
        <v>0.1618</v>
      </c>
      <c r="K1147" s="183">
        <v>21.7973</v>
      </c>
      <c r="L1147" s="183">
        <v>35.5796</v>
      </c>
      <c r="M1147" s="154">
        <f t="shared" si="151"/>
        <v>1.041541112</v>
      </c>
      <c r="N1147" s="250">
        <f t="shared" si="152"/>
        <v>22.70278408</v>
      </c>
      <c r="O1147" s="250">
        <f t="shared" si="153"/>
        <v>0.6591217177</v>
      </c>
      <c r="P1147" s="156">
        <f>AVERAGE(O1147:O1148)</f>
        <v>0.6267811693</v>
      </c>
      <c r="Q1147" s="157">
        <f>(MAX(O1147:O1148)-MIN(O1147:O1148))/P1147</f>
        <v>0.1031956604</v>
      </c>
      <c r="R1147" s="302" t="str">
        <f>IF(Q1147&gt;C$15, "Repeat", "")</f>
        <v>Repeat</v>
      </c>
    </row>
    <row r="1148">
      <c r="B1148" s="41">
        <f>'Sample Weights'!A383</f>
        <v>382</v>
      </c>
      <c r="C1148" s="41">
        <f>'Sample Weights'!B383</f>
        <v>366</v>
      </c>
      <c r="D1148" s="41" t="str">
        <f>'Sample Weights'!C383</f>
        <v>WELC-27-2</v>
      </c>
      <c r="E1148" s="41">
        <f>'Sample Weights'!D383</f>
        <v>0.0204</v>
      </c>
      <c r="F1148" s="333" t="str">
        <f t="shared" ref="F1148:G1148" si="173">F679</f>
        <v>.1006</v>
      </c>
      <c r="G1148" s="41">
        <f t="shared" si="173"/>
        <v>1.184</v>
      </c>
      <c r="H1148" s="41"/>
      <c r="I1148" s="41"/>
      <c r="J1148" s="41">
        <f t="shared" si="150"/>
        <v>0.1609</v>
      </c>
      <c r="K1148" s="183">
        <v>20.3943</v>
      </c>
      <c r="L1148" s="183">
        <v>37.9557</v>
      </c>
      <c r="M1148" s="154">
        <f t="shared" si="151"/>
        <v>0.9764928553</v>
      </c>
      <c r="N1148" s="250">
        <f t="shared" si="152"/>
        <v>19.91488824</v>
      </c>
      <c r="O1148" s="250">
        <f t="shared" si="153"/>
        <v>0.594440621</v>
      </c>
      <c r="P1148" s="156"/>
      <c r="Q1148" s="157"/>
      <c r="R1148" s="302"/>
    </row>
    <row r="1149">
      <c r="B1149" s="43">
        <f>'Sample Weights'!A360</f>
        <v>359</v>
      </c>
      <c r="C1149" s="43" t="str">
        <f>'Sample Weights'!B360</f>
        <v>Nisqually-1</v>
      </c>
      <c r="D1149" s="43" t="str">
        <f>'Sample Weights'!C360</f>
        <v/>
      </c>
      <c r="E1149" s="43">
        <f>'Sample Weights'!D360</f>
        <v>0.0205</v>
      </c>
      <c r="F1149" s="314" t="str">
        <f t="shared" ref="F1149:G1149" si="174">F649</f>
        <v>0.1</v>
      </c>
      <c r="G1149" s="314">
        <f t="shared" si="174"/>
        <v>1.1835</v>
      </c>
      <c r="H1149" s="314"/>
      <c r="I1149" s="314"/>
      <c r="J1149" s="314">
        <f t="shared" ref="J1149:J1150" si="176">J649</f>
        <v>0.1567</v>
      </c>
      <c r="K1149" s="183">
        <v>84.242</v>
      </c>
      <c r="L1149" s="183">
        <v>37.5994</v>
      </c>
      <c r="M1149" s="154">
        <f t="shared" si="151"/>
        <v>0.9773583295</v>
      </c>
      <c r="N1149" s="250">
        <f t="shared" si="152"/>
        <v>82.33462039</v>
      </c>
      <c r="O1149" s="250">
        <f t="shared" si="153"/>
        <v>2.101581325</v>
      </c>
      <c r="P1149" s="156">
        <f>AVERAGE(O1149:O1150)</f>
        <v>2.171906027</v>
      </c>
      <c r="Q1149" s="157">
        <f>(MAX(O1149:O1150)-MIN(O1149:O1150))/P1149</f>
        <v>0.06475851286</v>
      </c>
      <c r="R1149" s="302" t="str">
        <f>IF(Q1149&gt;C$15, "Repeat", "")</f>
        <v/>
      </c>
    </row>
    <row r="1150">
      <c r="B1150" s="43">
        <f>'Sample Weights'!A361</f>
        <v>360</v>
      </c>
      <c r="C1150" s="43" t="str">
        <f>'Sample Weights'!B361</f>
        <v>Nisqually-1</v>
      </c>
      <c r="D1150" s="43" t="str">
        <f>'Sample Weights'!C361</f>
        <v/>
      </c>
      <c r="E1150" s="43">
        <f>'Sample Weights'!D361</f>
        <v>0.0216</v>
      </c>
      <c r="F1150" s="314" t="str">
        <f t="shared" ref="F1150:G1150" si="175">F650</f>
        <v>0.0998</v>
      </c>
      <c r="G1150" s="314">
        <f t="shared" si="175"/>
        <v>1.1855</v>
      </c>
      <c r="H1150" s="314"/>
      <c r="I1150" s="314"/>
      <c r="J1150" s="314">
        <f t="shared" si="176"/>
        <v>0.1623</v>
      </c>
      <c r="K1150" s="183">
        <v>88.1971</v>
      </c>
      <c r="L1150" s="183">
        <v>35.0521</v>
      </c>
      <c r="M1150" s="154">
        <f t="shared" si="151"/>
        <v>1.050881482</v>
      </c>
      <c r="N1150" s="250">
        <f t="shared" si="152"/>
        <v>92.68469917</v>
      </c>
      <c r="O1150" s="250">
        <f t="shared" si="153"/>
        <v>2.242230729</v>
      </c>
      <c r="P1150" s="156"/>
      <c r="Q1150" s="157"/>
      <c r="R1150" s="302"/>
    </row>
    <row r="1151">
      <c r="B1151" s="132"/>
      <c r="C1151" s="52"/>
      <c r="D1151" s="53"/>
      <c r="E1151" s="52"/>
      <c r="F1151" s="53"/>
      <c r="G1151" s="53"/>
      <c r="H1151" s="53"/>
      <c r="I1151" s="53"/>
      <c r="J1151" s="53"/>
      <c r="K1151" s="52"/>
      <c r="L1151" s="91"/>
      <c r="M1151" s="52"/>
      <c r="N1151" s="52"/>
      <c r="O1151" s="52"/>
      <c r="P1151" s="54"/>
      <c r="Q1151" s="54"/>
    </row>
    <row r="1152">
      <c r="B1152" s="132"/>
      <c r="C1152" s="52"/>
      <c r="D1152" s="53"/>
      <c r="E1152" s="52"/>
      <c r="F1152" s="53"/>
      <c r="G1152" s="53"/>
      <c r="H1152" s="53"/>
      <c r="I1152" s="53"/>
      <c r="J1152" s="53"/>
      <c r="K1152" s="52"/>
      <c r="L1152" s="91" t="s">
        <v>590</v>
      </c>
      <c r="M1152" s="52"/>
      <c r="N1152" s="52"/>
      <c r="O1152" s="52"/>
      <c r="P1152" s="54"/>
      <c r="Q1152" s="54"/>
    </row>
    <row r="1153">
      <c r="B1153" s="251" t="s">
        <v>1166</v>
      </c>
      <c r="C1153" s="52"/>
      <c r="D1153" s="53"/>
      <c r="E1153" s="52"/>
      <c r="F1153" s="53"/>
      <c r="G1153" s="53"/>
      <c r="H1153" s="29"/>
      <c r="I1153" s="53"/>
      <c r="J1153" s="53"/>
      <c r="K1153" s="52"/>
      <c r="L1153" s="323">
        <f>AVERAGE(L1127:L1150)</f>
        <v>36.9727875</v>
      </c>
      <c r="M1153" s="52"/>
      <c r="N1153" s="52"/>
      <c r="O1153" s="52"/>
      <c r="P1153" s="54"/>
      <c r="Q1153" s="54"/>
    </row>
    <row r="1154">
      <c r="B1154" s="60" t="s">
        <v>372</v>
      </c>
      <c r="C1154" s="59" t="s">
        <v>1167</v>
      </c>
      <c r="D1154" s="53"/>
      <c r="E1154" s="52"/>
      <c r="F1154" s="53"/>
      <c r="G1154" s="53"/>
      <c r="H1154" s="53"/>
      <c r="I1154" s="53"/>
      <c r="J1154" s="53"/>
      <c r="K1154" s="52"/>
      <c r="L1154" s="52"/>
      <c r="M1154" s="52"/>
      <c r="N1154" s="52"/>
      <c r="O1154" s="52"/>
      <c r="P1154" s="54"/>
      <c r="Q1154" s="54"/>
    </row>
    <row r="1155">
      <c r="B1155" s="127" t="s">
        <v>1168</v>
      </c>
      <c r="C1155" s="52"/>
      <c r="D1155" s="53"/>
      <c r="E1155" s="52"/>
      <c r="F1155" s="53"/>
      <c r="G1155" s="53"/>
      <c r="H1155" s="53"/>
      <c r="I1155" s="53"/>
      <c r="J1155" s="53"/>
      <c r="K1155" s="52"/>
      <c r="L1155" s="52"/>
      <c r="M1155" s="52"/>
      <c r="N1155" s="52"/>
      <c r="O1155" s="52"/>
      <c r="P1155" s="54"/>
      <c r="Q1155" s="54"/>
    </row>
    <row r="1156">
      <c r="B1156" s="132"/>
      <c r="C1156" s="52"/>
      <c r="D1156" s="53"/>
      <c r="E1156" s="52"/>
      <c r="F1156" s="63" t="s">
        <v>1157</v>
      </c>
      <c r="G1156" s="53"/>
      <c r="H1156" s="53"/>
      <c r="I1156" s="63" t="s">
        <v>1169</v>
      </c>
      <c r="J1156" s="53"/>
      <c r="K1156" s="52"/>
      <c r="L1156" s="52"/>
      <c r="M1156" s="52"/>
      <c r="N1156" s="52"/>
      <c r="O1156" s="52"/>
      <c r="P1156" s="54"/>
      <c r="Q1156" s="54"/>
      <c r="R1156" s="91"/>
    </row>
    <row r="1157">
      <c r="B1157" s="306" t="s">
        <v>394</v>
      </c>
      <c r="C1157" s="306" t="s">
        <v>4</v>
      </c>
      <c r="D1157" s="306" t="s">
        <v>5</v>
      </c>
      <c r="E1157" s="306" t="s">
        <v>398</v>
      </c>
      <c r="F1157" s="306" t="s">
        <v>399</v>
      </c>
      <c r="G1157" s="306" t="s">
        <v>400</v>
      </c>
      <c r="H1157" s="306" t="s">
        <v>401</v>
      </c>
      <c r="I1157" s="306" t="s">
        <v>402</v>
      </c>
      <c r="J1157" s="306" t="s">
        <v>403</v>
      </c>
      <c r="K1157" s="306" t="s">
        <v>404</v>
      </c>
      <c r="L1157" s="306" t="s">
        <v>405</v>
      </c>
      <c r="M1157" s="306" t="s">
        <v>406</v>
      </c>
      <c r="N1157" s="306" t="s">
        <v>407</v>
      </c>
      <c r="O1157" s="306" t="s">
        <v>408</v>
      </c>
      <c r="P1157" s="307" t="s">
        <v>409</v>
      </c>
      <c r="Q1157" s="307" t="s">
        <v>411</v>
      </c>
      <c r="R1157" s="308" t="s">
        <v>412</v>
      </c>
    </row>
    <row r="1158">
      <c r="B1158" s="334">
        <f>'Sample Weights'!A674</f>
        <v>673</v>
      </c>
      <c r="C1158" s="334">
        <f>'Sample Weights'!B674</f>
        <v>335</v>
      </c>
      <c r="D1158" s="334" t="str">
        <f>'Sample Weights'!C674</f>
        <v>SQMB-25-3</v>
      </c>
      <c r="E1158" s="334">
        <f>'Sample Weights'!D674</f>
        <v>0.0206</v>
      </c>
      <c r="F1158" s="335" t="s">
        <v>1066</v>
      </c>
      <c r="G1158" s="336">
        <v>1.1782</v>
      </c>
      <c r="H1158" s="335" t="s">
        <v>891</v>
      </c>
      <c r="I1158" s="316"/>
      <c r="J1158" s="315"/>
      <c r="K1158" s="337"/>
      <c r="L1158" s="337"/>
      <c r="M1158" s="103"/>
      <c r="N1158" s="103"/>
      <c r="O1158" s="103"/>
      <c r="P1158" s="338"/>
      <c r="Q1158" s="338"/>
      <c r="R1158" s="302"/>
    </row>
    <row r="1159">
      <c r="B1159" s="334">
        <f>'Sample Weights'!A675</f>
        <v>674</v>
      </c>
      <c r="C1159" s="334">
        <f>'Sample Weights'!B675</f>
        <v>335</v>
      </c>
      <c r="D1159" s="334" t="str">
        <f>'Sample Weights'!C675</f>
        <v>SQMB-25-3</v>
      </c>
      <c r="E1159" s="334">
        <f>'Sample Weights'!D675</f>
        <v>0.0214</v>
      </c>
      <c r="F1159" s="335" t="s">
        <v>1066</v>
      </c>
      <c r="G1159" s="336">
        <v>1.1796</v>
      </c>
      <c r="H1159" s="335" t="s">
        <v>860</v>
      </c>
      <c r="I1159" s="316"/>
      <c r="J1159" s="315"/>
      <c r="K1159" s="103"/>
      <c r="L1159" s="103"/>
      <c r="M1159" s="103"/>
      <c r="N1159" s="103"/>
      <c r="O1159" s="103"/>
      <c r="P1159" s="338"/>
      <c r="Q1159" s="338"/>
      <c r="R1159" s="302"/>
    </row>
    <row r="1160">
      <c r="B1160" s="334">
        <f>'Sample Weights'!A676</f>
        <v>675</v>
      </c>
      <c r="C1160" s="334">
        <f>'Sample Weights'!B676</f>
        <v>231</v>
      </c>
      <c r="D1160" s="334" t="str">
        <f>'Sample Weights'!C676</f>
        <v>MEMA-28-3</v>
      </c>
      <c r="E1160" s="334">
        <f>'Sample Weights'!D676</f>
        <v>0.0206</v>
      </c>
      <c r="F1160" s="335" t="s">
        <v>949</v>
      </c>
      <c r="G1160" s="336">
        <v>1.1739</v>
      </c>
      <c r="H1160" s="335" t="s">
        <v>991</v>
      </c>
      <c r="I1160" s="316"/>
      <c r="J1160" s="315"/>
      <c r="K1160" s="103"/>
      <c r="L1160" s="103"/>
      <c r="M1160" s="103"/>
      <c r="N1160" s="103"/>
      <c r="O1160" s="103"/>
      <c r="P1160" s="338"/>
      <c r="Q1160" s="338"/>
      <c r="R1160" s="302"/>
    </row>
    <row r="1161">
      <c r="B1161" s="334">
        <f>'Sample Weights'!A677</f>
        <v>676</v>
      </c>
      <c r="C1161" s="334">
        <f>'Sample Weights'!B677</f>
        <v>231</v>
      </c>
      <c r="D1161" s="334" t="str">
        <f>'Sample Weights'!C677</f>
        <v>MEMA-28-3</v>
      </c>
      <c r="E1161" s="334">
        <f>'Sample Weights'!D677</f>
        <v>0.021</v>
      </c>
      <c r="F1161" s="335" t="s">
        <v>962</v>
      </c>
      <c r="G1161" s="336">
        <v>1.1833</v>
      </c>
      <c r="H1161" s="335" t="s">
        <v>893</v>
      </c>
      <c r="I1161" s="316"/>
      <c r="J1161" s="315"/>
      <c r="K1161" s="103"/>
      <c r="L1161" s="103"/>
      <c r="M1161" s="103"/>
      <c r="N1161" s="103"/>
      <c r="O1161" s="103"/>
      <c r="P1161" s="338"/>
      <c r="Q1161" s="338"/>
      <c r="R1161" s="302"/>
    </row>
    <row r="1162">
      <c r="B1162" s="334">
        <f>'Sample Weights'!A678</f>
        <v>677</v>
      </c>
      <c r="C1162" s="334">
        <f>'Sample Weights'!B678</f>
        <v>136</v>
      </c>
      <c r="D1162" s="334" t="str">
        <f>'Sample Weights'!C678</f>
        <v>HRSO-27-4</v>
      </c>
      <c r="E1162" s="334">
        <f>'Sample Weights'!D678</f>
        <v>0.0201</v>
      </c>
      <c r="F1162" s="335" t="s">
        <v>969</v>
      </c>
      <c r="G1162" s="336">
        <v>1.1827</v>
      </c>
      <c r="H1162" s="335" t="s">
        <v>861</v>
      </c>
      <c r="I1162" s="316"/>
      <c r="J1162" s="315"/>
      <c r="K1162" s="103"/>
      <c r="L1162" s="103"/>
      <c r="M1162" s="103"/>
      <c r="N1162" s="103"/>
      <c r="O1162" s="103"/>
      <c r="P1162" s="338"/>
      <c r="Q1162" s="338"/>
      <c r="R1162" s="302"/>
    </row>
    <row r="1163">
      <c r="B1163" s="334">
        <f>'Sample Weights'!A679</f>
        <v>678</v>
      </c>
      <c r="C1163" s="334">
        <f>'Sample Weights'!B679</f>
        <v>136</v>
      </c>
      <c r="D1163" s="334" t="str">
        <f>'Sample Weights'!C679</f>
        <v>HRSO-27-4</v>
      </c>
      <c r="E1163" s="334">
        <f>'Sample Weights'!D679</f>
        <v>0.0211</v>
      </c>
      <c r="F1163" s="335" t="s">
        <v>962</v>
      </c>
      <c r="G1163" s="336">
        <v>1.1793</v>
      </c>
      <c r="H1163" s="335" t="s">
        <v>894</v>
      </c>
      <c r="I1163" s="316"/>
      <c r="J1163" s="315"/>
      <c r="K1163" s="103"/>
      <c r="L1163" s="103"/>
      <c r="M1163" s="103"/>
      <c r="N1163" s="103"/>
      <c r="O1163" s="103"/>
      <c r="P1163" s="338"/>
      <c r="Q1163" s="338"/>
      <c r="R1163" s="302"/>
    </row>
    <row r="1164">
      <c r="B1164" s="334">
        <f>'Sample Weights'!A680</f>
        <v>679</v>
      </c>
      <c r="C1164" s="334">
        <f>'Sample Weights'!B680</f>
        <v>53</v>
      </c>
      <c r="D1164" s="334" t="str">
        <f>'Sample Weights'!C680</f>
        <v>CNYH-28-3</v>
      </c>
      <c r="E1164" s="334">
        <f>'Sample Weights'!D680</f>
        <v>0.0205</v>
      </c>
      <c r="F1164" s="335" t="s">
        <v>976</v>
      </c>
      <c r="G1164" s="336">
        <v>1.1806</v>
      </c>
      <c r="H1164" s="335" t="s">
        <v>862</v>
      </c>
      <c r="I1164" s="316"/>
      <c r="J1164" s="315"/>
      <c r="K1164" s="103"/>
      <c r="L1164" s="103"/>
      <c r="M1164" s="103"/>
      <c r="N1164" s="103"/>
      <c r="O1164" s="103"/>
      <c r="P1164" s="338"/>
      <c r="Q1164" s="338"/>
      <c r="R1164" s="302"/>
    </row>
    <row r="1165">
      <c r="B1165" s="334">
        <f>'Sample Weights'!A681</f>
        <v>680</v>
      </c>
      <c r="C1165" s="334">
        <f>'Sample Weights'!B681</f>
        <v>53</v>
      </c>
      <c r="D1165" s="334" t="str">
        <f>'Sample Weights'!C681</f>
        <v>CNYH-28-3</v>
      </c>
      <c r="E1165" s="334">
        <f>'Sample Weights'!D681</f>
        <v>0.0206</v>
      </c>
      <c r="F1165" s="335" t="s">
        <v>969</v>
      </c>
      <c r="G1165" s="336">
        <v>1.1821</v>
      </c>
      <c r="H1165" s="335" t="s">
        <v>895</v>
      </c>
      <c r="I1165" s="316"/>
      <c r="J1165" s="315"/>
      <c r="K1165" s="103"/>
      <c r="L1165" s="103"/>
      <c r="M1165" s="103"/>
      <c r="N1165" s="103"/>
      <c r="O1165" s="103"/>
      <c r="P1165" s="338"/>
      <c r="Q1165" s="338"/>
      <c r="R1165" s="302"/>
    </row>
    <row r="1166">
      <c r="B1166" s="334">
        <f>'Sample Weights'!A682</f>
        <v>681</v>
      </c>
      <c r="C1166" s="334">
        <f>'Sample Weights'!B682</f>
        <v>63</v>
      </c>
      <c r="D1166" s="334" t="str">
        <f>'Sample Weights'!C682</f>
        <v>DENB-17-1</v>
      </c>
      <c r="E1166" s="334">
        <f>'Sample Weights'!D682</f>
        <v>0.0207</v>
      </c>
      <c r="F1166" s="335" t="s">
        <v>953</v>
      </c>
      <c r="G1166" s="336">
        <v>1.1871</v>
      </c>
      <c r="H1166" s="335" t="s">
        <v>863</v>
      </c>
      <c r="I1166" s="316"/>
      <c r="J1166" s="315"/>
      <c r="K1166" s="103"/>
      <c r="L1166" s="103"/>
      <c r="M1166" s="103"/>
      <c r="N1166" s="103"/>
      <c r="O1166" s="103"/>
      <c r="P1166" s="338"/>
      <c r="Q1166" s="338"/>
      <c r="R1166" s="302"/>
    </row>
    <row r="1167">
      <c r="B1167" s="334">
        <f>'Sample Weights'!A683</f>
        <v>682</v>
      </c>
      <c r="C1167" s="334">
        <f>'Sample Weights'!B683</f>
        <v>63</v>
      </c>
      <c r="D1167" s="334" t="str">
        <f>'Sample Weights'!C683</f>
        <v>DENB-17-1</v>
      </c>
      <c r="E1167" s="334">
        <f>'Sample Weights'!D683</f>
        <v>0.0211</v>
      </c>
      <c r="F1167" s="335" t="s">
        <v>976</v>
      </c>
      <c r="G1167" s="336">
        <v>1.1807</v>
      </c>
      <c r="H1167" s="335" t="s">
        <v>896</v>
      </c>
      <c r="I1167" s="316"/>
      <c r="J1167" s="315"/>
      <c r="K1167" s="103"/>
      <c r="L1167" s="103"/>
      <c r="M1167" s="103"/>
      <c r="N1167" s="103"/>
      <c r="O1167" s="103"/>
      <c r="P1167" s="338"/>
      <c r="Q1167" s="338"/>
      <c r="R1167" s="302"/>
    </row>
    <row r="1168">
      <c r="B1168" s="334">
        <f>'Sample Weights'!A684</f>
        <v>683</v>
      </c>
      <c r="C1168" s="334">
        <f>'Sample Weights'!B684</f>
        <v>175</v>
      </c>
      <c r="D1168" s="334" t="str">
        <f>'Sample Weights'!C684</f>
        <v>KLNG-20-4</v>
      </c>
      <c r="E1168" s="334">
        <f>'Sample Weights'!D684</f>
        <v>0.0214</v>
      </c>
      <c r="F1168" s="335" t="s">
        <v>976</v>
      </c>
      <c r="G1168" s="336">
        <v>1.1837</v>
      </c>
      <c r="H1168" s="335" t="s">
        <v>864</v>
      </c>
      <c r="I1168" s="316"/>
      <c r="J1168" s="315"/>
      <c r="K1168" s="103"/>
      <c r="L1168" s="103"/>
      <c r="M1168" s="103"/>
      <c r="N1168" s="103"/>
      <c r="O1168" s="103"/>
      <c r="P1168" s="338"/>
      <c r="Q1168" s="338"/>
      <c r="R1168" s="302"/>
    </row>
    <row r="1169">
      <c r="B1169" s="334">
        <f>'Sample Weights'!A685</f>
        <v>684</v>
      </c>
      <c r="C1169" s="334">
        <f>'Sample Weights'!B685</f>
        <v>175</v>
      </c>
      <c r="D1169" s="334" t="str">
        <f>'Sample Weights'!C685</f>
        <v>KLNG-20-4</v>
      </c>
      <c r="E1169" s="334">
        <f>'Sample Weights'!D685</f>
        <v>0.0211</v>
      </c>
      <c r="F1169" s="335" t="s">
        <v>946</v>
      </c>
      <c r="G1169" s="336">
        <v>1.1858</v>
      </c>
      <c r="H1169" s="335" t="s">
        <v>898</v>
      </c>
      <c r="I1169" s="316"/>
      <c r="J1169" s="315"/>
      <c r="K1169" s="103"/>
      <c r="L1169" s="103"/>
      <c r="M1169" s="103"/>
      <c r="N1169" s="103"/>
      <c r="O1169" s="103"/>
      <c r="P1169" s="338"/>
      <c r="Q1169" s="338"/>
      <c r="R1169" s="302"/>
    </row>
    <row r="1170">
      <c r="B1170" s="334">
        <f>'Sample Weights'!A686</f>
        <v>685</v>
      </c>
      <c r="C1170" s="334">
        <f>'Sample Weights'!B686</f>
        <v>325</v>
      </c>
      <c r="D1170" s="334" t="str">
        <f>'Sample Weights'!C686</f>
        <v>SLMC-28-1</v>
      </c>
      <c r="E1170" s="334">
        <f>'Sample Weights'!D686</f>
        <v>0.0214</v>
      </c>
      <c r="F1170" s="335" t="s">
        <v>976</v>
      </c>
      <c r="G1170" s="336">
        <v>1.1847</v>
      </c>
      <c r="H1170" s="335" t="s">
        <v>865</v>
      </c>
      <c r="I1170" s="316"/>
      <c r="J1170" s="315"/>
      <c r="K1170" s="103"/>
      <c r="L1170" s="103"/>
      <c r="M1170" s="103"/>
      <c r="N1170" s="103"/>
      <c r="O1170" s="103"/>
      <c r="P1170" s="338"/>
      <c r="Q1170" s="338"/>
      <c r="R1170" s="302"/>
    </row>
    <row r="1171">
      <c r="B1171" s="334">
        <f>'Sample Weights'!A687</f>
        <v>686</v>
      </c>
      <c r="C1171" s="334">
        <f>'Sample Weights'!B687</f>
        <v>325</v>
      </c>
      <c r="D1171" s="334" t="str">
        <f>'Sample Weights'!C687</f>
        <v>SLMC-28-1</v>
      </c>
      <c r="E1171" s="334">
        <f>'Sample Weights'!D687</f>
        <v>0.021</v>
      </c>
      <c r="F1171" s="335" t="s">
        <v>959</v>
      </c>
      <c r="G1171" s="336">
        <v>1.1894</v>
      </c>
      <c r="H1171" s="335" t="s">
        <v>897</v>
      </c>
      <c r="I1171" s="316"/>
      <c r="J1171" s="315"/>
      <c r="K1171" s="103"/>
      <c r="L1171" s="103"/>
      <c r="M1171" s="103"/>
      <c r="N1171" s="103"/>
      <c r="O1171" s="103"/>
      <c r="P1171" s="338"/>
      <c r="Q1171" s="338"/>
      <c r="R1171" s="302"/>
    </row>
    <row r="1172">
      <c r="B1172" s="334">
        <f>'Sample Weights'!A688</f>
        <v>687</v>
      </c>
      <c r="C1172" s="334">
        <f>'Sample Weights'!B688</f>
        <v>148</v>
      </c>
      <c r="D1172" s="334" t="str">
        <f>'Sample Weights'!C688</f>
        <v>JEFF-30-2</v>
      </c>
      <c r="E1172" s="334">
        <f>'Sample Weights'!D688</f>
        <v>0.021</v>
      </c>
      <c r="F1172" s="335" t="s">
        <v>946</v>
      </c>
      <c r="G1172" s="336">
        <v>1.191</v>
      </c>
      <c r="H1172" s="335" t="s">
        <v>867</v>
      </c>
      <c r="I1172" s="316"/>
      <c r="J1172" s="315"/>
      <c r="K1172" s="103"/>
      <c r="L1172" s="103"/>
      <c r="M1172" s="103"/>
      <c r="N1172" s="103"/>
      <c r="O1172" s="103"/>
      <c r="P1172" s="338"/>
      <c r="Q1172" s="338"/>
      <c r="R1172" s="302"/>
    </row>
    <row r="1173">
      <c r="B1173" s="334">
        <f>'Sample Weights'!A689</f>
        <v>688</v>
      </c>
      <c r="C1173" s="334">
        <f>'Sample Weights'!B689</f>
        <v>148</v>
      </c>
      <c r="D1173" s="334" t="str">
        <f>'Sample Weights'!C689</f>
        <v>JEFF-30-2</v>
      </c>
      <c r="E1173" s="334">
        <f>'Sample Weights'!D689</f>
        <v>0.0214</v>
      </c>
      <c r="F1173" s="335" t="s">
        <v>976</v>
      </c>
      <c r="G1173" s="336">
        <v>1.1848</v>
      </c>
      <c r="H1173" s="335" t="s">
        <v>866</v>
      </c>
      <c r="I1173" s="316"/>
      <c r="J1173" s="315"/>
      <c r="K1173" s="103"/>
      <c r="L1173" s="103"/>
      <c r="M1173" s="103"/>
      <c r="N1173" s="103"/>
      <c r="O1173" s="103"/>
      <c r="P1173" s="338"/>
      <c r="Q1173" s="338"/>
      <c r="R1173" s="302"/>
    </row>
    <row r="1174">
      <c r="B1174" s="334">
        <f>'Sample Weights'!A690</f>
        <v>689</v>
      </c>
      <c r="C1174" s="334">
        <f>'Sample Weights'!B690</f>
        <v>225</v>
      </c>
      <c r="D1174" s="334" t="str">
        <f>'Sample Weights'!C690</f>
        <v>MCHB-19-3</v>
      </c>
      <c r="E1174" s="334">
        <f>'Sample Weights'!D690</f>
        <v>0.0209</v>
      </c>
      <c r="F1174" s="335" t="s">
        <v>976</v>
      </c>
      <c r="G1174" s="336">
        <v>1.1873</v>
      </c>
      <c r="H1174" s="335" t="s">
        <v>899</v>
      </c>
      <c r="I1174" s="316"/>
      <c r="J1174" s="315"/>
      <c r="K1174" s="103"/>
      <c r="L1174" s="103"/>
      <c r="M1174" s="103"/>
      <c r="N1174" s="103"/>
      <c r="O1174" s="103"/>
      <c r="P1174" s="338"/>
      <c r="Q1174" s="338"/>
      <c r="R1174" s="302"/>
    </row>
    <row r="1175">
      <c r="B1175" s="334">
        <f>'Sample Weights'!A691</f>
        <v>690</v>
      </c>
      <c r="C1175" s="334">
        <f>'Sample Weights'!B691</f>
        <v>225</v>
      </c>
      <c r="D1175" s="334" t="str">
        <f>'Sample Weights'!C691</f>
        <v>MCHB-19-3</v>
      </c>
      <c r="E1175" s="334">
        <f>'Sample Weights'!D691</f>
        <v>0.0218</v>
      </c>
      <c r="F1175" s="335" t="s">
        <v>1170</v>
      </c>
      <c r="G1175" s="336">
        <v>1.1788</v>
      </c>
      <c r="H1175" s="335" t="s">
        <v>868</v>
      </c>
      <c r="I1175" s="316"/>
      <c r="J1175" s="315"/>
      <c r="K1175" s="103"/>
      <c r="L1175" s="103"/>
      <c r="M1175" s="103"/>
      <c r="N1175" s="103"/>
      <c r="O1175" s="103"/>
      <c r="P1175" s="338"/>
      <c r="Q1175" s="338"/>
      <c r="R1175" s="302"/>
    </row>
    <row r="1176">
      <c r="B1176" s="334">
        <f>'Sample Weights'!A692</f>
        <v>691</v>
      </c>
      <c r="C1176" s="334">
        <f>'Sample Weights'!B692</f>
        <v>150</v>
      </c>
      <c r="D1176" s="334" t="str">
        <f>'Sample Weights'!C692</f>
        <v>JEFF-30-4</v>
      </c>
      <c r="E1176" s="334">
        <f>'Sample Weights'!D692</f>
        <v>0.0216</v>
      </c>
      <c r="F1176" s="335" t="s">
        <v>962</v>
      </c>
      <c r="G1176" s="336">
        <v>1.1846</v>
      </c>
      <c r="H1176" s="335" t="s">
        <v>900</v>
      </c>
      <c r="I1176" s="316"/>
      <c r="J1176" s="315"/>
      <c r="K1176" s="103"/>
      <c r="L1176" s="103"/>
      <c r="M1176" s="103"/>
      <c r="N1176" s="103"/>
      <c r="O1176" s="103"/>
      <c r="P1176" s="338"/>
      <c r="Q1176" s="338"/>
      <c r="R1176" s="302"/>
    </row>
    <row r="1177">
      <c r="B1177" s="334">
        <f>'Sample Weights'!A693</f>
        <v>692</v>
      </c>
      <c r="C1177" s="334">
        <f>'Sample Weights'!B693</f>
        <v>150</v>
      </c>
      <c r="D1177" s="334" t="str">
        <f>'Sample Weights'!C693</f>
        <v>JEFF-30-4</v>
      </c>
      <c r="E1177" s="334">
        <f>'Sample Weights'!D693</f>
        <v>0.0213</v>
      </c>
      <c r="F1177" s="335" t="s">
        <v>946</v>
      </c>
      <c r="G1177" s="336">
        <v>1.1806</v>
      </c>
      <c r="H1177" s="335" t="s">
        <v>869</v>
      </c>
      <c r="I1177" s="316"/>
      <c r="J1177" s="315"/>
      <c r="K1177" s="103"/>
      <c r="L1177" s="103"/>
      <c r="M1177" s="103"/>
      <c r="N1177" s="103"/>
      <c r="O1177" s="103"/>
      <c r="P1177" s="338"/>
      <c r="Q1177" s="338"/>
      <c r="R1177" s="302"/>
    </row>
    <row r="1178">
      <c r="B1178" s="334">
        <f>'Sample Weights'!A694</f>
        <v>693</v>
      </c>
      <c r="C1178" s="334">
        <f>'Sample Weights'!B694</f>
        <v>203</v>
      </c>
      <c r="D1178" s="334" t="str">
        <f>'Sample Weights'!C694</f>
        <v>LNZK-28-3</v>
      </c>
      <c r="E1178" s="334">
        <f>'Sample Weights'!D694</f>
        <v>0.0203</v>
      </c>
      <c r="F1178" s="335" t="s">
        <v>975</v>
      </c>
      <c r="G1178" s="336">
        <v>1.1845</v>
      </c>
      <c r="H1178" s="335" t="s">
        <v>1087</v>
      </c>
      <c r="I1178" s="316"/>
      <c r="J1178" s="315"/>
      <c r="K1178" s="103"/>
      <c r="L1178" s="103"/>
      <c r="M1178" s="103"/>
      <c r="N1178" s="103"/>
      <c r="O1178" s="103"/>
      <c r="P1178" s="338"/>
      <c r="Q1178" s="338"/>
      <c r="R1178" s="302"/>
    </row>
    <row r="1179">
      <c r="B1179" s="334">
        <f>'Sample Weights'!A695</f>
        <v>694</v>
      </c>
      <c r="C1179" s="334">
        <f>'Sample Weights'!B695</f>
        <v>203</v>
      </c>
      <c r="D1179" s="334" t="str">
        <f>'Sample Weights'!C695</f>
        <v>LNZK-28-3</v>
      </c>
      <c r="E1179" s="334">
        <f>'Sample Weights'!D695</f>
        <v>0.0214</v>
      </c>
      <c r="F1179" s="335" t="s">
        <v>976</v>
      </c>
      <c r="G1179" s="336">
        <v>1.1843</v>
      </c>
      <c r="H1179" s="335" t="s">
        <v>1088</v>
      </c>
      <c r="I1179" s="316"/>
      <c r="J1179" s="315"/>
      <c r="K1179" s="103"/>
      <c r="L1179" s="103"/>
      <c r="M1179" s="103"/>
      <c r="N1179" s="103"/>
      <c r="O1179" s="103"/>
      <c r="P1179" s="338"/>
      <c r="Q1179" s="338"/>
      <c r="R1179" s="302"/>
    </row>
    <row r="1180">
      <c r="B1180" s="334">
        <f>'Sample Weights'!A696</f>
        <v>717</v>
      </c>
      <c r="C1180" s="334" t="str">
        <f>'Sample Weights'!B696</f>
        <v>Nisqually-1</v>
      </c>
      <c r="D1180" s="334" t="str">
        <f>'Sample Weights'!C696</f>
        <v/>
      </c>
      <c r="E1180" s="334">
        <f>'Sample Weights'!D696</f>
        <v>0.0209</v>
      </c>
      <c r="F1180" s="335" t="s">
        <v>961</v>
      </c>
      <c r="G1180" s="336">
        <v>1.1853</v>
      </c>
      <c r="H1180" s="335" t="s">
        <v>1090</v>
      </c>
      <c r="I1180" s="316"/>
      <c r="J1180" s="315"/>
      <c r="K1180" s="103"/>
      <c r="L1180" s="103"/>
      <c r="M1180" s="103"/>
      <c r="N1180" s="103"/>
      <c r="O1180" s="103"/>
      <c r="P1180" s="338"/>
      <c r="Q1180" s="338"/>
      <c r="R1180" s="302"/>
    </row>
    <row r="1181">
      <c r="B1181" s="334">
        <f>'Sample Weights'!A697</f>
        <v>718</v>
      </c>
      <c r="C1181" s="334" t="str">
        <f>'Sample Weights'!B697</f>
        <v>Nisqually-1</v>
      </c>
      <c r="D1181" s="334" t="str">
        <f>'Sample Weights'!C697</f>
        <v/>
      </c>
      <c r="E1181" s="334">
        <f>'Sample Weights'!D697</f>
        <v>0.214</v>
      </c>
      <c r="F1181" s="335" t="s">
        <v>975</v>
      </c>
      <c r="G1181" s="336">
        <v>1.1859</v>
      </c>
      <c r="H1181" s="335" t="s">
        <v>1091</v>
      </c>
      <c r="I1181" s="316"/>
      <c r="J1181" s="315"/>
      <c r="K1181" s="103"/>
      <c r="L1181" s="103"/>
      <c r="M1181" s="103"/>
      <c r="N1181" s="103"/>
      <c r="O1181" s="103"/>
      <c r="P1181" s="338"/>
      <c r="Q1181" s="338"/>
      <c r="R1181" s="302"/>
    </row>
    <row r="1182">
      <c r="B1182" s="251"/>
      <c r="C1182" s="52"/>
      <c r="D1182" s="53"/>
      <c r="E1182" s="52"/>
      <c r="F1182" s="53"/>
      <c r="G1182" s="53"/>
      <c r="H1182" s="29"/>
      <c r="I1182" s="53"/>
      <c r="J1182" s="53"/>
      <c r="K1182" s="52"/>
      <c r="L1182" s="91"/>
      <c r="M1182" s="52"/>
      <c r="N1182" s="52"/>
      <c r="O1182" s="52"/>
      <c r="P1182" s="54"/>
      <c r="Q1182" s="54"/>
    </row>
    <row r="1183">
      <c r="L1183" s="91"/>
    </row>
    <row r="1184">
      <c r="B1184" s="251" t="s">
        <v>785</v>
      </c>
      <c r="C1184" s="52"/>
      <c r="D1184" s="53"/>
      <c r="E1184" s="52"/>
      <c r="F1184" s="53"/>
      <c r="G1184" s="53"/>
      <c r="H1184" s="29"/>
      <c r="I1184" s="53"/>
      <c r="J1184" s="53"/>
      <c r="K1184" s="52"/>
      <c r="L1184" s="323"/>
      <c r="M1184" s="52"/>
      <c r="N1184" s="52"/>
      <c r="O1184" s="52"/>
      <c r="P1184" s="54"/>
      <c r="Q1184" s="54"/>
    </row>
    <row r="1185">
      <c r="B1185" s="60" t="s">
        <v>372</v>
      </c>
      <c r="C1185" s="59" t="s">
        <v>1171</v>
      </c>
      <c r="D1185" s="53"/>
      <c r="E1185" s="52"/>
      <c r="F1185" s="53"/>
      <c r="G1185" s="53"/>
      <c r="H1185" s="53"/>
      <c r="I1185" s="53"/>
      <c r="J1185" s="53"/>
      <c r="K1185" s="52"/>
      <c r="L1185" s="52"/>
      <c r="M1185" s="52"/>
      <c r="N1185" s="52"/>
      <c r="O1185" s="52"/>
      <c r="P1185" s="54"/>
      <c r="Q1185" s="54"/>
    </row>
    <row r="1186">
      <c r="B1186" s="127" t="s">
        <v>1168</v>
      </c>
      <c r="C1186" s="52"/>
      <c r="D1186" s="53"/>
      <c r="E1186" s="52"/>
      <c r="F1186" s="53"/>
      <c r="G1186" s="53"/>
      <c r="H1186" s="53"/>
      <c r="I1186" s="53"/>
      <c r="J1186" s="53"/>
      <c r="K1186" s="52"/>
      <c r="L1186" s="52"/>
      <c r="M1186" s="52"/>
      <c r="N1186" s="52"/>
      <c r="O1186" s="52"/>
      <c r="P1186" s="54"/>
      <c r="Q1186" s="54"/>
    </row>
    <row r="1187">
      <c r="B1187" s="132"/>
      <c r="C1187" s="52"/>
      <c r="D1187" s="53"/>
      <c r="E1187" s="52"/>
      <c r="F1187" s="63" t="s">
        <v>1169</v>
      </c>
      <c r="G1187" s="53"/>
      <c r="H1187" s="53"/>
      <c r="I1187" s="63" t="s">
        <v>1172</v>
      </c>
      <c r="J1187" s="53"/>
      <c r="K1187" s="52"/>
      <c r="L1187" s="52"/>
      <c r="M1187" s="52"/>
      <c r="N1187" s="52"/>
      <c r="O1187" s="52"/>
      <c r="P1187" s="54"/>
      <c r="Q1187" s="54"/>
      <c r="R1187" s="91"/>
    </row>
    <row r="1188">
      <c r="B1188" s="306" t="s">
        <v>394</v>
      </c>
      <c r="C1188" s="306" t="s">
        <v>4</v>
      </c>
      <c r="D1188" s="306" t="s">
        <v>5</v>
      </c>
      <c r="E1188" s="306" t="s">
        <v>398</v>
      </c>
      <c r="F1188" s="306" t="s">
        <v>399</v>
      </c>
      <c r="G1188" s="306" t="s">
        <v>400</v>
      </c>
      <c r="H1188" s="306" t="s">
        <v>401</v>
      </c>
      <c r="I1188" s="306" t="s">
        <v>402</v>
      </c>
      <c r="J1188" s="306" t="s">
        <v>403</v>
      </c>
      <c r="K1188" s="306" t="s">
        <v>404</v>
      </c>
      <c r="L1188" s="306" t="s">
        <v>405</v>
      </c>
      <c r="M1188" s="306" t="s">
        <v>406</v>
      </c>
      <c r="N1188" s="306" t="s">
        <v>407</v>
      </c>
      <c r="O1188" s="306" t="s">
        <v>408</v>
      </c>
      <c r="P1188" s="307" t="s">
        <v>409</v>
      </c>
      <c r="Q1188" s="307" t="s">
        <v>411</v>
      </c>
      <c r="R1188" s="308" t="s">
        <v>412</v>
      </c>
    </row>
    <row r="1189">
      <c r="B1189" s="41">
        <f>'Sample Weights'!A698</f>
        <v>719</v>
      </c>
      <c r="C1189" s="41">
        <f>'Sample Weights'!B698</f>
        <v>97</v>
      </c>
      <c r="D1189" s="41" t="str">
        <f>'Sample Weights'!C698</f>
        <v/>
      </c>
      <c r="E1189" s="41">
        <f>'Sample Weights'!D698</f>
        <v>0.0213</v>
      </c>
      <c r="F1189" s="314" t="s">
        <v>975</v>
      </c>
      <c r="G1189" s="315">
        <v>1.1825</v>
      </c>
      <c r="H1189" s="314" t="s">
        <v>991</v>
      </c>
      <c r="I1189" s="314" t="s">
        <v>893</v>
      </c>
      <c r="J1189" s="315">
        <v>0.1638</v>
      </c>
      <c r="K1189" s="301">
        <v>146.1808</v>
      </c>
      <c r="L1189" s="301">
        <v>34.4048</v>
      </c>
      <c r="M1189" s="154">
        <f t="shared" ref="M1189:M1212" si="177">(L$1210/(F$1210/C$10)/(F$1210/C$10+(G$1210-F$1210)/C$11+J$1210/C$12))/(L1189/(F1189/C$10)/(F1189/C$10+(G1189-F1189)/C$11+J1189/C$12))</f>
        <v>1.02308706</v>
      </c>
      <c r="N1189" s="250">
        <f t="shared" ref="N1189:N1212" si="178">K1189*M1189</f>
        <v>149.5556848</v>
      </c>
      <c r="O1189" s="250">
        <f t="shared" ref="O1189:O1212" si="179">(N1189-D$1264)/D$1263*(F1189/C$10+(G1189-F1189)/C$11+J1189/C$12)/E1189</f>
        <v>3.409948502</v>
      </c>
      <c r="P1189" s="156">
        <f>AVERAGE(O1189:O1190)</f>
        <v>3.396972776</v>
      </c>
      <c r="Q1189" s="157">
        <f>(MAX(O1189:O1190)-MIN(O1189:O1190))/P1189</f>
        <v>0.007639581698</v>
      </c>
      <c r="R1189" s="302" t="str">
        <f>IF(Q1189&gt;C$15, "Repeat", "")</f>
        <v/>
      </c>
    </row>
    <row r="1190">
      <c r="B1190" s="41">
        <f>'Sample Weights'!A699</f>
        <v>720</v>
      </c>
      <c r="C1190" s="41">
        <f>'Sample Weights'!B699</f>
        <v>97</v>
      </c>
      <c r="D1190" s="41" t="str">
        <f>'Sample Weights'!C699</f>
        <v/>
      </c>
      <c r="E1190" s="41">
        <f>'Sample Weights'!D699</f>
        <v>0.0211</v>
      </c>
      <c r="F1190" s="314" t="s">
        <v>968</v>
      </c>
      <c r="G1190" s="315">
        <v>1.1799</v>
      </c>
      <c r="H1190" s="314" t="s">
        <v>893</v>
      </c>
      <c r="I1190" s="316"/>
      <c r="J1190" s="315">
        <v>0.1622</v>
      </c>
      <c r="K1190" s="183">
        <v>150.5679</v>
      </c>
      <c r="L1190" s="183">
        <v>35.7541</v>
      </c>
      <c r="M1190" s="154">
        <f t="shared" si="177"/>
        <v>0.9787357593</v>
      </c>
      <c r="N1190" s="250">
        <f t="shared" si="178"/>
        <v>147.3661879</v>
      </c>
      <c r="O1190" s="250">
        <f t="shared" si="179"/>
        <v>3.383997051</v>
      </c>
      <c r="P1190" s="156"/>
      <c r="Q1190" s="157"/>
      <c r="R1190" s="302"/>
    </row>
    <row r="1191">
      <c r="B1191" s="41">
        <f>'Sample Weights'!A700</f>
        <v>721</v>
      </c>
      <c r="C1191" s="41">
        <f>'Sample Weights'!B700</f>
        <v>234</v>
      </c>
      <c r="D1191" s="41" t="str">
        <f>'Sample Weights'!C700</f>
        <v/>
      </c>
      <c r="E1191" s="41">
        <f>'Sample Weights'!D700</f>
        <v>0.0212</v>
      </c>
      <c r="F1191" s="314" t="s">
        <v>1066</v>
      </c>
      <c r="G1191" s="315">
        <v>1.1839</v>
      </c>
      <c r="H1191" s="314" t="s">
        <v>861</v>
      </c>
      <c r="I1191" s="316"/>
      <c r="J1191" s="315">
        <v>0.1629</v>
      </c>
      <c r="K1191" s="183">
        <v>77.1615</v>
      </c>
      <c r="L1191" s="183">
        <v>34.5236</v>
      </c>
      <c r="M1191" s="154">
        <f t="shared" si="177"/>
        <v>1.018141471</v>
      </c>
      <c r="N1191" s="250">
        <f t="shared" si="178"/>
        <v>78.5613231</v>
      </c>
      <c r="O1191" s="250">
        <f t="shared" si="179"/>
        <v>1.857023742</v>
      </c>
      <c r="P1191" s="156">
        <f>AVERAGE(O1191:O1192)</f>
        <v>1.809798848</v>
      </c>
      <c r="Q1191" s="157">
        <f>(MAX(O1191:O1192)-MIN(O1191:O1192))/P1191</f>
        <v>0.05218800297</v>
      </c>
      <c r="R1191" s="302" t="str">
        <f>IF(Q1191&gt;C$15, "Repeat", "")</f>
        <v/>
      </c>
    </row>
    <row r="1192">
      <c r="B1192" s="41">
        <f>'Sample Weights'!A701</f>
        <v>722</v>
      </c>
      <c r="C1192" s="41">
        <f>'Sample Weights'!B701</f>
        <v>234</v>
      </c>
      <c r="D1192" s="41" t="str">
        <f>'Sample Weights'!C701</f>
        <v/>
      </c>
      <c r="E1192" s="41">
        <f>'Sample Weights'!D701</f>
        <v>0.0219</v>
      </c>
      <c r="F1192" s="314" t="s">
        <v>968</v>
      </c>
      <c r="G1192" s="315">
        <v>1.1816</v>
      </c>
      <c r="H1192" s="314" t="s">
        <v>894</v>
      </c>
      <c r="I1192" s="316"/>
      <c r="J1192" s="315">
        <v>0.1621</v>
      </c>
      <c r="K1192" s="183">
        <v>76.1502</v>
      </c>
      <c r="L1192" s="183">
        <v>34.6049</v>
      </c>
      <c r="M1192" s="154">
        <f t="shared" si="177"/>
        <v>1.012514559</v>
      </c>
      <c r="N1192" s="250">
        <f t="shared" si="178"/>
        <v>77.10318614</v>
      </c>
      <c r="O1192" s="250">
        <f t="shared" si="179"/>
        <v>1.762573954</v>
      </c>
      <c r="P1192" s="156"/>
      <c r="Q1192" s="157"/>
      <c r="R1192" s="302"/>
    </row>
    <row r="1193">
      <c r="B1193" s="41">
        <f>'Sample Weights'!A702</f>
        <v>723</v>
      </c>
      <c r="C1193" s="41">
        <f>'Sample Weights'!B702</f>
        <v>261</v>
      </c>
      <c r="D1193" s="41" t="str">
        <f>'Sample Weights'!C702</f>
        <v/>
      </c>
      <c r="E1193" s="41">
        <f>'Sample Weights'!D702</f>
        <v>0.0197</v>
      </c>
      <c r="F1193" s="314" t="s">
        <v>969</v>
      </c>
      <c r="G1193" s="315">
        <v>1.1871</v>
      </c>
      <c r="H1193" s="314" t="s">
        <v>862</v>
      </c>
      <c r="I1193" s="316"/>
      <c r="J1193" s="315">
        <v>0.1631</v>
      </c>
      <c r="K1193" s="183">
        <v>90.7577</v>
      </c>
      <c r="L1193" s="183">
        <v>33.2164</v>
      </c>
      <c r="M1193" s="154">
        <f t="shared" si="177"/>
        <v>1.061994548</v>
      </c>
      <c r="N1193" s="250">
        <f t="shared" si="178"/>
        <v>96.38418261</v>
      </c>
      <c r="O1193" s="250">
        <f t="shared" si="179"/>
        <v>2.429096926</v>
      </c>
      <c r="P1193" s="156">
        <f>AVERAGE(O1193:O1194)</f>
        <v>2.4346166</v>
      </c>
      <c r="Q1193" s="157">
        <f>(MAX(O1193:O1194)-MIN(O1193:O1194))/P1193</f>
        <v>0.004534327532</v>
      </c>
      <c r="R1193" s="302" t="str">
        <f>IF(Q1193&gt;C$15, "Repeat", "")</f>
        <v/>
      </c>
    </row>
    <row r="1194">
      <c r="B1194" s="41">
        <f>'Sample Weights'!A703</f>
        <v>724</v>
      </c>
      <c r="C1194" s="41">
        <f>'Sample Weights'!B703</f>
        <v>261</v>
      </c>
      <c r="D1194" s="41" t="str">
        <f>'Sample Weights'!C703</f>
        <v/>
      </c>
      <c r="E1194" s="41">
        <f>'Sample Weights'!D703</f>
        <v>0.0205</v>
      </c>
      <c r="F1194" s="314" t="s">
        <v>976</v>
      </c>
      <c r="G1194" s="315">
        <v>1.1851</v>
      </c>
      <c r="H1194" s="314" t="s">
        <v>895</v>
      </c>
      <c r="I1194" s="314" t="s">
        <v>863</v>
      </c>
      <c r="J1194" s="315">
        <v>0.1623</v>
      </c>
      <c r="K1194" s="183">
        <v>98.9957</v>
      </c>
      <c r="L1194" s="183">
        <v>34.544</v>
      </c>
      <c r="M1194" s="154">
        <f t="shared" si="177"/>
        <v>1.022283436</v>
      </c>
      <c r="N1194" s="250">
        <f t="shared" si="178"/>
        <v>101.2016644</v>
      </c>
      <c r="O1194" s="250">
        <f t="shared" si="179"/>
        <v>2.440136275</v>
      </c>
      <c r="P1194" s="156"/>
      <c r="Q1194" s="157"/>
      <c r="R1194" s="302"/>
    </row>
    <row r="1195">
      <c r="B1195" s="41">
        <f>'Sample Weights'!A704</f>
        <v>725</v>
      </c>
      <c r="C1195" s="41">
        <f>'Sample Weights'!B704</f>
        <v>237</v>
      </c>
      <c r="D1195" s="41" t="str">
        <f>'Sample Weights'!C704</f>
        <v/>
      </c>
      <c r="E1195" s="41">
        <f>'Sample Weights'!D704</f>
        <v>0.0204</v>
      </c>
      <c r="F1195" s="314" t="s">
        <v>946</v>
      </c>
      <c r="G1195" s="315">
        <v>1.1873</v>
      </c>
      <c r="H1195" s="314" t="s">
        <v>863</v>
      </c>
      <c r="I1195" s="314" t="s">
        <v>896</v>
      </c>
      <c r="J1195" s="315">
        <v>0.1618</v>
      </c>
      <c r="K1195" s="183">
        <v>107.1067</v>
      </c>
      <c r="L1195" s="183">
        <v>36.6828</v>
      </c>
      <c r="M1195" s="154">
        <f t="shared" si="177"/>
        <v>0.9650329134</v>
      </c>
      <c r="N1195" s="250">
        <f t="shared" si="178"/>
        <v>103.3614907</v>
      </c>
      <c r="O1195" s="250">
        <f t="shared" si="179"/>
        <v>2.505412623</v>
      </c>
      <c r="P1195" s="156">
        <f>AVERAGE(O1195:O1196)</f>
        <v>2.507401324</v>
      </c>
      <c r="Q1195" s="157">
        <f>(MAX(O1195:O1196)-MIN(O1195:O1196))/P1195</f>
        <v>0.001586264517</v>
      </c>
      <c r="R1195" s="302" t="str">
        <f>IF(Q1195&gt;C$15, "Repeat", "")</f>
        <v/>
      </c>
    </row>
    <row r="1196">
      <c r="B1196" s="41">
        <f>'Sample Weights'!A705</f>
        <v>726</v>
      </c>
      <c r="C1196" s="41">
        <f>'Sample Weights'!B705</f>
        <v>237</v>
      </c>
      <c r="D1196" s="41" t="str">
        <f>'Sample Weights'!C705</f>
        <v/>
      </c>
      <c r="E1196" s="41">
        <f>'Sample Weights'!D705</f>
        <v>0.0209</v>
      </c>
      <c r="F1196" s="314" t="s">
        <v>976</v>
      </c>
      <c r="G1196" s="315">
        <v>1.1865</v>
      </c>
      <c r="H1196" s="314" t="s">
        <v>896</v>
      </c>
      <c r="I1196" s="316"/>
      <c r="J1196" s="315">
        <v>0.1628</v>
      </c>
      <c r="K1196" s="183">
        <v>116.3179</v>
      </c>
      <c r="L1196" s="183">
        <v>38.724</v>
      </c>
      <c r="M1196" s="154">
        <f t="shared" si="177"/>
        <v>0.9131482696</v>
      </c>
      <c r="N1196" s="250">
        <f t="shared" si="178"/>
        <v>106.2154891</v>
      </c>
      <c r="O1196" s="250">
        <f t="shared" si="179"/>
        <v>2.509390025</v>
      </c>
      <c r="P1196" s="156"/>
      <c r="Q1196" s="157"/>
      <c r="R1196" s="302"/>
    </row>
    <row r="1197">
      <c r="B1197" s="41">
        <f>'Sample Weights'!A706</f>
        <v>727</v>
      </c>
      <c r="C1197" s="41">
        <f>'Sample Weights'!B706</f>
        <v>202</v>
      </c>
      <c r="D1197" s="41" t="str">
        <f>'Sample Weights'!C706</f>
        <v/>
      </c>
      <c r="E1197" s="41">
        <f>'Sample Weights'!D706</f>
        <v>0.0202</v>
      </c>
      <c r="F1197" s="314" t="s">
        <v>946</v>
      </c>
      <c r="G1197" s="315">
        <v>1.1858</v>
      </c>
      <c r="H1197" s="314" t="s">
        <v>864</v>
      </c>
      <c r="I1197" s="316"/>
      <c r="J1197" s="315">
        <v>0.1619</v>
      </c>
      <c r="K1197" s="183">
        <v>35.8754</v>
      </c>
      <c r="L1197" s="183">
        <v>37.2701</v>
      </c>
      <c r="M1197" s="154">
        <f t="shared" si="177"/>
        <v>0.9487801482</v>
      </c>
      <c r="N1197" s="250">
        <f t="shared" si="178"/>
        <v>34.03786733</v>
      </c>
      <c r="O1197" s="250">
        <f t="shared" si="179"/>
        <v>0.9157839084</v>
      </c>
      <c r="P1197" s="156">
        <f>AVERAGE(O1197:O1198)</f>
        <v>0.9227653114</v>
      </c>
      <c r="Q1197" s="157">
        <f>(MAX(O1197:O1198)-MIN(O1197:O1198))/P1197</f>
        <v>0.01513148133</v>
      </c>
      <c r="R1197" s="302" t="str">
        <f>IF(Q1197&gt;C$15, "Repeat", "")</f>
        <v/>
      </c>
    </row>
    <row r="1198">
      <c r="B1198" s="41">
        <f>'Sample Weights'!A707</f>
        <v>728</v>
      </c>
      <c r="C1198" s="41">
        <f>'Sample Weights'!B707</f>
        <v>202</v>
      </c>
      <c r="D1198" s="41" t="str">
        <f>'Sample Weights'!C707</f>
        <v/>
      </c>
      <c r="E1198" s="41">
        <f>'Sample Weights'!D707</f>
        <v>0.0204</v>
      </c>
      <c r="F1198" s="314" t="s">
        <v>946</v>
      </c>
      <c r="G1198" s="315">
        <v>1.1893</v>
      </c>
      <c r="H1198" s="314" t="s">
        <v>898</v>
      </c>
      <c r="I1198" s="316"/>
      <c r="J1198" s="315">
        <v>0.1616</v>
      </c>
      <c r="K1198" s="183">
        <v>36.4672</v>
      </c>
      <c r="L1198" s="183">
        <v>37.0087</v>
      </c>
      <c r="M1198" s="154">
        <f t="shared" si="177"/>
        <v>0.9579067231</v>
      </c>
      <c r="N1198" s="250">
        <f t="shared" si="178"/>
        <v>34.93217605</v>
      </c>
      <c r="O1198" s="250">
        <f t="shared" si="179"/>
        <v>0.9297467144</v>
      </c>
      <c r="P1198" s="156"/>
      <c r="Q1198" s="157"/>
      <c r="R1198" s="302"/>
    </row>
    <row r="1199">
      <c r="B1199" s="41">
        <f>'Sample Weights'!A708</f>
        <v>729</v>
      </c>
      <c r="C1199" s="41">
        <f>'Sample Weights'!B708</f>
        <v>112</v>
      </c>
      <c r="D1199" s="41" t="str">
        <f>'Sample Weights'!C708</f>
        <v/>
      </c>
      <c r="E1199" s="41">
        <f>'Sample Weights'!D708</f>
        <v>0.0199</v>
      </c>
      <c r="F1199" s="314" t="s">
        <v>946</v>
      </c>
      <c r="G1199" s="315">
        <v>1.186</v>
      </c>
      <c r="H1199" s="314" t="s">
        <v>865</v>
      </c>
      <c r="I1199" s="316"/>
      <c r="J1199" s="315">
        <v>0.1619</v>
      </c>
      <c r="K1199" s="183">
        <v>5.0712</v>
      </c>
      <c r="L1199" s="183">
        <v>5.1945</v>
      </c>
      <c r="M1199" s="154">
        <f t="shared" si="177"/>
        <v>6.808464281</v>
      </c>
      <c r="N1199" s="250">
        <f t="shared" si="178"/>
        <v>34.52708406</v>
      </c>
      <c r="O1199" s="250">
        <f t="shared" si="179"/>
        <v>0.9412792556</v>
      </c>
      <c r="P1199" s="156">
        <f>AVERAGE(O1199:O1200)</f>
        <v>0.9722300738</v>
      </c>
      <c r="Q1199" s="157">
        <f>(MAX(O1199:O1200)-MIN(O1199:O1200))/P1199</f>
        <v>0.06366974026</v>
      </c>
      <c r="R1199" s="302" t="str">
        <f>IF(Q1199&gt;C$15, "Repeat", "")</f>
        <v/>
      </c>
    </row>
    <row r="1200">
      <c r="B1200" s="41">
        <f>'Sample Weights'!A709</f>
        <v>730</v>
      </c>
      <c r="C1200" s="41">
        <f>'Sample Weights'!B709</f>
        <v>112</v>
      </c>
      <c r="D1200" s="41" t="str">
        <f>'Sample Weights'!C709</f>
        <v/>
      </c>
      <c r="E1200" s="41">
        <f>'Sample Weights'!D709</f>
        <v>0.0197</v>
      </c>
      <c r="F1200" s="314" t="s">
        <v>976</v>
      </c>
      <c r="G1200" s="315">
        <v>1.189</v>
      </c>
      <c r="H1200" s="314" t="s">
        <v>897</v>
      </c>
      <c r="I1200" s="314" t="s">
        <v>867</v>
      </c>
      <c r="J1200" s="315">
        <v>0.1623</v>
      </c>
      <c r="K1200" s="183">
        <v>39.7512</v>
      </c>
      <c r="L1200" s="183">
        <v>38.4508</v>
      </c>
      <c r="M1200" s="154">
        <f t="shared" si="177"/>
        <v>0.9211685802</v>
      </c>
      <c r="N1200" s="250">
        <f t="shared" si="178"/>
        <v>36.61755646</v>
      </c>
      <c r="O1200" s="250">
        <f t="shared" si="179"/>
        <v>1.003180892</v>
      </c>
      <c r="P1200" s="156"/>
      <c r="Q1200" s="157"/>
      <c r="R1200" s="302"/>
    </row>
    <row r="1201">
      <c r="B1201" s="41">
        <f>'Sample Weights'!A710</f>
        <v>731</v>
      </c>
      <c r="C1201" s="41">
        <f>'Sample Weights'!B710</f>
        <v>99</v>
      </c>
      <c r="D1201" s="41" t="str">
        <f>'Sample Weights'!C710</f>
        <v/>
      </c>
      <c r="E1201" s="41">
        <f>'Sample Weights'!D710</f>
        <v>0.0203</v>
      </c>
      <c r="F1201" s="314" t="s">
        <v>962</v>
      </c>
      <c r="G1201" s="315">
        <v>1.186</v>
      </c>
      <c r="H1201" s="314" t="s">
        <v>867</v>
      </c>
      <c r="I1201" s="314" t="s">
        <v>866</v>
      </c>
      <c r="J1201" s="315">
        <v>0.1603</v>
      </c>
      <c r="K1201" s="183">
        <v>58.726</v>
      </c>
      <c r="L1201" s="183">
        <v>38.3734</v>
      </c>
      <c r="M1201" s="154">
        <f t="shared" si="177"/>
        <v>0.9190422993</v>
      </c>
      <c r="N1201" s="250">
        <f t="shared" si="178"/>
        <v>53.97167807</v>
      </c>
      <c r="O1201" s="250">
        <f t="shared" si="179"/>
        <v>1.371493071</v>
      </c>
      <c r="P1201" s="156">
        <f>AVERAGE(O1201:O1202)</f>
        <v>1.376654388</v>
      </c>
      <c r="Q1201" s="157">
        <f>(MAX(O1201:O1202)-MIN(O1201:O1202))/P1201</f>
        <v>0.007498346821</v>
      </c>
      <c r="R1201" s="302" t="str">
        <f>IF(Q1201&gt;C$15, "Repeat", "")</f>
        <v/>
      </c>
    </row>
    <row r="1202">
      <c r="B1202" s="41">
        <f>'Sample Weights'!A711</f>
        <v>732</v>
      </c>
      <c r="C1202" s="41">
        <f>'Sample Weights'!B711</f>
        <v>99</v>
      </c>
      <c r="D1202" s="41" t="str">
        <f>'Sample Weights'!C711</f>
        <v/>
      </c>
      <c r="E1202" s="41">
        <f>'Sample Weights'!D711</f>
        <v>0.0204</v>
      </c>
      <c r="F1202" s="314" t="s">
        <v>946</v>
      </c>
      <c r="G1202" s="315">
        <v>1.187</v>
      </c>
      <c r="H1202" s="314" t="s">
        <v>866</v>
      </c>
      <c r="I1202" s="316"/>
      <c r="J1202" s="315">
        <v>0.1637</v>
      </c>
      <c r="K1202" s="183">
        <v>55.3223</v>
      </c>
      <c r="L1202" s="183">
        <v>35.9196</v>
      </c>
      <c r="M1202" s="154">
        <f t="shared" si="177"/>
        <v>0.9862608694</v>
      </c>
      <c r="N1202" s="250">
        <f t="shared" si="178"/>
        <v>54.56221969</v>
      </c>
      <c r="O1202" s="250">
        <f t="shared" si="179"/>
        <v>1.381815704</v>
      </c>
      <c r="P1202" s="156"/>
      <c r="Q1202" s="157"/>
      <c r="R1202" s="302"/>
    </row>
    <row r="1203">
      <c r="B1203" s="41">
        <f>'Sample Weights'!A712</f>
        <v>733</v>
      </c>
      <c r="C1203" s="41">
        <f>'Sample Weights'!B712</f>
        <v>90</v>
      </c>
      <c r="D1203" s="41" t="str">
        <f>'Sample Weights'!C712</f>
        <v/>
      </c>
      <c r="E1203" s="41">
        <f>'Sample Weights'!D712</f>
        <v>0.0214</v>
      </c>
      <c r="F1203" s="314" t="s">
        <v>946</v>
      </c>
      <c r="G1203" s="315">
        <v>1.1886</v>
      </c>
      <c r="H1203" s="314" t="s">
        <v>899</v>
      </c>
      <c r="I1203" s="316"/>
      <c r="J1203" s="315">
        <v>0.1631</v>
      </c>
      <c r="K1203" s="183">
        <v>81.7015</v>
      </c>
      <c r="L1203" s="183">
        <v>37.5777</v>
      </c>
      <c r="M1203" s="154">
        <f t="shared" si="177"/>
        <v>0.9436130469</v>
      </c>
      <c r="N1203" s="250">
        <f t="shared" si="178"/>
        <v>77.09460135</v>
      </c>
      <c r="O1203" s="250">
        <f t="shared" si="179"/>
        <v>1.814290105</v>
      </c>
      <c r="P1203" s="156">
        <f>AVERAGE(O1203:O1204)</f>
        <v>1.807614889</v>
      </c>
      <c r="Q1203" s="157">
        <f>(MAX(O1203:O1204)-MIN(O1203:O1204))/P1203</f>
        <v>0.007385662662</v>
      </c>
      <c r="R1203" s="302" t="str">
        <f>IF(Q1203&gt;C$15, "Repeat", "")</f>
        <v/>
      </c>
    </row>
    <row r="1204">
      <c r="B1204" s="41">
        <f>'Sample Weights'!A713</f>
        <v>734</v>
      </c>
      <c r="C1204" s="41">
        <f>'Sample Weights'!B713</f>
        <v>90</v>
      </c>
      <c r="D1204" s="41" t="str">
        <f>'Sample Weights'!C713</f>
        <v/>
      </c>
      <c r="E1204" s="41">
        <f>'Sample Weights'!D713</f>
        <v>0.0211</v>
      </c>
      <c r="F1204" s="314" t="s">
        <v>961</v>
      </c>
      <c r="G1204" s="315">
        <v>1.1866</v>
      </c>
      <c r="H1204" s="314" t="s">
        <v>868</v>
      </c>
      <c r="I1204" s="316"/>
      <c r="J1204" s="315">
        <v>0.1616</v>
      </c>
      <c r="K1204" s="183">
        <v>79.1142</v>
      </c>
      <c r="L1204" s="183">
        <v>37.1332</v>
      </c>
      <c r="M1204" s="154">
        <f t="shared" si="177"/>
        <v>0.9546337814</v>
      </c>
      <c r="N1204" s="250">
        <f t="shared" si="178"/>
        <v>75.52508791</v>
      </c>
      <c r="O1204" s="250">
        <f t="shared" si="179"/>
        <v>1.800939672</v>
      </c>
      <c r="P1204" s="156"/>
      <c r="Q1204" s="157"/>
      <c r="R1204" s="302"/>
    </row>
    <row r="1205">
      <c r="B1205" s="41">
        <f>'Sample Weights'!A714</f>
        <v>735</v>
      </c>
      <c r="C1205" s="41">
        <f>'Sample Weights'!B714</f>
        <v>384</v>
      </c>
      <c r="D1205" s="41" t="str">
        <f>'Sample Weights'!C714</f>
        <v/>
      </c>
      <c r="E1205" s="41">
        <f>'Sample Weights'!D714</f>
        <v>0.0209</v>
      </c>
      <c r="F1205" s="314" t="s">
        <v>962</v>
      </c>
      <c r="G1205" s="315">
        <v>1.1901</v>
      </c>
      <c r="H1205" s="314" t="s">
        <v>869</v>
      </c>
      <c r="I1205" s="316"/>
      <c r="J1205" s="315">
        <v>0.1617</v>
      </c>
      <c r="K1205" s="183">
        <v>103.6195</v>
      </c>
      <c r="L1205" s="183">
        <v>37.5148</v>
      </c>
      <c r="M1205" s="154">
        <f t="shared" si="177"/>
        <v>0.9437105954</v>
      </c>
      <c r="N1205" s="250">
        <f t="shared" si="178"/>
        <v>97.78682005</v>
      </c>
      <c r="O1205" s="250">
        <f t="shared" si="179"/>
        <v>2.324918273</v>
      </c>
      <c r="P1205" s="156">
        <f>AVERAGE(O1205:O1206)</f>
        <v>2.306616597</v>
      </c>
      <c r="Q1205" s="157">
        <f>(MAX(O1205:O1206)-MIN(O1205:O1206))/P1205</f>
        <v>0.0158688493</v>
      </c>
      <c r="R1205" s="302" t="str">
        <f>IF(Q1205&gt;C$15, "Repeat", "")</f>
        <v/>
      </c>
    </row>
    <row r="1206">
      <c r="B1206" s="41">
        <f>'Sample Weights'!A715</f>
        <v>736</v>
      </c>
      <c r="C1206" s="41">
        <f>'Sample Weights'!B715</f>
        <v>384</v>
      </c>
      <c r="D1206" s="41" t="str">
        <f>'Sample Weights'!C715</f>
        <v/>
      </c>
      <c r="E1206" s="41">
        <f>'Sample Weights'!D715</f>
        <v>0.0204</v>
      </c>
      <c r="F1206" s="314" t="s">
        <v>976</v>
      </c>
      <c r="G1206" s="315">
        <v>1.1841</v>
      </c>
      <c r="H1206" s="314" t="s">
        <v>1087</v>
      </c>
      <c r="I1206" s="314" t="s">
        <v>1087</v>
      </c>
      <c r="J1206" s="315">
        <v>0.1614</v>
      </c>
      <c r="K1206" s="183">
        <v>113.7148</v>
      </c>
      <c r="L1206" s="183">
        <v>42.5742</v>
      </c>
      <c r="M1206" s="154">
        <f t="shared" si="177"/>
        <v>0.8284464878</v>
      </c>
      <c r="N1206" s="250">
        <f t="shared" si="178"/>
        <v>94.20662668</v>
      </c>
      <c r="O1206" s="250">
        <f t="shared" si="179"/>
        <v>2.288314922</v>
      </c>
      <c r="P1206" s="156"/>
      <c r="Q1206" s="157"/>
      <c r="R1206" s="302"/>
    </row>
    <row r="1207">
      <c r="B1207" s="41">
        <f>'Sample Weights'!A716</f>
        <v>737</v>
      </c>
      <c r="C1207" s="41">
        <f>'Sample Weights'!B716</f>
        <v>158</v>
      </c>
      <c r="D1207" s="41" t="str">
        <f>'Sample Weights'!C716</f>
        <v/>
      </c>
      <c r="E1207" s="41">
        <f>'Sample Weights'!D716</f>
        <v>0.0207</v>
      </c>
      <c r="F1207" s="314" t="s">
        <v>946</v>
      </c>
      <c r="G1207" s="315">
        <v>1.1813</v>
      </c>
      <c r="H1207" s="314" t="s">
        <v>1088</v>
      </c>
      <c r="I1207" s="314" t="s">
        <v>1088</v>
      </c>
      <c r="J1207" s="315">
        <v>0.1611</v>
      </c>
      <c r="K1207" s="183">
        <v>40.6786</v>
      </c>
      <c r="L1207" s="183">
        <v>42.2239</v>
      </c>
      <c r="M1207" s="154">
        <f t="shared" si="177"/>
        <v>0.8342296599</v>
      </c>
      <c r="N1207" s="250">
        <f t="shared" si="178"/>
        <v>33.93529464</v>
      </c>
      <c r="O1207" s="250">
        <f t="shared" si="179"/>
        <v>0.8878907102</v>
      </c>
      <c r="P1207" s="156">
        <f>AVERAGE(O1207:O1208)</f>
        <v>0.9186660414</v>
      </c>
      <c r="Q1207" s="157">
        <f>(MAX(O1207:O1208)-MIN(O1207:O1208))/P1207</f>
        <v>0.06700004095</v>
      </c>
      <c r="R1207" s="302" t="str">
        <f>IF(Q1207&gt;C$15, "Repeat", "")</f>
        <v/>
      </c>
    </row>
    <row r="1208">
      <c r="B1208" s="41">
        <f>'Sample Weights'!A717</f>
        <v>738</v>
      </c>
      <c r="C1208" s="41">
        <f>'Sample Weights'!B717</f>
        <v>158</v>
      </c>
      <c r="D1208" s="41" t="str">
        <f>'Sample Weights'!C717</f>
        <v/>
      </c>
      <c r="E1208" s="41">
        <f>'Sample Weights'!D717</f>
        <v>0.0205</v>
      </c>
      <c r="F1208" s="314" t="s">
        <v>976</v>
      </c>
      <c r="G1208" s="315">
        <v>1.1873</v>
      </c>
      <c r="H1208" s="314" t="s">
        <v>1090</v>
      </c>
      <c r="I1208" s="316"/>
      <c r="J1208" s="315">
        <v>0.16</v>
      </c>
      <c r="K1208" s="183">
        <v>35.6336</v>
      </c>
      <c r="L1208" s="183">
        <v>34.8906</v>
      </c>
      <c r="M1208" s="154">
        <f t="shared" si="177"/>
        <v>1.012657133</v>
      </c>
      <c r="N1208" s="250">
        <f t="shared" si="178"/>
        <v>36.08461923</v>
      </c>
      <c r="O1208" s="250">
        <f t="shared" si="179"/>
        <v>0.9494413726</v>
      </c>
      <c r="P1208" s="156"/>
      <c r="Q1208" s="157"/>
      <c r="R1208" s="302"/>
    </row>
    <row r="1209">
      <c r="B1209" s="41">
        <f>'Sample Weights'!A718</f>
        <v>739</v>
      </c>
      <c r="C1209" s="41">
        <f>'Sample Weights'!B718</f>
        <v>67</v>
      </c>
      <c r="D1209" s="41" t="str">
        <f>'Sample Weights'!C718</f>
        <v/>
      </c>
      <c r="E1209" s="41">
        <f>'Sample Weights'!D718</f>
        <v>0.0207</v>
      </c>
      <c r="F1209" s="314" t="s">
        <v>947</v>
      </c>
      <c r="G1209" s="315">
        <v>1.185</v>
      </c>
      <c r="H1209" s="314" t="s">
        <v>1091</v>
      </c>
      <c r="I1209" s="316"/>
      <c r="J1209" s="315">
        <v>0.162</v>
      </c>
      <c r="K1209" s="183">
        <v>90.6346</v>
      </c>
      <c r="L1209" s="183">
        <v>35.2169</v>
      </c>
      <c r="M1209" s="154">
        <f t="shared" si="177"/>
        <v>1.007563924</v>
      </c>
      <c r="N1209" s="250">
        <f t="shared" si="178"/>
        <v>91.32015324</v>
      </c>
      <c r="O1209" s="250">
        <f t="shared" si="179"/>
        <v>2.192022725</v>
      </c>
      <c r="P1209" s="156">
        <f>AVERAGE(O1209:O1210)</f>
        <v>2.261152942</v>
      </c>
      <c r="Q1209" s="157">
        <f>(MAX(O1209:O1210)-MIN(O1209:O1210))/P1209</f>
        <v>0.06114598935</v>
      </c>
      <c r="R1209" s="302" t="str">
        <f>IF(Q1209&gt;C$15, "Repeat", "")</f>
        <v/>
      </c>
    </row>
    <row r="1210">
      <c r="B1210" s="41">
        <f>'Sample Weights'!A719</f>
        <v>740</v>
      </c>
      <c r="C1210" s="41">
        <f>'Sample Weights'!B719</f>
        <v>67</v>
      </c>
      <c r="D1210" s="41" t="str">
        <f>'Sample Weights'!C719</f>
        <v/>
      </c>
      <c r="E1210" s="41">
        <f>'Sample Weights'!D719</f>
        <v>0.0203</v>
      </c>
      <c r="F1210" s="314" t="s">
        <v>946</v>
      </c>
      <c r="G1210" s="315">
        <v>1.1888</v>
      </c>
      <c r="H1210" s="314" t="s">
        <v>1004</v>
      </c>
      <c r="I1210" s="316"/>
      <c r="J1210" s="315">
        <v>0.1613</v>
      </c>
      <c r="K1210" s="183">
        <v>95.1763</v>
      </c>
      <c r="L1210" s="184">
        <v>35.4319</v>
      </c>
      <c r="M1210" s="154">
        <f t="shared" si="177"/>
        <v>1</v>
      </c>
      <c r="N1210" s="250">
        <f t="shared" si="178"/>
        <v>95.1763</v>
      </c>
      <c r="O1210" s="250">
        <f t="shared" si="179"/>
        <v>2.330283158</v>
      </c>
      <c r="P1210" s="156"/>
      <c r="Q1210" s="157"/>
      <c r="R1210" s="302"/>
    </row>
    <row r="1211">
      <c r="B1211" s="41">
        <f>'Sample Weights'!A720</f>
        <v>95</v>
      </c>
      <c r="C1211" s="41" t="str">
        <f>'Sample Weights'!B720</f>
        <v>Nisqually-1</v>
      </c>
      <c r="D1211" s="41" t="str">
        <f>'Sample Weights'!C720</f>
        <v/>
      </c>
      <c r="E1211" s="41">
        <f>'Sample Weights'!D720</f>
        <v>0.0279</v>
      </c>
      <c r="F1211" s="314" t="s">
        <v>959</v>
      </c>
      <c r="G1211" s="315">
        <v>1.1877</v>
      </c>
      <c r="H1211" s="314" t="s">
        <v>1005</v>
      </c>
      <c r="I1211" s="316"/>
      <c r="J1211" s="315">
        <v>0.1623</v>
      </c>
      <c r="K1211" s="183">
        <v>100.1429</v>
      </c>
      <c r="L1211" s="183">
        <v>36.0659</v>
      </c>
      <c r="M1211" s="154">
        <f t="shared" si="177"/>
        <v>0.9830773576</v>
      </c>
      <c r="N1211" s="250">
        <f t="shared" si="178"/>
        <v>98.44821751</v>
      </c>
      <c r="O1211" s="250">
        <f t="shared" si="179"/>
        <v>1.75011505</v>
      </c>
      <c r="P1211" s="156">
        <f>AVERAGE(O1211:O1212)</f>
        <v>1.740758089</v>
      </c>
      <c r="Q1211" s="157">
        <f>(MAX(O1211:O1212)-MIN(O1211:O1212))/P1211</f>
        <v>0.01075044404</v>
      </c>
      <c r="R1211" s="302" t="str">
        <f>IF(Q1211&gt;C$15, "Repeat", "")</f>
        <v/>
      </c>
    </row>
    <row r="1212">
      <c r="B1212" s="41">
        <f>'Sample Weights'!A721</f>
        <v>96</v>
      </c>
      <c r="C1212" s="41" t="str">
        <f>'Sample Weights'!B721</f>
        <v>Nisqually-1</v>
      </c>
      <c r="D1212" s="41" t="str">
        <f>'Sample Weights'!C721</f>
        <v/>
      </c>
      <c r="E1212" s="41">
        <f>'Sample Weights'!D721</f>
        <v>0.023</v>
      </c>
      <c r="F1212" s="314" t="s">
        <v>962</v>
      </c>
      <c r="G1212" s="315">
        <v>1.1842</v>
      </c>
      <c r="H1212" s="314" t="s">
        <v>944</v>
      </c>
      <c r="I1212" s="314" t="s">
        <v>944</v>
      </c>
      <c r="J1212" s="315">
        <v>0.1614</v>
      </c>
      <c r="K1212" s="183">
        <v>87.3713</v>
      </c>
      <c r="L1212" s="183">
        <v>38.6919</v>
      </c>
      <c r="M1212" s="154">
        <f t="shared" si="177"/>
        <v>0.9107247745</v>
      </c>
      <c r="N1212" s="250">
        <f t="shared" si="178"/>
        <v>79.57120749</v>
      </c>
      <c r="O1212" s="250">
        <f t="shared" si="179"/>
        <v>1.731401127</v>
      </c>
      <c r="P1212" s="156"/>
      <c r="Q1212" s="157"/>
      <c r="R1212" s="302"/>
    </row>
    <row r="1213">
      <c r="B1213" s="251"/>
      <c r="C1213" s="52"/>
      <c r="D1213" s="53"/>
      <c r="E1213" s="52"/>
      <c r="F1213" s="53"/>
      <c r="G1213" s="53"/>
      <c r="H1213" s="29"/>
      <c r="I1213" s="53"/>
      <c r="J1213" s="53"/>
      <c r="K1213" s="52"/>
      <c r="L1213" s="91"/>
      <c r="M1213" s="52"/>
      <c r="N1213" s="52"/>
      <c r="O1213" s="52"/>
      <c r="P1213" s="54"/>
      <c r="Q1213" s="54"/>
    </row>
    <row r="1214">
      <c r="B1214" s="132"/>
      <c r="C1214" s="52"/>
      <c r="D1214" s="53"/>
      <c r="E1214" s="52"/>
      <c r="F1214" s="53"/>
      <c r="G1214" s="53"/>
      <c r="H1214" s="53"/>
      <c r="I1214" s="53"/>
      <c r="J1214" s="53"/>
      <c r="K1214" s="52"/>
      <c r="L1214" s="91" t="s">
        <v>590</v>
      </c>
      <c r="M1214" s="52"/>
      <c r="N1214" s="52"/>
      <c r="O1214" s="52"/>
      <c r="P1214" s="54"/>
      <c r="Q1214" s="54"/>
    </row>
    <row r="1215">
      <c r="B1215" s="172" t="s">
        <v>1173</v>
      </c>
      <c r="C1215" s="52"/>
      <c r="D1215" s="53"/>
      <c r="E1215" s="52"/>
      <c r="F1215" s="53"/>
      <c r="G1215" s="53"/>
      <c r="H1215" s="53"/>
      <c r="I1215" s="53"/>
      <c r="J1215" s="53"/>
      <c r="K1215" s="52"/>
      <c r="L1215" s="323">
        <f>AVERAGE(L1189:L1212)</f>
        <v>35.49969583</v>
      </c>
      <c r="M1215" s="52"/>
      <c r="N1215" s="52"/>
      <c r="O1215" s="52"/>
      <c r="P1215" s="54"/>
      <c r="Q1215" s="54"/>
    </row>
    <row r="1216">
      <c r="B1216" s="127" t="s">
        <v>372</v>
      </c>
      <c r="C1216" s="59" t="s">
        <v>1174</v>
      </c>
      <c r="D1216" s="129"/>
      <c r="E1216" s="130"/>
      <c r="F1216" s="129"/>
      <c r="G1216" s="53"/>
      <c r="H1216" s="53"/>
      <c r="I1216" s="129"/>
      <c r="J1216" s="53"/>
      <c r="K1216" s="52"/>
      <c r="L1216" s="52"/>
      <c r="M1216" s="52"/>
      <c r="N1216" s="52"/>
      <c r="O1216" s="52"/>
      <c r="P1216" s="54"/>
      <c r="Q1216" s="54"/>
    </row>
    <row r="1217">
      <c r="B1217" s="127" t="s">
        <v>1168</v>
      </c>
      <c r="C1217" s="52"/>
      <c r="D1217" s="129"/>
      <c r="E1217" s="130"/>
      <c r="F1217" s="129"/>
      <c r="G1217" s="53"/>
      <c r="H1217" s="53"/>
      <c r="I1217" s="129"/>
      <c r="J1217" s="53"/>
      <c r="K1217" s="52"/>
      <c r="L1217" s="52"/>
      <c r="M1217" s="52"/>
      <c r="N1217" s="52"/>
      <c r="O1217" s="52"/>
      <c r="P1217" s="54"/>
      <c r="Q1217" s="54"/>
    </row>
    <row r="1218">
      <c r="B1218" s="132"/>
      <c r="C1218" s="52"/>
      <c r="D1218" s="129"/>
      <c r="E1218" s="130"/>
      <c r="F1218" s="339">
        <v>42798.0</v>
      </c>
      <c r="G1218" s="340"/>
      <c r="H1218" s="340"/>
      <c r="I1218" s="339">
        <v>42829.0</v>
      </c>
      <c r="J1218" s="53"/>
      <c r="K1218" s="52"/>
      <c r="L1218" s="52"/>
      <c r="M1218" s="52"/>
      <c r="N1218" s="52"/>
      <c r="O1218" s="52"/>
      <c r="P1218" s="54"/>
      <c r="Q1218" s="54"/>
    </row>
    <row r="1219">
      <c r="B1219" s="236" t="s">
        <v>394</v>
      </c>
      <c r="C1219" s="236" t="s">
        <v>4</v>
      </c>
      <c r="D1219" s="298" t="s">
        <v>5</v>
      </c>
      <c r="E1219" s="236" t="s">
        <v>398</v>
      </c>
      <c r="F1219" s="236" t="s">
        <v>399</v>
      </c>
      <c r="G1219" s="236" t="s">
        <v>400</v>
      </c>
      <c r="H1219" s="236" t="s">
        <v>401</v>
      </c>
      <c r="I1219" s="236" t="s">
        <v>402</v>
      </c>
      <c r="J1219" s="236" t="s">
        <v>403</v>
      </c>
      <c r="K1219" s="236" t="s">
        <v>404</v>
      </c>
      <c r="L1219" s="236" t="s">
        <v>405</v>
      </c>
      <c r="M1219" s="236" t="s">
        <v>406</v>
      </c>
      <c r="N1219" s="236" t="s">
        <v>407</v>
      </c>
      <c r="O1219" s="236" t="s">
        <v>408</v>
      </c>
      <c r="P1219" s="299" t="s">
        <v>409</v>
      </c>
      <c r="Q1219" s="299" t="s">
        <v>411</v>
      </c>
      <c r="R1219" s="298" t="s">
        <v>412</v>
      </c>
      <c r="S1219" s="127"/>
    </row>
    <row r="1220">
      <c r="B1220" s="40">
        <f>'Sample Weights'!A2</f>
        <v>1</v>
      </c>
      <c r="C1220" s="40">
        <f>'Sample Weights'!B2</f>
        <v>300</v>
      </c>
      <c r="D1220" s="40" t="str">
        <f>'Sample Weights'!C2</f>
        <v>SKWA-24-4</v>
      </c>
      <c r="E1220" s="40">
        <f>'Sample Weights'!D2</f>
        <v>0.0227</v>
      </c>
      <c r="F1220" s="341">
        <v>0.0977</v>
      </c>
      <c r="G1220" s="341">
        <v>1.1621</v>
      </c>
      <c r="H1220" s="342" t="s">
        <v>424</v>
      </c>
      <c r="I1220" s="342" t="s">
        <v>426</v>
      </c>
      <c r="J1220" s="341">
        <v>0.1628</v>
      </c>
      <c r="K1220" s="301">
        <v>25.4899</v>
      </c>
      <c r="L1220" s="301">
        <v>30.0016</v>
      </c>
      <c r="M1220" s="154">
        <f t="shared" ref="M1220:M1243" si="180">(L$1229/(F$1229/C$10)/(F$1229/C$10+(G$1229-F$1229)/C$11+J$1229/C$12))/(L1220/(F1220/C$10)/(F1220/C$10+(G1220-F1220)/C$11+J1220/C$12))</f>
        <v>1.008537035</v>
      </c>
      <c r="N1220" s="250">
        <f t="shared" ref="N1220:N1243" si="181">K1220*M1220</f>
        <v>25.70750816</v>
      </c>
      <c r="O1220" s="250">
        <f t="shared" ref="O1220:O1243" si="182">(N1220-D$1264)/D$1263*(F1220/C$10+(G1220-F1220)/C$11+J1220/C$12)/E1220</f>
        <v>0.631081312</v>
      </c>
      <c r="P1220" s="156">
        <f>AVERAGE(O1220:O1221)</f>
        <v>0.6165619334</v>
      </c>
      <c r="Q1220" s="157">
        <f>(MAX(O1220:O1221)-MIN(O1220:O1221))/P1220</f>
        <v>0.04709787554</v>
      </c>
      <c r="R1220" s="302" t="str">
        <f>IF(Q1220&gt;C$15, "Repeat", "")</f>
        <v/>
      </c>
    </row>
    <row r="1221">
      <c r="B1221" s="40">
        <f>'Sample Weights'!A3</f>
        <v>2</v>
      </c>
      <c r="C1221" s="40">
        <f>'Sample Weights'!B3</f>
        <v>300</v>
      </c>
      <c r="D1221" s="40" t="str">
        <f>'Sample Weights'!C3</f>
        <v>SKWA-24-4</v>
      </c>
      <c r="E1221" s="40">
        <f>'Sample Weights'!D3</f>
        <v>0.0243</v>
      </c>
      <c r="F1221" s="341">
        <v>0.1005</v>
      </c>
      <c r="G1221" s="341">
        <v>1.1663</v>
      </c>
      <c r="H1221" s="342" t="s">
        <v>446</v>
      </c>
      <c r="I1221" s="342"/>
      <c r="J1221" s="341">
        <v>0.1597</v>
      </c>
      <c r="K1221" s="183">
        <v>26.4097</v>
      </c>
      <c r="L1221" s="183">
        <v>31.3033</v>
      </c>
      <c r="M1221" s="154">
        <f t="shared" si="180"/>
        <v>0.9961487564</v>
      </c>
      <c r="N1221" s="250">
        <f t="shared" si="181"/>
        <v>26.30798981</v>
      </c>
      <c r="O1221" s="250">
        <f t="shared" si="182"/>
        <v>0.6020425548</v>
      </c>
      <c r="P1221" s="156"/>
      <c r="Q1221" s="157"/>
      <c r="R1221" s="302"/>
    </row>
    <row r="1222">
      <c r="B1222" s="40">
        <f>'Sample Weights'!A4</f>
        <v>3</v>
      </c>
      <c r="C1222" s="40">
        <f>'Sample Weights'!B4</f>
        <v>277</v>
      </c>
      <c r="D1222" s="40" t="str">
        <f>'Sample Weights'!C4</f>
        <v>QFRS-16-2</v>
      </c>
      <c r="E1222" s="40">
        <f>'Sample Weights'!D4</f>
        <v>0.0221</v>
      </c>
      <c r="F1222" s="341">
        <v>0.1003</v>
      </c>
      <c r="G1222" s="341">
        <v>1.1665</v>
      </c>
      <c r="H1222" s="342" t="s">
        <v>457</v>
      </c>
      <c r="I1222" s="343"/>
      <c r="J1222" s="341">
        <v>0.1617</v>
      </c>
      <c r="K1222" s="183">
        <v>218.4559</v>
      </c>
      <c r="L1222" s="183">
        <v>31.3562</v>
      </c>
      <c r="M1222" s="154">
        <f t="shared" si="180"/>
        <v>0.9936570111</v>
      </c>
      <c r="N1222" s="250">
        <f t="shared" si="181"/>
        <v>217.0702366</v>
      </c>
      <c r="O1222" s="250">
        <f t="shared" si="182"/>
        <v>4.655847303</v>
      </c>
      <c r="P1222" s="156">
        <f>AVERAGE(O1222:O1223)</f>
        <v>4.737972821</v>
      </c>
      <c r="Q1222" s="157">
        <f>(MAX(O1222:O1223)-MIN(O1222:O1223))/P1222</f>
        <v>0.03466694353</v>
      </c>
      <c r="R1222" s="302" t="str">
        <f>IF(Q1222&gt;C$15, "Repeat", "")</f>
        <v/>
      </c>
    </row>
    <row r="1223">
      <c r="B1223" s="40">
        <f>'Sample Weights'!A5</f>
        <v>4</v>
      </c>
      <c r="C1223" s="40">
        <f>'Sample Weights'!B5</f>
        <v>277</v>
      </c>
      <c r="D1223" s="40" t="str">
        <f>'Sample Weights'!C5</f>
        <v>QFRS-16-2</v>
      </c>
      <c r="E1223" s="40">
        <f>'Sample Weights'!D5</f>
        <v>0.0248</v>
      </c>
      <c r="F1223" s="341">
        <v>0.0967</v>
      </c>
      <c r="G1223" s="341">
        <v>1.1634</v>
      </c>
      <c r="H1223" s="342" t="s">
        <v>468</v>
      </c>
      <c r="I1223" s="343"/>
      <c r="J1223" s="341">
        <v>0.1603</v>
      </c>
      <c r="K1223" s="183">
        <v>245.8565</v>
      </c>
      <c r="L1223" s="183">
        <v>28.9869</v>
      </c>
      <c r="M1223" s="154">
        <f t="shared" si="180"/>
        <v>1.032807356</v>
      </c>
      <c r="N1223" s="250">
        <f t="shared" si="181"/>
        <v>253.9224018</v>
      </c>
      <c r="O1223" s="250">
        <f t="shared" si="182"/>
        <v>4.82009834</v>
      </c>
      <c r="P1223" s="156"/>
      <c r="Q1223" s="157"/>
      <c r="R1223" s="302"/>
    </row>
    <row r="1224">
      <c r="B1224" s="40">
        <f>'Sample Weights'!A6</f>
        <v>5</v>
      </c>
      <c r="C1224" s="40">
        <f>'Sample Weights'!B6</f>
        <v>330</v>
      </c>
      <c r="D1224" s="40" t="str">
        <f>'Sample Weights'!C6</f>
        <v>SLMD-28-5</v>
      </c>
      <c r="E1224" s="40">
        <f>'Sample Weights'!D6</f>
        <v>0.0244</v>
      </c>
      <c r="F1224" s="341">
        <v>0.1004</v>
      </c>
      <c r="G1224" s="341">
        <v>1.1688</v>
      </c>
      <c r="H1224" s="342" t="s">
        <v>474</v>
      </c>
      <c r="I1224" s="343"/>
      <c r="J1224" s="341">
        <v>0.1592</v>
      </c>
      <c r="K1224" s="183">
        <v>92.6834</v>
      </c>
      <c r="L1224" s="183">
        <v>31.6672</v>
      </c>
      <c r="M1224" s="154">
        <f t="shared" si="180"/>
        <v>0.9853831143</v>
      </c>
      <c r="N1224" s="250">
        <f t="shared" si="181"/>
        <v>91.32865734</v>
      </c>
      <c r="O1224" s="250">
        <f t="shared" si="182"/>
        <v>1.833956768</v>
      </c>
      <c r="P1224" s="156">
        <f>AVERAGE(O1224:O1225)</f>
        <v>1.288344092</v>
      </c>
      <c r="Q1224" s="157">
        <f>(MAX(O1224:O1225)-MIN(O1224:O1225))/P1224</f>
        <v>0.8469983738</v>
      </c>
      <c r="R1224" s="302" t="str">
        <f>IF(Q1224&gt;C$15, "Repeat", "")</f>
        <v>Repeat</v>
      </c>
    </row>
    <row r="1225">
      <c r="B1225" s="40">
        <f>'Sample Weights'!A7</f>
        <v>6</v>
      </c>
      <c r="C1225" s="40">
        <f>'Sample Weights'!B7</f>
        <v>330</v>
      </c>
      <c r="D1225" s="40" t="str">
        <f>'Sample Weights'!C7</f>
        <v>SLMD-28-5</v>
      </c>
      <c r="E1225" s="40">
        <f>'Sample Weights'!D7</f>
        <v>0.0219</v>
      </c>
      <c r="F1225" s="341">
        <v>0.0998</v>
      </c>
      <c r="G1225" s="341">
        <v>1.1684</v>
      </c>
      <c r="H1225" s="342" t="s">
        <v>481</v>
      </c>
      <c r="I1225" s="343"/>
      <c r="J1225" s="341">
        <v>0.1604</v>
      </c>
      <c r="K1225" s="183">
        <v>32.2551</v>
      </c>
      <c r="L1225" s="183">
        <v>33.6046</v>
      </c>
      <c r="M1225" s="154">
        <f t="shared" si="180"/>
        <v>0.9232723137</v>
      </c>
      <c r="N1225" s="250">
        <f t="shared" si="181"/>
        <v>29.78024081</v>
      </c>
      <c r="O1225" s="250">
        <f t="shared" si="182"/>
        <v>0.7427314167</v>
      </c>
      <c r="P1225" s="156"/>
      <c r="Q1225" s="157"/>
      <c r="R1225" s="302"/>
    </row>
    <row r="1226">
      <c r="B1226" s="40">
        <f>'Sample Weights'!A8</f>
        <v>7</v>
      </c>
      <c r="C1226" s="40">
        <f>'Sample Weights'!B8</f>
        <v>194</v>
      </c>
      <c r="D1226" s="40" t="str">
        <f>'Sample Weights'!C8</f>
        <v>LILB-26-4</v>
      </c>
      <c r="E1226" s="40">
        <f>'Sample Weights'!D8</f>
        <v>0.021</v>
      </c>
      <c r="F1226" s="341">
        <v>0.0985</v>
      </c>
      <c r="G1226" s="341">
        <v>1.1661</v>
      </c>
      <c r="H1226" s="342" t="s">
        <v>483</v>
      </c>
      <c r="I1226" s="342" t="s">
        <v>484</v>
      </c>
      <c r="J1226" s="341">
        <v>0.1597</v>
      </c>
      <c r="K1226" s="183">
        <v>82.0537</v>
      </c>
      <c r="L1226" s="183">
        <v>31.7873</v>
      </c>
      <c r="M1226" s="154">
        <f t="shared" si="180"/>
        <v>0.9611887458</v>
      </c>
      <c r="N1226" s="250">
        <f t="shared" si="181"/>
        <v>78.86909299</v>
      </c>
      <c r="O1226" s="250">
        <f t="shared" si="182"/>
        <v>1.852623159</v>
      </c>
      <c r="P1226" s="156">
        <f>AVERAGE(O1226:O1227)</f>
        <v>1.348985766</v>
      </c>
      <c r="Q1226" s="157">
        <f>(MAX(O1226:O1227)-MIN(O1226:O1227))/P1226</f>
        <v>0.7466904471</v>
      </c>
      <c r="R1226" s="302" t="str">
        <f>IF(Q1226&gt;C$15, "Repeat", "")</f>
        <v>Repeat</v>
      </c>
    </row>
    <row r="1227">
      <c r="B1227" s="40">
        <f>'Sample Weights'!A9</f>
        <v>8</v>
      </c>
      <c r="C1227" s="40">
        <f>'Sample Weights'!B9</f>
        <v>194</v>
      </c>
      <c r="D1227" s="40" t="str">
        <f>'Sample Weights'!C9</f>
        <v>LILB-26-4</v>
      </c>
      <c r="E1227" s="40">
        <f>'Sample Weights'!D9</f>
        <v>0.0244</v>
      </c>
      <c r="F1227" s="341">
        <v>0.0973</v>
      </c>
      <c r="G1227" s="341">
        <v>1.1665</v>
      </c>
      <c r="H1227" s="342" t="s">
        <v>491</v>
      </c>
      <c r="I1227" s="343"/>
      <c r="J1227" s="341">
        <v>0.1603</v>
      </c>
      <c r="K1227" s="183">
        <v>39.5985</v>
      </c>
      <c r="L1227" s="183">
        <v>30.4469</v>
      </c>
      <c r="M1227" s="154">
        <f t="shared" si="180"/>
        <v>0.991821644</v>
      </c>
      <c r="N1227" s="250">
        <f t="shared" si="181"/>
        <v>39.27464937</v>
      </c>
      <c r="O1227" s="250">
        <f t="shared" si="182"/>
        <v>0.8453483739</v>
      </c>
      <c r="P1227" s="156"/>
      <c r="Q1227" s="157"/>
      <c r="R1227" s="302"/>
    </row>
    <row r="1228">
      <c r="B1228" s="40">
        <f>'Sample Weights'!A10</f>
        <v>9</v>
      </c>
      <c r="C1228" s="40">
        <f>'Sample Weights'!B10</f>
        <v>1</v>
      </c>
      <c r="D1228" s="40" t="str">
        <f>'Sample Weights'!C10</f>
        <v>ALAA-20-1</v>
      </c>
      <c r="E1228" s="40">
        <f>'Sample Weights'!D10</f>
        <v>0.023</v>
      </c>
      <c r="F1228" s="341">
        <v>0.0998</v>
      </c>
      <c r="G1228" s="341">
        <v>1.1678</v>
      </c>
      <c r="H1228" s="342" t="s">
        <v>495</v>
      </c>
      <c r="I1228" s="343"/>
      <c r="J1228" s="341">
        <v>0.1621</v>
      </c>
      <c r="K1228" s="183">
        <v>110.3862</v>
      </c>
      <c r="L1228" s="183">
        <v>31.8836</v>
      </c>
      <c r="M1228" s="154">
        <f t="shared" si="180"/>
        <v>0.973505766</v>
      </c>
      <c r="N1228" s="250">
        <f t="shared" si="181"/>
        <v>107.4616022</v>
      </c>
      <c r="O1228" s="250">
        <f t="shared" si="182"/>
        <v>2.271779104</v>
      </c>
      <c r="P1228" s="156">
        <f>AVERAGE(O1228:O1229)</f>
        <v>2.223881247</v>
      </c>
      <c r="Q1228" s="157">
        <f>(MAX(O1228:O1229)-MIN(O1228:O1229))/P1228</f>
        <v>0.04307591229</v>
      </c>
      <c r="R1228" s="302" t="str">
        <f>IF(Q1228&gt;C$15, "Repeat", "")</f>
        <v/>
      </c>
    </row>
    <row r="1229">
      <c r="B1229" s="40">
        <f>'Sample Weights'!A11</f>
        <v>10</v>
      </c>
      <c r="C1229" s="40">
        <f>'Sample Weights'!B11</f>
        <v>1</v>
      </c>
      <c r="D1229" s="40" t="str">
        <f>'Sample Weights'!C11</f>
        <v>ALAA-20-1</v>
      </c>
      <c r="E1229" s="40">
        <f>'Sample Weights'!D11</f>
        <v>0.0205</v>
      </c>
      <c r="F1229" s="341">
        <v>0.1001</v>
      </c>
      <c r="G1229" s="341">
        <v>1.1668</v>
      </c>
      <c r="H1229" s="342" t="s">
        <v>502</v>
      </c>
      <c r="I1229" s="343"/>
      <c r="J1229" s="341">
        <v>0.1624</v>
      </c>
      <c r="K1229" s="183">
        <v>91.0174</v>
      </c>
      <c r="L1229" s="184">
        <v>31.1133</v>
      </c>
      <c r="M1229" s="154">
        <f t="shared" si="180"/>
        <v>1</v>
      </c>
      <c r="N1229" s="250">
        <f t="shared" si="181"/>
        <v>91.0174</v>
      </c>
      <c r="O1229" s="250">
        <f t="shared" si="182"/>
        <v>2.17598339</v>
      </c>
      <c r="P1229" s="156"/>
      <c r="Q1229" s="157"/>
      <c r="R1229" s="302"/>
    </row>
    <row r="1230">
      <c r="B1230" s="40">
        <f>'Sample Weights'!A12</f>
        <v>11</v>
      </c>
      <c r="C1230" s="40">
        <f>'Sample Weights'!B12</f>
        <v>297</v>
      </c>
      <c r="D1230" s="40" t="str">
        <f>'Sample Weights'!C12</f>
        <v>SKNP-10-8</v>
      </c>
      <c r="E1230" s="40">
        <f>'Sample Weights'!D12</f>
        <v>0.0208</v>
      </c>
      <c r="F1230" s="341">
        <v>0.1001</v>
      </c>
      <c r="G1230" s="341">
        <v>1.171</v>
      </c>
      <c r="H1230" s="342" t="s">
        <v>426</v>
      </c>
      <c r="I1230" s="343"/>
      <c r="J1230" s="341">
        <v>0.1613</v>
      </c>
      <c r="K1230" s="183">
        <v>92.0053</v>
      </c>
      <c r="L1230" s="183">
        <v>33.619</v>
      </c>
      <c r="M1230" s="154">
        <f t="shared" si="180"/>
        <v>0.9279744646</v>
      </c>
      <c r="N1230" s="250">
        <f t="shared" si="181"/>
        <v>85.37856901</v>
      </c>
      <c r="O1230" s="250">
        <f t="shared" si="182"/>
        <v>2.024584059</v>
      </c>
      <c r="P1230" s="156">
        <f>AVERAGE(O1230:O1231)</f>
        <v>1.871795566</v>
      </c>
      <c r="Q1230" s="157">
        <f>(MAX(O1230:O1231)-MIN(O1230:O1231))/P1230</f>
        <v>0.163253398</v>
      </c>
      <c r="R1230" s="302" t="str">
        <f>IF(Q1230&gt;C$15, "Repeat", "")</f>
        <v>Repeat</v>
      </c>
    </row>
    <row r="1231">
      <c r="B1231" s="40">
        <f>'Sample Weights'!A13</f>
        <v>12</v>
      </c>
      <c r="C1231" s="40">
        <f>'Sample Weights'!B13</f>
        <v>297</v>
      </c>
      <c r="D1231" s="40" t="str">
        <f>'Sample Weights'!C13</f>
        <v>SKNP-10-8</v>
      </c>
      <c r="E1231" s="40">
        <f>'Sample Weights'!D13</f>
        <v>0.0242</v>
      </c>
      <c r="F1231" s="341">
        <v>0.1002</v>
      </c>
      <c r="G1231" s="341">
        <v>1.1692</v>
      </c>
      <c r="H1231" s="342" t="s">
        <v>512</v>
      </c>
      <c r="I1231" s="343"/>
      <c r="J1231" s="341">
        <v>0.1557</v>
      </c>
      <c r="K1231" s="183">
        <v>93.1079</v>
      </c>
      <c r="L1231" s="183">
        <v>34.1976</v>
      </c>
      <c r="M1231" s="154">
        <f t="shared" si="180"/>
        <v>0.9092828882</v>
      </c>
      <c r="N1231" s="250">
        <f t="shared" si="181"/>
        <v>84.66142022</v>
      </c>
      <c r="O1231" s="250">
        <f t="shared" si="182"/>
        <v>1.719007073</v>
      </c>
      <c r="P1231" s="156"/>
      <c r="Q1231" s="157"/>
      <c r="R1231" s="302"/>
    </row>
    <row r="1232">
      <c r="B1232" s="40">
        <f>'Sample Weights'!A14</f>
        <v>13</v>
      </c>
      <c r="C1232" s="40">
        <f>'Sample Weights'!B14</f>
        <v>19</v>
      </c>
      <c r="D1232" s="40" t="str">
        <f>'Sample Weights'!C14</f>
        <v>BLCG-28-3</v>
      </c>
      <c r="E1232" s="40">
        <f>'Sample Weights'!D14</f>
        <v>0.0238</v>
      </c>
      <c r="F1232" s="341">
        <v>0.0999</v>
      </c>
      <c r="G1232" s="341">
        <v>1.1699</v>
      </c>
      <c r="H1232" s="342" t="s">
        <v>515</v>
      </c>
      <c r="I1232" s="342" t="s">
        <v>516</v>
      </c>
      <c r="J1232" s="341">
        <v>0.1629</v>
      </c>
      <c r="K1232" s="183">
        <v>158.4332</v>
      </c>
      <c r="L1232" s="183">
        <v>33.3434</v>
      </c>
      <c r="M1232" s="154">
        <f t="shared" si="180"/>
        <v>0.9337328458</v>
      </c>
      <c r="N1232" s="250">
        <f t="shared" si="181"/>
        <v>147.9342827</v>
      </c>
      <c r="O1232" s="250">
        <f t="shared" si="182"/>
        <v>2.98915692</v>
      </c>
      <c r="P1232" s="156">
        <f>AVERAGE(O1232:O1233)</f>
        <v>2.994007725</v>
      </c>
      <c r="Q1232" s="157">
        <f>(MAX(O1232:O1233)-MIN(O1232:O1233))/P1232</f>
        <v>0.003240342777</v>
      </c>
      <c r="R1232" s="302" t="str">
        <f>IF(Q1232&gt;C$15, "Repeat", "")</f>
        <v/>
      </c>
    </row>
    <row r="1233">
      <c r="B1233" s="40">
        <f>'Sample Weights'!A15</f>
        <v>14</v>
      </c>
      <c r="C1233" s="40">
        <f>'Sample Weights'!B15</f>
        <v>19</v>
      </c>
      <c r="D1233" s="40" t="str">
        <f>'Sample Weights'!C15</f>
        <v>BLCG-28-3</v>
      </c>
      <c r="E1233" s="40">
        <f>'Sample Weights'!D15</f>
        <v>0.0221</v>
      </c>
      <c r="F1233" s="341">
        <v>0.1001</v>
      </c>
      <c r="G1233" s="341">
        <v>1.1704</v>
      </c>
      <c r="H1233" s="342" t="s">
        <v>484</v>
      </c>
      <c r="I1233" s="343"/>
      <c r="J1233" s="341">
        <v>0.1607</v>
      </c>
      <c r="K1233" s="183">
        <v>152.5353</v>
      </c>
      <c r="L1233" s="183">
        <v>34.5692</v>
      </c>
      <c r="M1233" s="154">
        <f t="shared" si="180"/>
        <v>0.9017677355</v>
      </c>
      <c r="N1233" s="250">
        <f t="shared" si="181"/>
        <v>137.5514121</v>
      </c>
      <c r="O1233" s="250">
        <f t="shared" si="182"/>
        <v>2.998858531</v>
      </c>
      <c r="P1233" s="156"/>
      <c r="Q1233" s="157"/>
      <c r="R1233" s="302"/>
    </row>
    <row r="1234">
      <c r="B1234" s="40">
        <f>'Sample Weights'!A16</f>
        <v>15</v>
      </c>
      <c r="C1234" s="40">
        <f>'Sample Weights'!B16</f>
        <v>160</v>
      </c>
      <c r="D1234" s="40" t="str">
        <f>'Sample Weights'!C16</f>
        <v>KLNB-20-2</v>
      </c>
      <c r="E1234" s="40">
        <f>'Sample Weights'!D16</f>
        <v>0.0232</v>
      </c>
      <c r="F1234" s="341">
        <v>0.0977</v>
      </c>
      <c r="G1234" s="341">
        <v>1.1663</v>
      </c>
      <c r="H1234" s="342" t="s">
        <v>527</v>
      </c>
      <c r="I1234" s="343"/>
      <c r="J1234" s="341">
        <v>0.1605</v>
      </c>
      <c r="K1234" s="183">
        <v>41.9194</v>
      </c>
      <c r="L1234" s="183">
        <v>29.778</v>
      </c>
      <c r="M1234" s="154">
        <f t="shared" si="180"/>
        <v>1.018241323</v>
      </c>
      <c r="N1234" s="250">
        <f t="shared" si="181"/>
        <v>42.68406533</v>
      </c>
      <c r="O1234" s="250">
        <f t="shared" si="182"/>
        <v>0.9569678684</v>
      </c>
      <c r="P1234" s="156">
        <f>AVERAGE(O1234:O1235)</f>
        <v>0.9495602522</v>
      </c>
      <c r="Q1234" s="157">
        <f>(MAX(O1234:O1235)-MIN(O1234:O1235))/P1234</f>
        <v>0.01560220368</v>
      </c>
      <c r="R1234" s="302" t="str">
        <f>IF(Q1234&gt;C$15, "Repeat", "")</f>
        <v/>
      </c>
    </row>
    <row r="1235">
      <c r="B1235" s="40">
        <f>'Sample Weights'!A17</f>
        <v>16</v>
      </c>
      <c r="C1235" s="40">
        <f>'Sample Weights'!B17</f>
        <v>160</v>
      </c>
      <c r="D1235" s="40" t="str">
        <f>'Sample Weights'!C17</f>
        <v>KLNB-20-2</v>
      </c>
      <c r="E1235" s="40">
        <f>'Sample Weights'!D17</f>
        <v>0.0209</v>
      </c>
      <c r="F1235" s="341">
        <v>0.1004</v>
      </c>
      <c r="G1235" s="341">
        <v>1.1691</v>
      </c>
      <c r="H1235" s="342" t="s">
        <v>535</v>
      </c>
      <c r="I1235" s="343"/>
      <c r="J1235" s="341">
        <v>0.1618</v>
      </c>
      <c r="K1235" s="183">
        <v>37.3471</v>
      </c>
      <c r="L1235" s="183">
        <v>31.442</v>
      </c>
      <c r="M1235" s="154">
        <f t="shared" si="180"/>
        <v>0.994003473</v>
      </c>
      <c r="N1235" s="250">
        <f t="shared" si="181"/>
        <v>37.1231471</v>
      </c>
      <c r="O1235" s="250">
        <f t="shared" si="182"/>
        <v>0.942152636</v>
      </c>
      <c r="P1235" s="156"/>
      <c r="Q1235" s="157"/>
      <c r="R1235" s="302"/>
    </row>
    <row r="1236">
      <c r="B1236" s="40">
        <f>'Sample Weights'!A18</f>
        <v>17</v>
      </c>
      <c r="C1236" s="40">
        <f>'Sample Weights'!B18</f>
        <v>282</v>
      </c>
      <c r="D1236" s="40" t="str">
        <f>'Sample Weights'!C18</f>
        <v>QLKE-16-4</v>
      </c>
      <c r="E1236" s="40">
        <f>'Sample Weights'!D18</f>
        <v>0.0176</v>
      </c>
      <c r="F1236" s="341">
        <v>0.1003</v>
      </c>
      <c r="G1236" s="341">
        <v>1.1708</v>
      </c>
      <c r="H1236" s="342" t="s">
        <v>516</v>
      </c>
      <c r="I1236" s="343"/>
      <c r="J1236" s="341">
        <v>0.1615</v>
      </c>
      <c r="K1236" s="183">
        <v>16.5872</v>
      </c>
      <c r="L1236" s="183">
        <v>5.8027</v>
      </c>
      <c r="M1236" s="154">
        <f t="shared" si="180"/>
        <v>5.386914196</v>
      </c>
      <c r="N1236" s="250">
        <f t="shared" si="181"/>
        <v>89.35382316</v>
      </c>
      <c r="O1236" s="250">
        <f t="shared" si="182"/>
        <v>2.497420546</v>
      </c>
      <c r="P1236" s="156">
        <f>AVERAGE(O1236:O1237)</f>
        <v>2.909799296</v>
      </c>
      <c r="Q1236" s="157">
        <f>(MAX(O1236:O1237)-MIN(O1236:O1237))/P1236</f>
        <v>0.2834413702</v>
      </c>
      <c r="R1236" s="302" t="str">
        <f>IF(Q1236&gt;C$15, "Repeat", "")</f>
        <v>Repeat</v>
      </c>
    </row>
    <row r="1237">
      <c r="B1237" s="40">
        <f>'Sample Weights'!A19</f>
        <v>18</v>
      </c>
      <c r="C1237" s="40">
        <f>'Sample Weights'!B19</f>
        <v>282</v>
      </c>
      <c r="D1237" s="40" t="str">
        <f>'Sample Weights'!C19</f>
        <v>QLKE-16-4</v>
      </c>
      <c r="E1237" s="40">
        <f>'Sample Weights'!D19</f>
        <v>0.0204</v>
      </c>
      <c r="F1237" s="341">
        <v>0.1001</v>
      </c>
      <c r="G1237" s="341">
        <v>1.1701</v>
      </c>
      <c r="H1237" s="342" t="s">
        <v>545</v>
      </c>
      <c r="I1237" s="343"/>
      <c r="J1237" s="341">
        <v>0.161</v>
      </c>
      <c r="K1237" s="183">
        <v>136.4019</v>
      </c>
      <c r="L1237" s="183">
        <v>30.1989</v>
      </c>
      <c r="M1237" s="154">
        <f t="shared" si="180"/>
        <v>1.032187317</v>
      </c>
      <c r="N1237" s="250">
        <f t="shared" si="181"/>
        <v>140.7923112</v>
      </c>
      <c r="O1237" s="250">
        <f t="shared" si="182"/>
        <v>3.322178046</v>
      </c>
      <c r="P1237" s="156"/>
      <c r="Q1237" s="157"/>
      <c r="R1237" s="302"/>
    </row>
    <row r="1238">
      <c r="B1238" s="40">
        <f>'Sample Weights'!A20</f>
        <v>19</v>
      </c>
      <c r="C1238" s="40">
        <f>'Sample Weights'!B20</f>
        <v>384</v>
      </c>
      <c r="D1238" s="40" t="str">
        <f>'Sample Weights'!C20</f>
        <v>YALE-27-3</v>
      </c>
      <c r="E1238" s="40">
        <f>'Sample Weights'!D20</f>
        <v>0.0254</v>
      </c>
      <c r="F1238" s="341">
        <v>0.1001</v>
      </c>
      <c r="G1238" s="341">
        <v>1.1697</v>
      </c>
      <c r="H1238" s="342" t="s">
        <v>551</v>
      </c>
      <c r="I1238" s="342" t="s">
        <v>552</v>
      </c>
      <c r="J1238" s="341">
        <v>0.1616</v>
      </c>
      <c r="K1238" s="183">
        <v>91.8328</v>
      </c>
      <c r="L1238" s="183">
        <v>35.953</v>
      </c>
      <c r="M1238" s="154">
        <f t="shared" si="180"/>
        <v>0.866988557</v>
      </c>
      <c r="N1238" s="250">
        <f t="shared" si="181"/>
        <v>79.61798676</v>
      </c>
      <c r="O1238" s="250">
        <f t="shared" si="182"/>
        <v>1.551335032</v>
      </c>
      <c r="P1238" s="156">
        <f>AVERAGE(O1238:O1239)</f>
        <v>1.769357994</v>
      </c>
      <c r="Q1238" s="157">
        <f>(MAX(O1238:O1239)-MIN(O1238:O1239))/P1238</f>
        <v>0.2464430177</v>
      </c>
      <c r="R1238" s="302" t="str">
        <f>IF(Q1238&gt;C$15, "Repeat", "")</f>
        <v>Repeat</v>
      </c>
    </row>
    <row r="1239">
      <c r="B1239" s="40">
        <f>'Sample Weights'!A21</f>
        <v>20</v>
      </c>
      <c r="C1239" s="40">
        <f>'Sample Weights'!B21</f>
        <v>384</v>
      </c>
      <c r="D1239" s="40" t="str">
        <f>'Sample Weights'!C21</f>
        <v>YALE-27-3</v>
      </c>
      <c r="E1239" s="40">
        <f>'Sample Weights'!D21</f>
        <v>0.0211</v>
      </c>
      <c r="F1239" s="341">
        <v>0.1003</v>
      </c>
      <c r="G1239" s="341">
        <v>1.1692</v>
      </c>
      <c r="H1239" s="342" t="s">
        <v>558</v>
      </c>
      <c r="I1239" s="343"/>
      <c r="J1239" s="341">
        <v>0.1629</v>
      </c>
      <c r="K1239" s="183">
        <v>95.3247</v>
      </c>
      <c r="L1239" s="183">
        <v>35.0178</v>
      </c>
      <c r="M1239" s="154">
        <f t="shared" si="180"/>
        <v>0.8921818463</v>
      </c>
      <c r="N1239" s="250">
        <f t="shared" si="181"/>
        <v>85.04696685</v>
      </c>
      <c r="O1239" s="250">
        <f t="shared" si="182"/>
        <v>1.987380955</v>
      </c>
      <c r="P1239" s="156"/>
      <c r="Q1239" s="157"/>
      <c r="R1239" s="302"/>
    </row>
    <row r="1240">
      <c r="B1240" s="40">
        <f>'Sample Weights'!A22</f>
        <v>21</v>
      </c>
      <c r="C1240" s="40">
        <f>'Sample Weights'!B22</f>
        <v>263</v>
      </c>
      <c r="D1240" s="40" t="str">
        <f>'Sample Weights'!C22</f>
        <v>PHLC-22-5</v>
      </c>
      <c r="E1240" s="40">
        <f>'Sample Weights'!D22</f>
        <v>0.0238</v>
      </c>
      <c r="F1240" s="341">
        <v>0.1001</v>
      </c>
      <c r="G1240" s="341">
        <v>1.1698</v>
      </c>
      <c r="H1240" s="342" t="s">
        <v>552</v>
      </c>
      <c r="I1240" s="343"/>
      <c r="J1240" s="341">
        <v>0.1614</v>
      </c>
      <c r="K1240" s="183">
        <v>17.4059</v>
      </c>
      <c r="L1240" s="183">
        <v>30.788</v>
      </c>
      <c r="M1240" s="154">
        <f t="shared" si="180"/>
        <v>1.012409317</v>
      </c>
      <c r="N1240" s="250">
        <f t="shared" si="181"/>
        <v>17.62189532</v>
      </c>
      <c r="O1240" s="250">
        <f t="shared" si="182"/>
        <v>0.447656343</v>
      </c>
      <c r="P1240" s="156">
        <f>AVERAGE(O1240:O1241)</f>
        <v>0.4335024098</v>
      </c>
      <c r="Q1240" s="157">
        <f>(MAX(O1240:O1241)-MIN(O1240:O1241))/P1240</f>
        <v>0.065300367</v>
      </c>
      <c r="R1240" s="302" t="str">
        <f>IF(Q1240&gt;C$15, "Repeat", "")</f>
        <v/>
      </c>
    </row>
    <row r="1241">
      <c r="B1241" s="40">
        <f>'Sample Weights'!A23</f>
        <v>22</v>
      </c>
      <c r="C1241" s="40">
        <f>'Sample Weights'!B23</f>
        <v>263</v>
      </c>
      <c r="D1241" s="40" t="str">
        <f>'Sample Weights'!C23</f>
        <v>PHLC-22-5</v>
      </c>
      <c r="E1241" s="40">
        <f>'Sample Weights'!D23</f>
        <v>0.0256</v>
      </c>
      <c r="F1241" s="341">
        <v>0.0972</v>
      </c>
      <c r="G1241" s="341">
        <v>1.1668</v>
      </c>
      <c r="H1241" s="342" t="s">
        <v>568</v>
      </c>
      <c r="I1241" s="343"/>
      <c r="J1241" s="341">
        <v>0.163</v>
      </c>
      <c r="K1241" s="183">
        <v>17.3719</v>
      </c>
      <c r="L1241" s="183">
        <v>29.4295</v>
      </c>
      <c r="M1241" s="154">
        <f t="shared" si="180"/>
        <v>1.026717909</v>
      </c>
      <c r="N1241" s="250">
        <f t="shared" si="181"/>
        <v>17.83604085</v>
      </c>
      <c r="O1241" s="250">
        <f t="shared" si="182"/>
        <v>0.4193484765</v>
      </c>
      <c r="P1241" s="156"/>
      <c r="Q1241" s="157"/>
      <c r="R1241" s="302"/>
    </row>
    <row r="1242">
      <c r="B1242" s="40">
        <f>'Sample Weights'!A24</f>
        <v>23</v>
      </c>
      <c r="C1242" s="40" t="str">
        <f>'Sample Weights'!B24</f>
        <v>Nisqually-1</v>
      </c>
      <c r="D1242" s="40" t="str">
        <f>'Sample Weights'!C24</f>
        <v/>
      </c>
      <c r="E1242" s="40">
        <f>'Sample Weights'!D24</f>
        <v>0.0223</v>
      </c>
      <c r="F1242" s="341">
        <v>0.1004</v>
      </c>
      <c r="G1242" s="341">
        <v>1.1728</v>
      </c>
      <c r="H1242" s="342" t="s">
        <v>572</v>
      </c>
      <c r="I1242" s="343"/>
      <c r="J1242" s="341">
        <v>0.162</v>
      </c>
      <c r="K1242" s="183">
        <v>85.3817</v>
      </c>
      <c r="L1242" s="183">
        <v>33.1203</v>
      </c>
      <c r="M1242" s="154">
        <f t="shared" si="180"/>
        <v>0.9464506492</v>
      </c>
      <c r="N1242" s="250">
        <f t="shared" si="181"/>
        <v>80.80956539</v>
      </c>
      <c r="O1242" s="250">
        <f t="shared" si="182"/>
        <v>1.796496847</v>
      </c>
      <c r="P1242" s="156">
        <f>AVERAGE(O1242:O1243)</f>
        <v>1.784038556</v>
      </c>
      <c r="Q1242" s="157">
        <f>(MAX(O1242:O1243)-MIN(O1242:O1243))/P1242</f>
        <v>0.01396639255</v>
      </c>
      <c r="R1242" s="302" t="str">
        <f>IF(Q1242&gt;C$15, "Repeat", "")</f>
        <v/>
      </c>
    </row>
    <row r="1243">
      <c r="B1243" s="40">
        <f>'Sample Weights'!A25</f>
        <v>24</v>
      </c>
      <c r="C1243" s="40" t="str">
        <f>'Sample Weights'!B25</f>
        <v>Nisqually-1</v>
      </c>
      <c r="D1243" s="40" t="str">
        <f>'Sample Weights'!C25</f>
        <v/>
      </c>
      <c r="E1243" s="40">
        <f>'Sample Weights'!D25</f>
        <v>0.0237</v>
      </c>
      <c r="F1243" s="341">
        <v>0.1004</v>
      </c>
      <c r="G1243" s="341">
        <v>1.1695</v>
      </c>
      <c r="H1243" s="342" t="s">
        <v>582</v>
      </c>
      <c r="I1243" s="342" t="s">
        <v>582</v>
      </c>
      <c r="J1243" s="341">
        <v>0.161</v>
      </c>
      <c r="K1243" s="183">
        <v>90.0917</v>
      </c>
      <c r="L1243" s="183">
        <v>33.0339</v>
      </c>
      <c r="M1243" s="154">
        <f t="shared" si="180"/>
        <v>0.9460076356</v>
      </c>
      <c r="N1243" s="250">
        <f t="shared" si="181"/>
        <v>85.22743611</v>
      </c>
      <c r="O1243" s="250">
        <f t="shared" si="182"/>
        <v>1.771580264</v>
      </c>
      <c r="P1243" s="156"/>
      <c r="Q1243" s="157"/>
      <c r="R1243" s="302"/>
    </row>
    <row r="1244">
      <c r="B1244" s="132"/>
      <c r="C1244" s="52"/>
      <c r="D1244" s="29"/>
      <c r="F1244" s="29"/>
      <c r="G1244" s="29"/>
      <c r="H1244" s="29"/>
      <c r="I1244" s="29"/>
      <c r="J1244" s="29"/>
      <c r="P1244" s="54"/>
      <c r="Q1244" s="54"/>
    </row>
    <row r="1245">
      <c r="B1245" s="132"/>
      <c r="C1245" s="52"/>
      <c r="D1245" s="29"/>
      <c r="F1245" s="29"/>
      <c r="G1245" s="29"/>
      <c r="H1245" s="29"/>
      <c r="I1245" s="29"/>
      <c r="J1245" s="29"/>
      <c r="L1245" s="19" t="s">
        <v>590</v>
      </c>
      <c r="P1245" s="54"/>
      <c r="Q1245" s="54"/>
    </row>
    <row r="1246">
      <c r="B1246" s="217" t="s">
        <v>1175</v>
      </c>
      <c r="C1246" s="52"/>
      <c r="D1246" s="53"/>
      <c r="E1246" s="52"/>
      <c r="F1246" s="53"/>
      <c r="G1246" s="53"/>
      <c r="H1246" s="53"/>
      <c r="I1246" s="53"/>
      <c r="J1246" s="53"/>
      <c r="K1246" s="52"/>
      <c r="L1246" s="323">
        <f>AVERAGE(L1220:L1243)</f>
        <v>30.935175</v>
      </c>
      <c r="M1246" s="52"/>
      <c r="N1246" s="52"/>
      <c r="O1246" s="52"/>
      <c r="P1246" s="54"/>
      <c r="Q1246" s="54"/>
    </row>
    <row r="1247">
      <c r="B1247" s="324"/>
      <c r="C1247" s="59" t="s">
        <v>1172</v>
      </c>
      <c r="D1247" s="53"/>
      <c r="E1247" s="52"/>
      <c r="F1247" s="53"/>
      <c r="G1247" s="53"/>
      <c r="H1247" s="53"/>
      <c r="I1247" s="53"/>
      <c r="J1247" s="53"/>
      <c r="K1247" s="52"/>
      <c r="L1247" s="52"/>
      <c r="M1247" s="52"/>
      <c r="N1247" s="52"/>
      <c r="O1247" s="52"/>
      <c r="P1247" s="54"/>
      <c r="Q1247" s="54"/>
    </row>
    <row r="1248">
      <c r="B1248" s="236" t="s">
        <v>814</v>
      </c>
      <c r="C1248" s="236" t="s">
        <v>902</v>
      </c>
      <c r="D1248" s="298" t="s">
        <v>903</v>
      </c>
      <c r="E1248" s="298" t="s">
        <v>904</v>
      </c>
      <c r="F1248" s="236" t="s">
        <v>404</v>
      </c>
      <c r="G1248" s="284" t="s">
        <v>405</v>
      </c>
      <c r="H1248" s="284" t="s">
        <v>406</v>
      </c>
      <c r="I1248" s="236" t="s">
        <v>407</v>
      </c>
      <c r="J1248" s="53"/>
      <c r="K1248" s="52"/>
      <c r="L1248" s="52"/>
      <c r="M1248" s="52"/>
      <c r="N1248" s="52"/>
      <c r="O1248" s="52"/>
      <c r="P1248" s="54"/>
      <c r="Q1248" s="54"/>
    </row>
    <row r="1249">
      <c r="B1249" s="151" t="s">
        <v>1176</v>
      </c>
      <c r="C1249" s="153">
        <v>1.0058</v>
      </c>
      <c r="D1249" s="153">
        <v>1.1052</v>
      </c>
      <c r="E1249" s="153">
        <f t="shared" ref="E1249:E1257" si="183">((C1249/C$9)*E28)/((C1249/C$9)+((D1249-C1249)/C$10))</f>
        <v>0.227512272</v>
      </c>
      <c r="F1249" s="183">
        <v>573.3795</v>
      </c>
      <c r="G1249" s="183">
        <v>51.7179</v>
      </c>
      <c r="H1249" s="285">
        <f t="shared" ref="H1249:H1257" si="184">(G$1254/(D$1254/C$10)/(D$1254/C$10+C$1254/C$9))/(G1249/(D1249/C$10)/(D1249/C$10+C1249/C$9))</f>
        <v>1.01830358</v>
      </c>
      <c r="I1249" s="325">
        <f t="shared" ref="I1249:I1257" si="185">F1249*H1249</f>
        <v>583.8743976</v>
      </c>
      <c r="J1249" s="53"/>
      <c r="K1249" s="52"/>
      <c r="L1249" s="52"/>
      <c r="M1249" s="52"/>
      <c r="N1249" s="52"/>
      <c r="O1249" s="52"/>
      <c r="P1249" s="54"/>
      <c r="Q1249" s="54"/>
    </row>
    <row r="1250">
      <c r="B1250" s="151" t="s">
        <v>1177</v>
      </c>
      <c r="C1250" s="153">
        <v>1.0005</v>
      </c>
      <c r="D1250" s="153">
        <v>1.0994</v>
      </c>
      <c r="E1250" s="153">
        <f t="shared" si="183"/>
        <v>0.1136088775</v>
      </c>
      <c r="F1250" s="183">
        <v>262.4669</v>
      </c>
      <c r="G1250" s="183">
        <v>49.4801</v>
      </c>
      <c r="H1250" s="285">
        <f t="shared" si="184"/>
        <v>1.053204778</v>
      </c>
      <c r="I1250" s="325">
        <f t="shared" si="185"/>
        <v>276.4313931</v>
      </c>
      <c r="J1250" s="53"/>
      <c r="K1250" s="52"/>
      <c r="L1250" s="52"/>
      <c r="M1250" s="52"/>
      <c r="N1250" s="52"/>
      <c r="O1250" s="52"/>
      <c r="P1250" s="54"/>
      <c r="Q1250" s="54"/>
    </row>
    <row r="1251">
      <c r="B1251" s="151" t="s">
        <v>1178</v>
      </c>
      <c r="C1251" s="153">
        <v>1.0038</v>
      </c>
      <c r="D1251" s="153">
        <v>1.1034</v>
      </c>
      <c r="E1251" s="153">
        <f t="shared" si="183"/>
        <v>0.05674434927</v>
      </c>
      <c r="F1251" s="183">
        <v>135.5648</v>
      </c>
      <c r="G1251" s="183">
        <v>51.9806</v>
      </c>
      <c r="H1251" s="285">
        <f t="shared" si="184"/>
        <v>1.009686367</v>
      </c>
      <c r="I1251" s="325">
        <f t="shared" si="185"/>
        <v>136.8779304</v>
      </c>
      <c r="J1251" s="53"/>
      <c r="K1251" s="52"/>
      <c r="L1251" s="52"/>
      <c r="M1251" s="52"/>
      <c r="N1251" s="52"/>
      <c r="O1251" s="52"/>
      <c r="P1251" s="54"/>
      <c r="Q1251" s="54"/>
    </row>
    <row r="1252">
      <c r="B1252" s="151" t="s">
        <v>1179</v>
      </c>
      <c r="C1252" s="153">
        <v>1.0063</v>
      </c>
      <c r="D1252" s="153">
        <v>1.1058</v>
      </c>
      <c r="E1252" s="153">
        <f t="shared" si="183"/>
        <v>0.02836706747</v>
      </c>
      <c r="F1252" s="183">
        <v>72.2885</v>
      </c>
      <c r="G1252" s="183">
        <v>56.002</v>
      </c>
      <c r="H1252" s="285">
        <f t="shared" si="184"/>
        <v>0.9414051463</v>
      </c>
      <c r="I1252" s="325">
        <f t="shared" si="185"/>
        <v>68.05276591</v>
      </c>
      <c r="J1252" s="53"/>
      <c r="K1252" s="52"/>
      <c r="L1252" s="52"/>
      <c r="M1252" s="52"/>
      <c r="N1252" s="52"/>
      <c r="O1252" s="52"/>
      <c r="P1252" s="54"/>
      <c r="Q1252" s="54"/>
    </row>
    <row r="1253">
      <c r="B1253" s="151" t="s">
        <v>1180</v>
      </c>
      <c r="C1253" s="153">
        <v>1.0064</v>
      </c>
      <c r="D1253" s="153">
        <v>1.1064</v>
      </c>
      <c r="E1253" s="153">
        <f t="shared" si="183"/>
        <v>0.01416353582</v>
      </c>
      <c r="F1253" s="183">
        <v>28.8544</v>
      </c>
      <c r="G1253" s="183">
        <v>57.044</v>
      </c>
      <c r="H1253" s="285">
        <f t="shared" si="184"/>
        <v>0.9250168146</v>
      </c>
      <c r="I1253" s="325">
        <f t="shared" si="185"/>
        <v>26.69080518</v>
      </c>
      <c r="J1253" s="53"/>
      <c r="K1253" s="52"/>
      <c r="L1253" s="52"/>
      <c r="M1253" s="52"/>
      <c r="N1253" s="52"/>
      <c r="O1253" s="52"/>
      <c r="P1253" s="54"/>
      <c r="Q1253" s="54"/>
    </row>
    <row r="1254">
      <c r="B1254" s="238" t="s">
        <v>1181</v>
      </c>
      <c r="C1254" s="121">
        <v>1.0074</v>
      </c>
      <c r="D1254" s="121">
        <v>1.1072</v>
      </c>
      <c r="E1254" s="153">
        <f t="shared" si="183"/>
        <v>0.007083151989</v>
      </c>
      <c r="F1254" s="183">
        <v>13.2262</v>
      </c>
      <c r="G1254" s="184">
        <v>52.8498</v>
      </c>
      <c r="H1254" s="285">
        <f t="shared" si="184"/>
        <v>1</v>
      </c>
      <c r="I1254" s="325">
        <f t="shared" si="185"/>
        <v>13.2262</v>
      </c>
      <c r="J1254" s="53"/>
      <c r="K1254" s="52"/>
      <c r="L1254" s="52"/>
      <c r="M1254" s="52"/>
      <c r="N1254" s="52"/>
      <c r="O1254" s="52"/>
      <c r="P1254" s="54"/>
      <c r="Q1254" s="54"/>
    </row>
    <row r="1255">
      <c r="B1255" s="238" t="s">
        <v>1182</v>
      </c>
      <c r="C1255" s="121">
        <v>1.0063</v>
      </c>
      <c r="D1255" s="121">
        <v>1.1064</v>
      </c>
      <c r="E1255" s="153">
        <f t="shared" si="183"/>
        <v>0.003542249285</v>
      </c>
      <c r="F1255" s="183">
        <v>6.6572</v>
      </c>
      <c r="G1255" s="183">
        <v>50.5481</v>
      </c>
      <c r="H1255" s="285">
        <f t="shared" si="184"/>
        <v>1.043840653</v>
      </c>
      <c r="I1255" s="325">
        <f t="shared" si="185"/>
        <v>6.949055993</v>
      </c>
      <c r="J1255" s="53"/>
      <c r="K1255" s="52"/>
      <c r="L1255" s="52"/>
      <c r="M1255" s="52"/>
      <c r="N1255" s="52"/>
      <c r="O1255" s="52"/>
      <c r="P1255" s="54"/>
      <c r="Q1255" s="54"/>
    </row>
    <row r="1256">
      <c r="B1256" s="238" t="s">
        <v>1183</v>
      </c>
      <c r="C1256" s="121">
        <v>1.0031</v>
      </c>
      <c r="D1256" s="121">
        <v>1.1033</v>
      </c>
      <c r="E1256" s="153">
        <f t="shared" si="183"/>
        <v>0.001771627907</v>
      </c>
      <c r="F1256" s="183">
        <v>2.5406</v>
      </c>
      <c r="G1256" s="183">
        <v>56.4465</v>
      </c>
      <c r="H1256" s="285">
        <f t="shared" si="184"/>
        <v>0.929365377</v>
      </c>
      <c r="I1256" s="325">
        <f t="shared" si="185"/>
        <v>2.361145677</v>
      </c>
      <c r="J1256" s="53"/>
      <c r="K1256" s="52"/>
      <c r="L1256" s="52"/>
      <c r="M1256" s="52"/>
      <c r="N1256" s="52"/>
      <c r="O1256" s="52"/>
      <c r="P1256" s="54"/>
      <c r="Q1256" s="54"/>
    </row>
    <row r="1257">
      <c r="B1257" s="238" t="s">
        <v>1184</v>
      </c>
      <c r="C1257" s="121">
        <v>1.0046</v>
      </c>
      <c r="D1257" s="121">
        <v>1.1048</v>
      </c>
      <c r="E1257" s="153">
        <f t="shared" si="183"/>
        <v>0.000885367879</v>
      </c>
      <c r="F1257" s="183">
        <v>0.9997</v>
      </c>
      <c r="G1257" s="183">
        <v>55.1123</v>
      </c>
      <c r="H1257" s="285">
        <f t="shared" si="184"/>
        <v>0.9545157846</v>
      </c>
      <c r="I1257" s="325">
        <f t="shared" si="185"/>
        <v>0.9542294298</v>
      </c>
      <c r="J1257" s="53"/>
      <c r="K1257" s="52"/>
      <c r="L1257" s="52"/>
      <c r="M1257" s="52"/>
      <c r="N1257" s="52"/>
      <c r="O1257" s="52"/>
      <c r="P1257" s="54"/>
      <c r="Q1257" s="54"/>
    </row>
    <row r="1258">
      <c r="B1258" s="132"/>
      <c r="C1258" s="52"/>
      <c r="D1258" s="53"/>
      <c r="E1258" s="52"/>
      <c r="F1258" s="53"/>
      <c r="G1258" s="53"/>
      <c r="H1258" s="53"/>
      <c r="I1258" s="53"/>
      <c r="J1258" s="53"/>
      <c r="K1258" s="52"/>
      <c r="L1258" s="52"/>
      <c r="M1258" s="52"/>
      <c r="N1258" s="52"/>
      <c r="O1258" s="52"/>
      <c r="P1258" s="54"/>
      <c r="Q1258" s="54"/>
    </row>
    <row r="1259">
      <c r="B1259" s="132"/>
      <c r="C1259" s="52"/>
      <c r="D1259" s="53"/>
      <c r="E1259" s="52"/>
      <c r="F1259" s="53"/>
      <c r="G1259" s="2" t="s">
        <v>590</v>
      </c>
      <c r="H1259" s="29"/>
      <c r="I1259" s="53"/>
      <c r="J1259" s="53"/>
      <c r="K1259" s="52"/>
      <c r="L1259" s="52"/>
      <c r="M1259" s="52"/>
      <c r="N1259" s="52"/>
      <c r="O1259" s="52"/>
      <c r="P1259" s="54"/>
      <c r="Q1259" s="54"/>
    </row>
    <row r="1260">
      <c r="B1260" s="172"/>
      <c r="C1260" s="52"/>
      <c r="D1260" s="53"/>
      <c r="E1260" s="52"/>
      <c r="F1260" s="53"/>
      <c r="G1260" s="29">
        <f>AVERAGE(G1249:G1257)</f>
        <v>53.46458889</v>
      </c>
      <c r="H1260" s="29"/>
      <c r="I1260" s="53"/>
      <c r="J1260" s="53"/>
      <c r="K1260" s="52"/>
      <c r="L1260" s="52"/>
      <c r="M1260" s="52"/>
      <c r="N1260" s="52"/>
      <c r="O1260" s="52"/>
      <c r="P1260" s="54"/>
      <c r="Q1260" s="54"/>
    </row>
    <row r="1261">
      <c r="B1261" s="172"/>
      <c r="C1261" s="52"/>
      <c r="D1261" s="53"/>
      <c r="E1261" s="52"/>
      <c r="F1261" s="53"/>
      <c r="G1261" s="53"/>
      <c r="H1261" s="29"/>
      <c r="I1261" s="53"/>
      <c r="J1261" s="53"/>
      <c r="K1261" s="52"/>
      <c r="L1261" s="52"/>
      <c r="M1261" s="52"/>
      <c r="N1261" s="52"/>
      <c r="O1261" s="52"/>
      <c r="P1261" s="54"/>
      <c r="Q1261" s="54"/>
    </row>
    <row r="1262">
      <c r="B1262" s="172"/>
      <c r="C1262" s="87" t="s">
        <v>810</v>
      </c>
      <c r="D1262" s="89"/>
      <c r="E1262" s="52"/>
      <c r="F1262" s="53"/>
      <c r="G1262" s="53"/>
      <c r="H1262" s="29"/>
      <c r="I1262" s="53"/>
      <c r="J1262" s="53"/>
      <c r="K1262" s="52"/>
      <c r="L1262" s="52"/>
      <c r="M1262" s="52"/>
      <c r="N1262" s="52"/>
      <c r="O1262" s="52"/>
      <c r="P1262" s="54"/>
      <c r="Q1262" s="54"/>
    </row>
    <row r="1263">
      <c r="B1263" s="172"/>
      <c r="C1263" s="293" t="s">
        <v>811</v>
      </c>
      <c r="D1263" s="294">
        <f>SLOPE(I1249:I1257,E1249:E1257)</f>
        <v>2564.81563</v>
      </c>
      <c r="E1263" s="52"/>
      <c r="F1263" s="53"/>
      <c r="G1263" s="53"/>
      <c r="H1263" s="29"/>
      <c r="I1263" s="53"/>
      <c r="J1263" s="53"/>
      <c r="K1263" s="52"/>
      <c r="L1263" s="52"/>
      <c r="M1263" s="52"/>
      <c r="N1263" s="52"/>
      <c r="O1263" s="52"/>
      <c r="P1263" s="54"/>
      <c r="Q1263" s="54"/>
    </row>
    <row r="1264">
      <c r="B1264" s="172"/>
      <c r="C1264" s="229" t="s">
        <v>812</v>
      </c>
      <c r="D1264" s="295">
        <f>INTERCEPT(I1249:I1257,E1249:E1257)</f>
        <v>-5.353753553</v>
      </c>
      <c r="E1264" s="52"/>
      <c r="F1264" s="53"/>
      <c r="G1264" s="53"/>
      <c r="H1264" s="29"/>
      <c r="I1264" s="53"/>
      <c r="J1264" s="53"/>
      <c r="K1264" s="52"/>
      <c r="L1264" s="52"/>
      <c r="M1264" s="52"/>
      <c r="N1264" s="52"/>
      <c r="O1264" s="52"/>
      <c r="P1264" s="54"/>
      <c r="Q1264" s="54"/>
    </row>
    <row r="1265">
      <c r="B1265" s="172"/>
      <c r="C1265" s="234" t="s">
        <v>813</v>
      </c>
      <c r="D1265" s="296">
        <f>RSQ(I1249:I1257,E1249:E1257)</f>
        <v>0.9993696253</v>
      </c>
      <c r="E1265" s="52"/>
      <c r="F1265" s="29"/>
      <c r="G1265" s="53"/>
      <c r="H1265" s="29"/>
      <c r="I1265" s="53"/>
      <c r="J1265" s="53"/>
      <c r="K1265" s="52"/>
      <c r="L1265" s="52"/>
      <c r="M1265" s="52"/>
      <c r="N1265" s="52"/>
      <c r="O1265" s="52"/>
      <c r="P1265" s="54"/>
      <c r="Q1265" s="54"/>
    </row>
    <row r="1266">
      <c r="B1266" s="172"/>
      <c r="C1266" s="52"/>
      <c r="D1266" s="53"/>
      <c r="E1266" s="52"/>
      <c r="F1266" s="53"/>
      <c r="G1266" s="53"/>
      <c r="H1266" s="29"/>
      <c r="I1266" s="53"/>
      <c r="J1266" s="53"/>
      <c r="K1266" s="52"/>
      <c r="L1266" s="52"/>
      <c r="M1266" s="52"/>
      <c r="N1266" s="52"/>
      <c r="O1266" s="52"/>
      <c r="P1266" s="54"/>
      <c r="Q1266" s="54"/>
    </row>
    <row r="1267">
      <c r="B1267" s="217"/>
      <c r="C1267" s="52"/>
      <c r="D1267" s="53"/>
      <c r="E1267" s="52"/>
      <c r="F1267" s="53"/>
      <c r="G1267" s="53"/>
      <c r="H1267" s="53"/>
      <c r="I1267" s="53"/>
      <c r="J1267" s="53"/>
      <c r="K1267" s="52"/>
      <c r="L1267" s="91"/>
      <c r="M1267" s="52"/>
      <c r="N1267" s="52"/>
      <c r="O1267" s="52"/>
      <c r="P1267" s="54"/>
      <c r="Q1267" s="54"/>
    </row>
    <row r="1268">
      <c r="B1268" s="251" t="s">
        <v>1185</v>
      </c>
      <c r="C1268" s="52"/>
      <c r="D1268" s="53"/>
      <c r="E1268" s="52"/>
      <c r="F1268" s="53"/>
      <c r="G1268" s="53"/>
      <c r="H1268" s="29"/>
      <c r="I1268" s="53"/>
      <c r="J1268" s="53"/>
      <c r="K1268" s="52"/>
      <c r="L1268" s="323"/>
      <c r="M1268" s="52"/>
      <c r="N1268" s="52"/>
      <c r="O1268" s="52"/>
      <c r="P1268" s="54"/>
      <c r="Q1268" s="54"/>
    </row>
    <row r="1269">
      <c r="B1269" s="60" t="s">
        <v>372</v>
      </c>
      <c r="C1269" s="59"/>
      <c r="D1269" s="53"/>
      <c r="E1269" s="52"/>
      <c r="F1269" s="53"/>
      <c r="G1269" s="53"/>
      <c r="H1269" s="53"/>
      <c r="I1269" s="53"/>
      <c r="J1269" s="53"/>
      <c r="K1269" s="52"/>
      <c r="L1269" s="52"/>
      <c r="M1269" s="52"/>
      <c r="N1269" s="52"/>
      <c r="O1269" s="52"/>
      <c r="P1269" s="54"/>
      <c r="Q1269" s="54"/>
    </row>
    <row r="1270">
      <c r="B1270" s="127" t="s">
        <v>1168</v>
      </c>
      <c r="C1270" s="52"/>
      <c r="D1270" s="53"/>
      <c r="E1270" s="52"/>
      <c r="F1270" s="53"/>
      <c r="G1270" s="53"/>
      <c r="H1270" s="53"/>
      <c r="I1270" s="53"/>
      <c r="J1270" s="53"/>
      <c r="K1270" s="52"/>
      <c r="L1270" s="52"/>
      <c r="M1270" s="52"/>
      <c r="N1270" s="52"/>
      <c r="O1270" s="52"/>
      <c r="P1270" s="54"/>
      <c r="Q1270" s="54"/>
    </row>
    <row r="1271">
      <c r="B1271" s="132"/>
      <c r="C1271" s="52"/>
      <c r="D1271" s="53"/>
      <c r="E1271" s="52"/>
      <c r="F1271" s="63" t="s">
        <v>1172</v>
      </c>
      <c r="G1271" s="53"/>
      <c r="H1271" s="53"/>
      <c r="I1271" s="63" t="s">
        <v>1186</v>
      </c>
      <c r="J1271" s="53"/>
      <c r="K1271" s="52"/>
      <c r="L1271" s="52"/>
      <c r="M1271" s="52"/>
      <c r="N1271" s="52"/>
      <c r="O1271" s="52"/>
      <c r="P1271" s="54"/>
      <c r="Q1271" s="54"/>
      <c r="R1271" s="91"/>
    </row>
    <row r="1272">
      <c r="B1272" s="306" t="s">
        <v>394</v>
      </c>
      <c r="C1272" s="306" t="s">
        <v>4</v>
      </c>
      <c r="D1272" s="306" t="s">
        <v>5</v>
      </c>
      <c r="E1272" s="306" t="s">
        <v>398</v>
      </c>
      <c r="F1272" s="306" t="s">
        <v>399</v>
      </c>
      <c r="G1272" s="306" t="s">
        <v>400</v>
      </c>
      <c r="H1272" s="306" t="s">
        <v>401</v>
      </c>
      <c r="I1272" s="306" t="s">
        <v>402</v>
      </c>
      <c r="J1272" s="306" t="s">
        <v>403</v>
      </c>
      <c r="K1272" s="306" t="s">
        <v>404</v>
      </c>
      <c r="L1272" s="306" t="s">
        <v>405</v>
      </c>
      <c r="M1272" s="306" t="s">
        <v>406</v>
      </c>
      <c r="N1272" s="306" t="s">
        <v>407</v>
      </c>
      <c r="O1272" s="306" t="s">
        <v>408</v>
      </c>
      <c r="P1272" s="307" t="s">
        <v>409</v>
      </c>
      <c r="Q1272" s="307" t="s">
        <v>411</v>
      </c>
      <c r="R1272" s="308" t="s">
        <v>412</v>
      </c>
    </row>
    <row r="1273">
      <c r="B1273" s="41">
        <f>'Sample Weights'!A674</f>
        <v>673</v>
      </c>
      <c r="C1273" s="41">
        <f>'Sample Weights'!B674</f>
        <v>335</v>
      </c>
      <c r="D1273" s="41" t="str">
        <f>'Sample Weights'!C674</f>
        <v>SQMB-25-3</v>
      </c>
      <c r="E1273" s="41">
        <f>'Sample Weights'!E674</f>
        <v>0.02</v>
      </c>
      <c r="F1273" s="314" t="s">
        <v>946</v>
      </c>
      <c r="G1273" s="315">
        <v>1.1858</v>
      </c>
      <c r="H1273" s="314" t="s">
        <v>952</v>
      </c>
      <c r="I1273" s="314" t="s">
        <v>952</v>
      </c>
      <c r="J1273" s="315">
        <v>0.1613</v>
      </c>
      <c r="K1273" s="301">
        <v>46.7889</v>
      </c>
      <c r="L1273" s="301">
        <v>30.7526</v>
      </c>
      <c r="M1273" s="154">
        <f t="shared" ref="M1273:M1296" si="186">(L$1277/(F$1277/C$10)/(F$1277/C$10+(G$1277-F$1277)/C$11+J$1277/C$12))/(L1273/(F1273/C$10)/(F1273/C$10+(G1273-F1273)/C$11+J1273/C$12))</f>
        <v>1.103650818</v>
      </c>
      <c r="N1273" s="250">
        <f t="shared" ref="N1273:N1296" si="187">K1273*M1273</f>
        <v>51.63860774</v>
      </c>
      <c r="O1273" s="250">
        <f t="shared" ref="O1273:O1296" si="188">(N1273-D$1264)/D$1263*(F1273/C$10+(G1273-F1273)/C$11+J1273/C$12)/E1273</f>
        <v>1.337810947</v>
      </c>
      <c r="P1273" s="156">
        <f>AVERAGE(O1273:O1274)</f>
        <v>1.379547887</v>
      </c>
      <c r="Q1273" s="157">
        <f>(MAX(O1273:O1274)-MIN(O1273:O1274))/P1273</f>
        <v>0.06050814301</v>
      </c>
      <c r="R1273" s="302" t="str">
        <f>IF(Q1273&gt;C$15, "Repeat", "")</f>
        <v/>
      </c>
    </row>
    <row r="1274">
      <c r="B1274" s="41">
        <f>'Sample Weights'!A675</f>
        <v>674</v>
      </c>
      <c r="C1274" s="41">
        <f>'Sample Weights'!B675</f>
        <v>335</v>
      </c>
      <c r="D1274" s="41" t="str">
        <f>'Sample Weights'!C675</f>
        <v>SQMB-25-3</v>
      </c>
      <c r="E1274" s="41">
        <f>'Sample Weights'!E675</f>
        <v>0.0204</v>
      </c>
      <c r="F1274" s="314" t="s">
        <v>976</v>
      </c>
      <c r="G1274" s="315">
        <v>1.1869</v>
      </c>
      <c r="H1274" s="314" t="s">
        <v>955</v>
      </c>
      <c r="I1274" s="316"/>
      <c r="J1274" s="315">
        <v>0.1599</v>
      </c>
      <c r="K1274" s="183">
        <v>56.6215</v>
      </c>
      <c r="L1274" s="183">
        <v>34.0451</v>
      </c>
      <c r="M1274" s="154">
        <f t="shared" si="186"/>
        <v>0.9960484291</v>
      </c>
      <c r="N1274" s="250">
        <f t="shared" si="187"/>
        <v>56.39775613</v>
      </c>
      <c r="O1274" s="250">
        <f t="shared" si="188"/>
        <v>1.421284828</v>
      </c>
      <c r="P1274" s="156"/>
      <c r="Q1274" s="157"/>
      <c r="R1274" s="302"/>
    </row>
    <row r="1275">
      <c r="B1275" s="41">
        <f>'Sample Weights'!A676</f>
        <v>675</v>
      </c>
      <c r="C1275" s="41">
        <f>'Sample Weights'!B676</f>
        <v>231</v>
      </c>
      <c r="D1275" s="41" t="str">
        <f>'Sample Weights'!C676</f>
        <v>MEMA-28-3</v>
      </c>
      <c r="E1275" s="41">
        <f>'Sample Weights'!E676</f>
        <v>0.0203</v>
      </c>
      <c r="F1275" s="314" t="s">
        <v>953</v>
      </c>
      <c r="G1275" s="315">
        <v>1.1856</v>
      </c>
      <c r="H1275" s="314" t="s">
        <v>954</v>
      </c>
      <c r="I1275" s="316"/>
      <c r="J1275" s="315">
        <v>0.1637</v>
      </c>
      <c r="K1275" s="183">
        <v>128.635</v>
      </c>
      <c r="L1275" s="183">
        <v>37.8247</v>
      </c>
      <c r="M1275" s="154">
        <f t="shared" si="186"/>
        <v>0.900966129</v>
      </c>
      <c r="N1275" s="250">
        <f t="shared" si="187"/>
        <v>115.895778</v>
      </c>
      <c r="O1275" s="250">
        <f t="shared" si="188"/>
        <v>2.807132511</v>
      </c>
      <c r="P1275" s="156">
        <f>AVERAGE(O1275:O1276)</f>
        <v>2.858279715</v>
      </c>
      <c r="Q1275" s="157">
        <f>(MAX(O1275:O1276)-MIN(O1275:O1276))/P1275</f>
        <v>0.03578880288</v>
      </c>
      <c r="R1275" s="302" t="str">
        <f>IF(Q1275&gt;C$15, "Repeat", "")</f>
        <v/>
      </c>
    </row>
    <row r="1276">
      <c r="B1276" s="41">
        <f>'Sample Weights'!A677</f>
        <v>676</v>
      </c>
      <c r="C1276" s="41">
        <f>'Sample Weights'!B677</f>
        <v>231</v>
      </c>
      <c r="D1276" s="41" t="str">
        <f>'Sample Weights'!C677</f>
        <v>MEMA-28-3</v>
      </c>
      <c r="E1276" s="41">
        <f>'Sample Weights'!E677</f>
        <v>0.0199</v>
      </c>
      <c r="F1276" s="314" t="s">
        <v>961</v>
      </c>
      <c r="G1276" s="315">
        <v>1.1899</v>
      </c>
      <c r="H1276" s="314" t="s">
        <v>956</v>
      </c>
      <c r="I1276" s="316"/>
      <c r="J1276" s="315">
        <v>0.1633</v>
      </c>
      <c r="K1276" s="183">
        <v>122.0657</v>
      </c>
      <c r="L1276" s="183">
        <v>35.4898</v>
      </c>
      <c r="M1276" s="154">
        <f t="shared" si="186"/>
        <v>0.9622527296</v>
      </c>
      <c r="N1276" s="250">
        <f t="shared" si="187"/>
        <v>117.458053</v>
      </c>
      <c r="O1276" s="250">
        <f t="shared" si="188"/>
        <v>2.90942692</v>
      </c>
      <c r="P1276" s="156"/>
      <c r="Q1276" s="157"/>
      <c r="R1276" s="302"/>
    </row>
    <row r="1277">
      <c r="B1277" s="41">
        <f>'Sample Weights'!A678</f>
        <v>677</v>
      </c>
      <c r="C1277" s="41">
        <f>'Sample Weights'!B678</f>
        <v>136</v>
      </c>
      <c r="D1277" s="41" t="str">
        <f>'Sample Weights'!C678</f>
        <v>HRSO-27-4</v>
      </c>
      <c r="E1277" s="41">
        <f>'Sample Weights'!E678</f>
        <v>0.0207</v>
      </c>
      <c r="F1277" s="314" t="s">
        <v>1043</v>
      </c>
      <c r="G1277" s="315">
        <v>1.1873</v>
      </c>
      <c r="H1277" s="314" t="s">
        <v>958</v>
      </c>
      <c r="I1277" s="316"/>
      <c r="J1277" s="315">
        <v>0.1632</v>
      </c>
      <c r="K1277" s="183">
        <v>97.6978</v>
      </c>
      <c r="L1277" s="184">
        <v>34.183</v>
      </c>
      <c r="M1277" s="154">
        <f t="shared" si="186"/>
        <v>1</v>
      </c>
      <c r="N1277" s="250">
        <f t="shared" si="187"/>
        <v>97.6978</v>
      </c>
      <c r="O1277" s="250">
        <f t="shared" si="188"/>
        <v>2.342205686</v>
      </c>
      <c r="P1277" s="156">
        <f>AVERAGE(O1277:O1278)</f>
        <v>2.270029702</v>
      </c>
      <c r="Q1277" s="157">
        <f>(MAX(O1277:O1278)-MIN(O1277:O1278))/P1277</f>
        <v>0.06359034298</v>
      </c>
      <c r="R1277" s="302" t="str">
        <f>IF(Q1277&gt;C$15, "Repeat", "")</f>
        <v/>
      </c>
    </row>
    <row r="1278">
      <c r="B1278" s="41">
        <f>'Sample Weights'!A679</f>
        <v>678</v>
      </c>
      <c r="C1278" s="41">
        <f>'Sample Weights'!B679</f>
        <v>136</v>
      </c>
      <c r="D1278" s="41" t="str">
        <f>'Sample Weights'!C679</f>
        <v>HRSO-27-4</v>
      </c>
      <c r="E1278" s="41">
        <f>'Sample Weights'!E679</f>
        <v>0.0213</v>
      </c>
      <c r="F1278" s="314" t="s">
        <v>961</v>
      </c>
      <c r="G1278" s="315">
        <v>1.1882</v>
      </c>
      <c r="H1278" s="314" t="s">
        <v>960</v>
      </c>
      <c r="I1278" s="314" t="s">
        <v>960</v>
      </c>
      <c r="J1278" s="315">
        <v>0.162</v>
      </c>
      <c r="K1278" s="183">
        <v>90.1513</v>
      </c>
      <c r="L1278" s="183">
        <v>32.638</v>
      </c>
      <c r="M1278" s="154">
        <f t="shared" si="186"/>
        <v>1.044280496</v>
      </c>
      <c r="N1278" s="250">
        <f t="shared" si="187"/>
        <v>94.14324428</v>
      </c>
      <c r="O1278" s="250">
        <f t="shared" si="188"/>
        <v>2.197853719</v>
      </c>
      <c r="P1278" s="156"/>
      <c r="Q1278" s="157"/>
      <c r="R1278" s="302"/>
    </row>
    <row r="1279">
      <c r="B1279" s="41">
        <f>'Sample Weights'!A680</f>
        <v>679</v>
      </c>
      <c r="C1279" s="41">
        <f>'Sample Weights'!B680</f>
        <v>53</v>
      </c>
      <c r="D1279" s="41" t="str">
        <f>'Sample Weights'!C680</f>
        <v>CNYH-28-3</v>
      </c>
      <c r="E1279" s="41">
        <f>'Sample Weights'!E680</f>
        <v>0.0205</v>
      </c>
      <c r="F1279" s="314" t="s">
        <v>961</v>
      </c>
      <c r="G1279" s="315">
        <v>1.1882</v>
      </c>
      <c r="H1279" s="314" t="s">
        <v>424</v>
      </c>
      <c r="I1279" s="314" t="s">
        <v>424</v>
      </c>
      <c r="J1279" s="315">
        <v>0.1627</v>
      </c>
      <c r="K1279" s="183">
        <v>30.7052</v>
      </c>
      <c r="L1279" s="183">
        <v>42.3635</v>
      </c>
      <c r="M1279" s="154">
        <f t="shared" si="186"/>
        <v>0.8048279218</v>
      </c>
      <c r="N1279" s="250">
        <f t="shared" si="187"/>
        <v>24.7124023</v>
      </c>
      <c r="O1279" s="250">
        <f t="shared" si="188"/>
        <v>0.6903138987</v>
      </c>
      <c r="P1279" s="156">
        <f>AVERAGE(O1279:O1280)</f>
        <v>0.6904470715</v>
      </c>
      <c r="Q1279" s="157">
        <f>(MAX(O1279:O1280)-MIN(O1279:O1280))/P1279</f>
        <v>0.000385758208</v>
      </c>
      <c r="R1279" s="302" t="str">
        <f>IF(Q1279&gt;C$15, "Repeat", "")</f>
        <v/>
      </c>
    </row>
    <row r="1280">
      <c r="B1280" s="41">
        <f>'Sample Weights'!A681</f>
        <v>680</v>
      </c>
      <c r="C1280" s="41">
        <f>'Sample Weights'!B681</f>
        <v>53</v>
      </c>
      <c r="D1280" s="41" t="str">
        <f>'Sample Weights'!C681</f>
        <v>CNYH-28-3</v>
      </c>
      <c r="E1280" s="41">
        <f>'Sample Weights'!E681</f>
        <v>0.0207</v>
      </c>
      <c r="F1280" s="314" t="s">
        <v>946</v>
      </c>
      <c r="G1280" s="315">
        <v>1.186</v>
      </c>
      <c r="H1280" s="314" t="s">
        <v>829</v>
      </c>
      <c r="I1280" s="316"/>
      <c r="J1280" s="315">
        <v>0.1618</v>
      </c>
      <c r="K1280" s="183">
        <v>24.2899</v>
      </c>
      <c r="L1280" s="183">
        <v>32.8803</v>
      </c>
      <c r="M1280" s="154">
        <f t="shared" si="186"/>
        <v>1.032654148</v>
      </c>
      <c r="N1280" s="250">
        <f t="shared" si="187"/>
        <v>25.08306598</v>
      </c>
      <c r="O1280" s="250">
        <f t="shared" si="188"/>
        <v>0.6905802444</v>
      </c>
      <c r="P1280" s="156"/>
      <c r="Q1280" s="157"/>
      <c r="R1280" s="302"/>
    </row>
    <row r="1281">
      <c r="B1281" s="41">
        <f>'Sample Weights'!A682</f>
        <v>681</v>
      </c>
      <c r="C1281" s="41">
        <f>'Sample Weights'!B682</f>
        <v>63</v>
      </c>
      <c r="D1281" s="41" t="str">
        <f>'Sample Weights'!C682</f>
        <v>DENB-17-1</v>
      </c>
      <c r="E1281" s="41">
        <f>'Sample Weights'!E682</f>
        <v>0.0205</v>
      </c>
      <c r="F1281" s="314" t="s">
        <v>946</v>
      </c>
      <c r="G1281" s="315">
        <v>1.185</v>
      </c>
      <c r="H1281" s="314" t="s">
        <v>446</v>
      </c>
      <c r="I1281" s="316"/>
      <c r="J1281" s="315">
        <v>0.1619</v>
      </c>
      <c r="K1281" s="183">
        <v>65.6036</v>
      </c>
      <c r="L1281" s="183">
        <v>44.2544</v>
      </c>
      <c r="M1281" s="154">
        <f t="shared" si="186"/>
        <v>0.7666944827</v>
      </c>
      <c r="N1281" s="250">
        <f t="shared" si="187"/>
        <v>50.29791816</v>
      </c>
      <c r="O1281" s="250">
        <f t="shared" si="188"/>
        <v>1.274082967</v>
      </c>
      <c r="P1281" s="156">
        <f>AVERAGE(O1281:O1282)</f>
        <v>1.24323349</v>
      </c>
      <c r="Q1281" s="157">
        <f>(MAX(O1281:O1282)-MIN(O1281:O1282))/P1281</f>
        <v>0.04962780872</v>
      </c>
      <c r="R1281" s="302" t="str">
        <f>IF(Q1281&gt;C$15, "Repeat", "")</f>
        <v/>
      </c>
    </row>
    <row r="1282">
      <c r="B1282" s="41">
        <f>'Sample Weights'!A683</f>
        <v>682</v>
      </c>
      <c r="C1282" s="41">
        <f>'Sample Weights'!B683</f>
        <v>63</v>
      </c>
      <c r="D1282" s="41" t="str">
        <f>'Sample Weights'!C683</f>
        <v>DENB-17-1</v>
      </c>
      <c r="E1282" s="41">
        <f>'Sample Weights'!E683</f>
        <v>0.0201</v>
      </c>
      <c r="F1282" s="314" t="s">
        <v>959</v>
      </c>
      <c r="G1282" s="315">
        <v>1.1836</v>
      </c>
      <c r="H1282" s="314" t="s">
        <v>830</v>
      </c>
      <c r="I1282" s="316"/>
      <c r="J1282" s="315">
        <v>0.1618</v>
      </c>
      <c r="K1282" s="183">
        <v>48.1226</v>
      </c>
      <c r="L1282" s="183">
        <v>35.0129</v>
      </c>
      <c r="M1282" s="154">
        <f t="shared" si="186"/>
        <v>0.9689402139</v>
      </c>
      <c r="N1282" s="250">
        <f t="shared" si="187"/>
        <v>46.62792234</v>
      </c>
      <c r="O1282" s="250">
        <f t="shared" si="188"/>
        <v>1.212384013</v>
      </c>
      <c r="P1282" s="156"/>
      <c r="Q1282" s="157"/>
      <c r="R1282" s="302"/>
    </row>
    <row r="1283">
      <c r="B1283" s="41">
        <f>'Sample Weights'!A684</f>
        <v>683</v>
      </c>
      <c r="C1283" s="41">
        <f>'Sample Weights'!B684</f>
        <v>175</v>
      </c>
      <c r="D1283" s="41" t="str">
        <f>'Sample Weights'!C684</f>
        <v>KLNG-20-4</v>
      </c>
      <c r="E1283" s="41">
        <f>'Sample Weights'!E684</f>
        <v>0.0201</v>
      </c>
      <c r="F1283" s="314" t="s">
        <v>959</v>
      </c>
      <c r="G1283" s="315">
        <v>1.1888</v>
      </c>
      <c r="H1283" s="314" t="s">
        <v>457</v>
      </c>
      <c r="I1283" s="316"/>
      <c r="J1283" s="315">
        <v>0.162</v>
      </c>
      <c r="K1283" s="183">
        <v>13.1245</v>
      </c>
      <c r="L1283" s="183">
        <v>34.4569</v>
      </c>
      <c r="M1283" s="154">
        <f t="shared" si="186"/>
        <v>0.9886180025</v>
      </c>
      <c r="N1283" s="250">
        <f t="shared" si="187"/>
        <v>12.97511697</v>
      </c>
      <c r="O1283" s="250">
        <f t="shared" si="188"/>
        <v>0.4292450348</v>
      </c>
      <c r="P1283" s="156">
        <f>AVERAGE(O1283:O1284)</f>
        <v>0.4311585378</v>
      </c>
      <c r="Q1283" s="157">
        <f>(MAX(O1283:O1284)-MIN(O1283:O1284))/P1283</f>
        <v>0.008876099384</v>
      </c>
      <c r="R1283" s="302" t="str">
        <f>IF(Q1283&gt;C$15, "Repeat", "")</f>
        <v/>
      </c>
    </row>
    <row r="1284">
      <c r="B1284" s="41">
        <f>'Sample Weights'!A685</f>
        <v>684</v>
      </c>
      <c r="C1284" s="41">
        <f>'Sample Weights'!B685</f>
        <v>175</v>
      </c>
      <c r="D1284" s="41" t="str">
        <f>'Sample Weights'!C685</f>
        <v>KLNG-20-4</v>
      </c>
      <c r="E1284" s="41">
        <f>'Sample Weights'!E685</f>
        <v>0.0201</v>
      </c>
      <c r="F1284" s="314" t="s">
        <v>961</v>
      </c>
      <c r="G1284" s="315">
        <v>1.1856</v>
      </c>
      <c r="H1284" s="314" t="s">
        <v>831</v>
      </c>
      <c r="I1284" s="314" t="s">
        <v>831</v>
      </c>
      <c r="J1284" s="315">
        <v>0.1629</v>
      </c>
      <c r="K1284" s="183">
        <v>13.9119</v>
      </c>
      <c r="L1284" s="183">
        <v>35.933</v>
      </c>
      <c r="M1284" s="154">
        <f t="shared" si="186"/>
        <v>0.9470623606</v>
      </c>
      <c r="N1284" s="250">
        <f t="shared" si="187"/>
        <v>13.17543685</v>
      </c>
      <c r="O1284" s="250">
        <f t="shared" si="188"/>
        <v>0.4330720408</v>
      </c>
      <c r="P1284" s="156"/>
      <c r="Q1284" s="157"/>
      <c r="R1284" s="302"/>
    </row>
    <row r="1285">
      <c r="B1285" s="41">
        <f>'Sample Weights'!A686</f>
        <v>685</v>
      </c>
      <c r="C1285" s="41">
        <f>'Sample Weights'!B686</f>
        <v>325</v>
      </c>
      <c r="D1285" s="41" t="str">
        <f>'Sample Weights'!C686</f>
        <v>SLMC-28-1</v>
      </c>
      <c r="E1285" s="41">
        <f>'Sample Weights'!E686</f>
        <v>0.0202</v>
      </c>
      <c r="F1285" s="314" t="s">
        <v>946</v>
      </c>
      <c r="G1285" s="315">
        <v>1.1887</v>
      </c>
      <c r="H1285" s="314" t="s">
        <v>468</v>
      </c>
      <c r="I1285" s="314" t="s">
        <v>468</v>
      </c>
      <c r="J1285" s="315">
        <v>0.1623</v>
      </c>
      <c r="K1285" s="183">
        <v>155.7275</v>
      </c>
      <c r="L1285" s="183">
        <v>31.7395</v>
      </c>
      <c r="M1285" s="154">
        <f t="shared" si="186"/>
        <v>1.072262385</v>
      </c>
      <c r="N1285" s="250">
        <f t="shared" si="187"/>
        <v>166.9807405</v>
      </c>
      <c r="O1285" s="250">
        <f t="shared" si="188"/>
        <v>4.016211333</v>
      </c>
      <c r="P1285" s="156">
        <f>AVERAGE(O1285:O1286)</f>
        <v>3.975279317</v>
      </c>
      <c r="Q1285" s="157">
        <f>(MAX(O1285:O1286)-MIN(O1285:O1286))/P1285</f>
        <v>0.02059327804</v>
      </c>
      <c r="R1285" s="302" t="str">
        <f>IF(Q1285&gt;C$15, "Repeat", "")</f>
        <v/>
      </c>
    </row>
    <row r="1286">
      <c r="B1286" s="41">
        <f>'Sample Weights'!A687</f>
        <v>686</v>
      </c>
      <c r="C1286" s="41">
        <f>'Sample Weights'!B687</f>
        <v>325</v>
      </c>
      <c r="D1286" s="41" t="str">
        <f>'Sample Weights'!C687</f>
        <v>SLMC-28-1</v>
      </c>
      <c r="E1286" s="41">
        <f>'Sample Weights'!E687</f>
        <v>0.0209</v>
      </c>
      <c r="F1286" s="314" t="s">
        <v>946</v>
      </c>
      <c r="G1286" s="315">
        <v>1.1901</v>
      </c>
      <c r="H1286" s="314" t="s">
        <v>832</v>
      </c>
      <c r="I1286" s="316"/>
      <c r="J1286" s="315">
        <v>0.1629</v>
      </c>
      <c r="K1286" s="183">
        <v>161.1729</v>
      </c>
      <c r="L1286" s="183">
        <v>32.4866</v>
      </c>
      <c r="M1286" s="154">
        <f t="shared" si="186"/>
        <v>1.04904675</v>
      </c>
      <c r="N1286" s="250">
        <f t="shared" si="187"/>
        <v>169.077907</v>
      </c>
      <c r="O1286" s="250">
        <f t="shared" si="188"/>
        <v>3.934347301</v>
      </c>
      <c r="P1286" s="156"/>
      <c r="Q1286" s="157"/>
      <c r="R1286" s="302"/>
    </row>
    <row r="1287">
      <c r="B1287" s="41">
        <f>'Sample Weights'!A688</f>
        <v>687</v>
      </c>
      <c r="C1287" s="41">
        <f>'Sample Weights'!B688</f>
        <v>148</v>
      </c>
      <c r="D1287" s="41" t="str">
        <f>'Sample Weights'!C688</f>
        <v>JEFF-30-2</v>
      </c>
      <c r="E1287" s="41">
        <f>'Sample Weights'!E688</f>
        <v>0.0204</v>
      </c>
      <c r="F1287" s="314" t="s">
        <v>976</v>
      </c>
      <c r="G1287" s="315">
        <v>1.1915</v>
      </c>
      <c r="H1287" s="314" t="s">
        <v>474</v>
      </c>
      <c r="I1287" s="316"/>
      <c r="J1287" s="315">
        <v>0.1612</v>
      </c>
      <c r="K1287" s="183">
        <v>75.9858</v>
      </c>
      <c r="L1287" s="183">
        <v>32.7315</v>
      </c>
      <c r="M1287" s="154">
        <f t="shared" si="186"/>
        <v>1.040371204</v>
      </c>
      <c r="N1287" s="250">
        <f t="shared" si="187"/>
        <v>79.05343822</v>
      </c>
      <c r="O1287" s="250">
        <f t="shared" si="188"/>
        <v>1.950887177</v>
      </c>
      <c r="P1287" s="156">
        <f>AVERAGE(O1287:O1288)</f>
        <v>1.917354304</v>
      </c>
      <c r="Q1287" s="157">
        <f>(MAX(O1287:O1288)-MIN(O1287:O1288))/P1287</f>
        <v>0.03497827448</v>
      </c>
      <c r="R1287" s="302" t="str">
        <f>IF(Q1287&gt;C$15, "Repeat", "")</f>
        <v/>
      </c>
    </row>
    <row r="1288">
      <c r="B1288" s="41">
        <f>'Sample Weights'!A689</f>
        <v>688</v>
      </c>
      <c r="C1288" s="41">
        <f>'Sample Weights'!B689</f>
        <v>148</v>
      </c>
      <c r="D1288" s="41" t="str">
        <f>'Sample Weights'!C689</f>
        <v>JEFF-30-2</v>
      </c>
      <c r="E1288" s="41">
        <f>'Sample Weights'!E689</f>
        <v>0.0202</v>
      </c>
      <c r="F1288" s="314" t="s">
        <v>959</v>
      </c>
      <c r="G1288" s="315">
        <v>1.1915</v>
      </c>
      <c r="H1288" s="314" t="s">
        <v>481</v>
      </c>
      <c r="I1288" s="316"/>
      <c r="J1288" s="315">
        <v>0.1617</v>
      </c>
      <c r="K1288" s="183">
        <v>69.3585</v>
      </c>
      <c r="L1288" s="183">
        <v>31.424</v>
      </c>
      <c r="M1288" s="154">
        <f t="shared" si="186"/>
        <v>1.086114712</v>
      </c>
      <c r="N1288" s="250">
        <f t="shared" si="187"/>
        <v>75.33128726</v>
      </c>
      <c r="O1288" s="250">
        <f t="shared" si="188"/>
        <v>1.883821432</v>
      </c>
      <c r="P1288" s="156"/>
      <c r="Q1288" s="157"/>
      <c r="R1288" s="302"/>
    </row>
    <row r="1289">
      <c r="B1289" s="41">
        <f>'Sample Weights'!A690</f>
        <v>689</v>
      </c>
      <c r="C1289" s="41">
        <f>'Sample Weights'!B690</f>
        <v>225</v>
      </c>
      <c r="D1289" s="41" t="str">
        <f>'Sample Weights'!C690</f>
        <v>MCHB-19-3</v>
      </c>
      <c r="E1289" s="41">
        <f>'Sample Weights'!E690</f>
        <v>0.0204</v>
      </c>
      <c r="F1289" s="314" t="s">
        <v>976</v>
      </c>
      <c r="G1289" s="315">
        <v>1.1921</v>
      </c>
      <c r="H1289" s="314" t="s">
        <v>833</v>
      </c>
      <c r="I1289" s="316"/>
      <c r="J1289" s="315">
        <v>0.1614</v>
      </c>
      <c r="K1289" s="183">
        <v>45.9185</v>
      </c>
      <c r="L1289" s="183">
        <v>32.8272</v>
      </c>
      <c r="M1289" s="154">
        <f t="shared" si="186"/>
        <v>1.037919802</v>
      </c>
      <c r="N1289" s="250">
        <f t="shared" si="187"/>
        <v>47.65972041</v>
      </c>
      <c r="O1289" s="250">
        <f t="shared" si="188"/>
        <v>1.225977146</v>
      </c>
      <c r="P1289" s="156">
        <f>AVERAGE(O1289:O1290)</f>
        <v>1.190263496</v>
      </c>
      <c r="Q1289" s="157">
        <f>(MAX(O1289:O1290)-MIN(O1289:O1290))/P1289</f>
        <v>0.06000965331</v>
      </c>
      <c r="R1289" s="302" t="str">
        <f>IF(Q1289&gt;C$15, "Repeat", "")</f>
        <v/>
      </c>
    </row>
    <row r="1290">
      <c r="B1290" s="41">
        <f>'Sample Weights'!A691</f>
        <v>690</v>
      </c>
      <c r="C1290" s="41">
        <f>'Sample Weights'!B691</f>
        <v>225</v>
      </c>
      <c r="D1290" s="41" t="str">
        <f>'Sample Weights'!C691</f>
        <v>MCHB-19-3</v>
      </c>
      <c r="E1290" s="41">
        <f>'Sample Weights'!E691</f>
        <v>0.021</v>
      </c>
      <c r="F1290" s="314" t="s">
        <v>962</v>
      </c>
      <c r="G1290" s="315">
        <v>1.1871</v>
      </c>
      <c r="H1290" s="314" t="s">
        <v>483</v>
      </c>
      <c r="I1290" s="314" t="s">
        <v>481</v>
      </c>
      <c r="J1290" s="315">
        <v>0.1629</v>
      </c>
      <c r="K1290" s="183">
        <v>20.7794</v>
      </c>
      <c r="L1290" s="183">
        <v>15.2629</v>
      </c>
      <c r="M1290" s="154">
        <f t="shared" si="186"/>
        <v>2.223254605</v>
      </c>
      <c r="N1290" s="250">
        <f t="shared" si="187"/>
        <v>46.19789674</v>
      </c>
      <c r="O1290" s="250">
        <f t="shared" si="188"/>
        <v>1.154549846</v>
      </c>
      <c r="P1290" s="156"/>
      <c r="Q1290" s="157"/>
      <c r="R1290" s="302"/>
    </row>
    <row r="1291">
      <c r="B1291" s="41">
        <f>'Sample Weights'!A692</f>
        <v>691</v>
      </c>
      <c r="C1291" s="41">
        <f>'Sample Weights'!B692</f>
        <v>150</v>
      </c>
      <c r="D1291" s="41" t="str">
        <f>'Sample Weights'!C692</f>
        <v>JEFF-30-4</v>
      </c>
      <c r="E1291" s="41">
        <f>'Sample Weights'!E692</f>
        <v>0.0203</v>
      </c>
      <c r="F1291" s="314" t="s">
        <v>962</v>
      </c>
      <c r="G1291" s="315">
        <v>1.1872</v>
      </c>
      <c r="H1291" s="314" t="s">
        <v>834</v>
      </c>
      <c r="I1291" s="314" t="s">
        <v>834</v>
      </c>
      <c r="J1291" s="315">
        <v>0.162</v>
      </c>
      <c r="K1291" s="183">
        <v>93.6936</v>
      </c>
      <c r="L1291" s="183">
        <v>30.7222</v>
      </c>
      <c r="M1291" s="154">
        <f t="shared" si="186"/>
        <v>1.104101309</v>
      </c>
      <c r="N1291" s="250">
        <f t="shared" si="187"/>
        <v>103.4472264</v>
      </c>
      <c r="O1291" s="250">
        <f t="shared" si="188"/>
        <v>2.519771483</v>
      </c>
      <c r="P1291" s="156">
        <f>AVERAGE(O1291:O1292)</f>
        <v>2.556193964</v>
      </c>
      <c r="Q1291" s="157">
        <f>(MAX(O1291:O1292)-MIN(O1291:O1292))/P1291</f>
        <v>0.02849743128</v>
      </c>
      <c r="R1291" s="302" t="str">
        <f>IF(Q1291&gt;C$15, "Repeat", "")</f>
        <v/>
      </c>
    </row>
    <row r="1292">
      <c r="B1292" s="41">
        <f>'Sample Weights'!A693</f>
        <v>692</v>
      </c>
      <c r="C1292" s="41">
        <f>'Sample Weights'!B693</f>
        <v>150</v>
      </c>
      <c r="D1292" s="41" t="str">
        <f>'Sample Weights'!C693</f>
        <v>JEFF-30-4</v>
      </c>
      <c r="E1292" s="41">
        <f>'Sample Weights'!E693</f>
        <v>0.021</v>
      </c>
      <c r="F1292" s="314" t="s">
        <v>946</v>
      </c>
      <c r="G1292" s="315">
        <v>1.184</v>
      </c>
      <c r="H1292" s="314" t="s">
        <v>835</v>
      </c>
      <c r="I1292" s="316"/>
      <c r="J1292" s="315">
        <v>0.1618</v>
      </c>
      <c r="K1292" s="183">
        <v>125.819</v>
      </c>
      <c r="L1292" s="183">
        <v>38.5151</v>
      </c>
      <c r="M1292" s="154">
        <f t="shared" si="186"/>
        <v>0.8802204842</v>
      </c>
      <c r="N1292" s="250">
        <f t="shared" si="187"/>
        <v>110.7484611</v>
      </c>
      <c r="O1292" s="250">
        <f t="shared" si="188"/>
        <v>2.592616445</v>
      </c>
      <c r="P1292" s="156"/>
      <c r="Q1292" s="157"/>
      <c r="R1292" s="302"/>
    </row>
    <row r="1293">
      <c r="B1293" s="41">
        <f>'Sample Weights'!A694</f>
        <v>693</v>
      </c>
      <c r="C1293" s="41">
        <f>'Sample Weights'!B694</f>
        <v>203</v>
      </c>
      <c r="D1293" s="41" t="str">
        <f>'Sample Weights'!C694</f>
        <v>LNZK-28-3</v>
      </c>
      <c r="E1293" s="41">
        <f>'Sample Weights'!E694</f>
        <v>0.0207</v>
      </c>
      <c r="F1293" s="314" t="s">
        <v>975</v>
      </c>
      <c r="G1293" s="315">
        <v>1.1863</v>
      </c>
      <c r="H1293" s="314" t="s">
        <v>495</v>
      </c>
      <c r="I1293" s="316"/>
      <c r="J1293" s="315">
        <v>0.1617</v>
      </c>
      <c r="K1293" s="183">
        <v>44.9187</v>
      </c>
      <c r="L1293" s="183">
        <v>35.4766</v>
      </c>
      <c r="M1293" s="154">
        <f t="shared" si="186"/>
        <v>0.9543665314</v>
      </c>
      <c r="N1293" s="250">
        <f t="shared" si="187"/>
        <v>42.86890391</v>
      </c>
      <c r="O1293" s="250">
        <f t="shared" si="188"/>
        <v>1.094299205</v>
      </c>
      <c r="P1293" s="156">
        <f>AVERAGE(O1293:O1294)</f>
        <v>1.08512772</v>
      </c>
      <c r="Q1293" s="157">
        <f>(MAX(O1293:O1294)-MIN(O1293:O1294))/P1293</f>
        <v>0.01690397343</v>
      </c>
      <c r="R1293" s="302" t="str">
        <f>IF(Q1293&gt;C$15, "Repeat", "")</f>
        <v/>
      </c>
    </row>
    <row r="1294">
      <c r="B1294" s="41">
        <f>'Sample Weights'!A695</f>
        <v>694</v>
      </c>
      <c r="C1294" s="41">
        <f>'Sample Weights'!B695</f>
        <v>203</v>
      </c>
      <c r="D1294" s="41" t="str">
        <f>'Sample Weights'!C695</f>
        <v>LNZK-28-3</v>
      </c>
      <c r="E1294" s="41">
        <f>'Sample Weights'!E695</f>
        <v>0.0206</v>
      </c>
      <c r="F1294" s="314" t="s">
        <v>976</v>
      </c>
      <c r="G1294" s="315">
        <v>1.1871</v>
      </c>
      <c r="H1294" s="314" t="s">
        <v>502</v>
      </c>
      <c r="I1294" s="316"/>
      <c r="J1294" s="315">
        <v>0.1643</v>
      </c>
      <c r="K1294" s="183">
        <v>41.3607</v>
      </c>
      <c r="L1294" s="183">
        <v>33.6829</v>
      </c>
      <c r="M1294" s="154">
        <f t="shared" si="186"/>
        <v>1.009165418</v>
      </c>
      <c r="N1294" s="250">
        <f t="shared" si="187"/>
        <v>41.7397881</v>
      </c>
      <c r="O1294" s="250">
        <f t="shared" si="188"/>
        <v>1.075956235</v>
      </c>
      <c r="P1294" s="156"/>
      <c r="Q1294" s="157"/>
      <c r="R1294" s="302"/>
    </row>
    <row r="1295">
      <c r="B1295" s="41">
        <f>'Sample Weights'!A696</f>
        <v>717</v>
      </c>
      <c r="C1295" s="41" t="str">
        <f>'Sample Weights'!B696</f>
        <v>Nisqually-1</v>
      </c>
      <c r="D1295" s="41" t="str">
        <f>'Sample Weights'!C696</f>
        <v/>
      </c>
      <c r="E1295" s="43">
        <v>0.0206</v>
      </c>
      <c r="F1295" s="314" t="s">
        <v>946</v>
      </c>
      <c r="G1295" s="315">
        <v>1.1904</v>
      </c>
      <c r="H1295" s="314" t="s">
        <v>836</v>
      </c>
      <c r="I1295" s="316"/>
      <c r="J1295" s="315">
        <v>0.161</v>
      </c>
      <c r="K1295" s="183">
        <v>86.1872</v>
      </c>
      <c r="L1295" s="183">
        <v>43.2533</v>
      </c>
      <c r="M1295" s="154">
        <f t="shared" si="186"/>
        <v>0.787339053</v>
      </c>
      <c r="N1295" s="250">
        <f t="shared" si="187"/>
        <v>67.85854843</v>
      </c>
      <c r="O1295" s="250">
        <f t="shared" si="188"/>
        <v>1.674142588</v>
      </c>
      <c r="P1295" s="156">
        <f>AVERAGE(O1295:O1296)</f>
        <v>1.68235417</v>
      </c>
      <c r="Q1295" s="157">
        <f>(MAX(O1295:O1296)-MIN(O1295:O1296))/P1295</f>
        <v>0.009762013536</v>
      </c>
      <c r="R1295" s="302" t="str">
        <f>IF(Q1295&gt;C$15, "Repeat", "")</f>
        <v/>
      </c>
    </row>
    <row r="1296">
      <c r="B1296" s="41">
        <f>'Sample Weights'!A697</f>
        <v>718</v>
      </c>
      <c r="C1296" s="41" t="str">
        <f>'Sample Weights'!B697</f>
        <v>Nisqually-1</v>
      </c>
      <c r="D1296" s="41" t="str">
        <f>'Sample Weights'!C697</f>
        <v/>
      </c>
      <c r="E1296" s="43">
        <v>0.0205</v>
      </c>
      <c r="F1296" s="314" t="s">
        <v>946</v>
      </c>
      <c r="G1296" s="315">
        <v>1.1927</v>
      </c>
      <c r="H1296" s="314" t="s">
        <v>837</v>
      </c>
      <c r="I1296" s="314" t="s">
        <v>833</v>
      </c>
      <c r="J1296" s="315">
        <v>0.1612</v>
      </c>
      <c r="K1296" s="183">
        <v>64.2422</v>
      </c>
      <c r="L1296" s="183">
        <v>32.1947</v>
      </c>
      <c r="M1296" s="154">
        <f t="shared" si="186"/>
        <v>1.059754888</v>
      </c>
      <c r="N1296" s="250">
        <f t="shared" si="187"/>
        <v>68.08098544</v>
      </c>
      <c r="O1296" s="250">
        <f t="shared" si="188"/>
        <v>1.690565752</v>
      </c>
      <c r="P1296" s="156"/>
      <c r="Q1296" s="157"/>
      <c r="R1296" s="302"/>
    </row>
    <row r="1297">
      <c r="B1297" s="251"/>
      <c r="C1297" s="52"/>
      <c r="D1297" s="53"/>
      <c r="E1297" s="52"/>
      <c r="F1297" s="53"/>
      <c r="G1297" s="53"/>
      <c r="H1297" s="29"/>
      <c r="I1297" s="53"/>
      <c r="J1297" s="53"/>
      <c r="K1297" s="52"/>
      <c r="L1297" s="91"/>
      <c r="M1297" s="52"/>
      <c r="N1297" s="52"/>
      <c r="O1297" s="52"/>
      <c r="P1297" s="54"/>
      <c r="Q1297" s="54"/>
    </row>
    <row r="1298">
      <c r="B1298" s="217"/>
      <c r="C1298" s="52"/>
      <c r="D1298" s="53"/>
      <c r="E1298" s="52"/>
      <c r="F1298" s="53"/>
      <c r="G1298" s="53"/>
      <c r="H1298" s="53"/>
      <c r="I1298" s="53"/>
      <c r="J1298" s="53"/>
      <c r="K1298" s="52"/>
      <c r="L1298" s="91" t="s">
        <v>590</v>
      </c>
      <c r="M1298" s="52"/>
      <c r="N1298" s="52"/>
      <c r="O1298" s="52"/>
      <c r="P1298" s="54"/>
      <c r="Q1298" s="54"/>
    </row>
    <row r="1299">
      <c r="B1299" s="251" t="s">
        <v>782</v>
      </c>
      <c r="C1299" s="52"/>
      <c r="D1299" s="53"/>
      <c r="E1299" s="52"/>
      <c r="F1299" s="53"/>
      <c r="G1299" s="53"/>
      <c r="H1299" s="29"/>
      <c r="I1299" s="53"/>
      <c r="J1299" s="53"/>
      <c r="K1299" s="52"/>
      <c r="L1299" s="323">
        <f>AVERAGE(L1273:L1296)</f>
        <v>34.17294583</v>
      </c>
      <c r="M1299" s="52"/>
      <c r="N1299" s="52"/>
      <c r="O1299" s="52"/>
      <c r="P1299" s="54"/>
      <c r="Q1299" s="54"/>
    </row>
    <row r="1300">
      <c r="B1300" s="60" t="s">
        <v>372</v>
      </c>
      <c r="C1300" s="59"/>
      <c r="D1300" s="53"/>
      <c r="E1300" s="52"/>
      <c r="F1300" s="53"/>
      <c r="G1300" s="53"/>
      <c r="H1300" s="53"/>
      <c r="I1300" s="53"/>
      <c r="J1300" s="53"/>
      <c r="K1300" s="52"/>
      <c r="L1300" s="52"/>
      <c r="M1300" s="52"/>
      <c r="N1300" s="52"/>
      <c r="O1300" s="52"/>
      <c r="P1300" s="54"/>
      <c r="Q1300" s="54"/>
    </row>
    <row r="1301">
      <c r="B1301" s="127" t="s">
        <v>1168</v>
      </c>
      <c r="C1301" s="52"/>
      <c r="D1301" s="53"/>
      <c r="E1301" s="52"/>
      <c r="F1301" s="53"/>
      <c r="G1301" s="53"/>
      <c r="H1301" s="53"/>
      <c r="I1301" s="53"/>
      <c r="J1301" s="53"/>
      <c r="K1301" s="52"/>
      <c r="L1301" s="52"/>
      <c r="M1301" s="52"/>
      <c r="N1301" s="52"/>
      <c r="O1301" s="52"/>
      <c r="P1301" s="54"/>
      <c r="Q1301" s="54"/>
    </row>
    <row r="1302">
      <c r="B1302" s="132"/>
      <c r="C1302" s="52"/>
      <c r="D1302" s="53"/>
      <c r="E1302" s="52"/>
      <c r="F1302" s="63" t="s">
        <v>1186</v>
      </c>
      <c r="G1302" s="53"/>
      <c r="H1302" s="53"/>
      <c r="I1302" s="63" t="s">
        <v>1187</v>
      </c>
      <c r="J1302" s="53"/>
      <c r="K1302" s="52"/>
      <c r="L1302" s="52"/>
      <c r="M1302" s="52"/>
      <c r="N1302" s="52"/>
      <c r="O1302" s="52"/>
      <c r="P1302" s="54"/>
      <c r="Q1302" s="54"/>
      <c r="R1302" s="91"/>
    </row>
    <row r="1303">
      <c r="B1303" s="306" t="s">
        <v>394</v>
      </c>
      <c r="C1303" s="328" t="s">
        <v>4</v>
      </c>
      <c r="D1303" s="328" t="s">
        <v>5</v>
      </c>
      <c r="E1303" s="328" t="s">
        <v>398</v>
      </c>
      <c r="F1303" s="328" t="s">
        <v>399</v>
      </c>
      <c r="G1303" s="328" t="s">
        <v>400</v>
      </c>
      <c r="H1303" s="328" t="s">
        <v>401</v>
      </c>
      <c r="I1303" s="328" t="s">
        <v>402</v>
      </c>
      <c r="J1303" s="328" t="s">
        <v>403</v>
      </c>
      <c r="K1303" s="328" t="s">
        <v>404</v>
      </c>
      <c r="L1303" s="328" t="s">
        <v>405</v>
      </c>
      <c r="M1303" s="328" t="s">
        <v>406</v>
      </c>
      <c r="N1303" s="328" t="s">
        <v>407</v>
      </c>
      <c r="O1303" s="328" t="s">
        <v>408</v>
      </c>
      <c r="P1303" s="329" t="s">
        <v>409</v>
      </c>
      <c r="Q1303" s="329" t="s">
        <v>411</v>
      </c>
      <c r="R1303" s="308" t="s">
        <v>412</v>
      </c>
    </row>
    <row r="1304">
      <c r="B1304" s="41">
        <f>'Sample Weights'!A722</f>
        <v>741</v>
      </c>
      <c r="C1304" s="41">
        <f>'Sample Weights'!B722</f>
        <v>30</v>
      </c>
      <c r="D1304" s="41" t="str">
        <f>'Sample Weights'!C722</f>
        <v/>
      </c>
      <c r="E1304" s="41">
        <f>'Sample Weights'!D722</f>
        <v>0.0205</v>
      </c>
      <c r="F1304" s="314" t="s">
        <v>975</v>
      </c>
      <c r="G1304" s="315">
        <v>1.1833</v>
      </c>
      <c r="H1304" s="314" t="s">
        <v>1188</v>
      </c>
      <c r="I1304" s="314" t="s">
        <v>1188</v>
      </c>
      <c r="J1304" s="315">
        <v>0.1633</v>
      </c>
      <c r="K1304" s="301">
        <v>15.7947</v>
      </c>
      <c r="L1304" s="301">
        <v>31.5617</v>
      </c>
      <c r="M1304" s="154">
        <f t="shared" ref="M1304:M1313" si="189">(L$1312/(F$1312/C$10)/(F$1312/C$10+(G$1312-F$1312)/C$11+J$1312/C$12))/(L1304/(F1304/C$10)/(F1304/C$10+(G1304-F1304)/C$11+J1304/C$12))</f>
        <v>1.146302582</v>
      </c>
      <c r="N1304" s="250">
        <f t="shared" ref="N1304:N1313" si="190">K1304*M1304</f>
        <v>18.10550539</v>
      </c>
      <c r="O1304" s="250">
        <f t="shared" ref="O1304:O1313" si="191">(N1304-D$1264)/D$1263*(F1304/C$10+(G1304-F1304)/C$11+J1304/C$12)/E1304</f>
        <v>0.5367436739</v>
      </c>
      <c r="P1304" s="156">
        <f>AVERAGE(O1304:O1305)</f>
        <v>0.56256757</v>
      </c>
      <c r="Q1304" s="157">
        <f>(MAX(O1304:O1305)-MIN(O1304:O1305))/P1304</f>
        <v>0.09180726895</v>
      </c>
      <c r="R1304" s="302" t="str">
        <f>IF(Q1304&gt;C$15, "Repeat", "")</f>
        <v/>
      </c>
    </row>
    <row r="1305">
      <c r="B1305" s="41">
        <f>'Sample Weights'!A723</f>
        <v>742</v>
      </c>
      <c r="C1305" s="41">
        <f>'Sample Weights'!B723</f>
        <v>30</v>
      </c>
      <c r="D1305" s="41" t="str">
        <f>'Sample Weights'!C723</f>
        <v/>
      </c>
      <c r="E1305" s="41">
        <f>'Sample Weights'!D723</f>
        <v>0.0203</v>
      </c>
      <c r="F1305" s="314" t="s">
        <v>969</v>
      </c>
      <c r="G1305" s="315">
        <v>1.1795</v>
      </c>
      <c r="H1305" s="314" t="s">
        <v>1189</v>
      </c>
      <c r="I1305" s="316"/>
      <c r="J1305" s="315">
        <v>0.1621</v>
      </c>
      <c r="K1305" s="183">
        <v>17.6956</v>
      </c>
      <c r="L1305" s="183">
        <v>31.546</v>
      </c>
      <c r="M1305" s="154">
        <f t="shared" si="189"/>
        <v>1.141666314</v>
      </c>
      <c r="N1305" s="250">
        <f t="shared" si="190"/>
        <v>20.20247043</v>
      </c>
      <c r="O1305" s="250">
        <f t="shared" si="191"/>
        <v>0.5883914661</v>
      </c>
      <c r="P1305" s="156"/>
      <c r="Q1305" s="157"/>
      <c r="R1305" s="302"/>
    </row>
    <row r="1306">
      <c r="B1306" s="41">
        <f>'Sample Weights'!A724</f>
        <v>743</v>
      </c>
      <c r="C1306" s="41">
        <f>'Sample Weights'!B724</f>
        <v>209</v>
      </c>
      <c r="D1306" s="41" t="str">
        <f>'Sample Weights'!C724</f>
        <v/>
      </c>
      <c r="E1306" s="41">
        <f>'Sample Weights'!D724</f>
        <v>0.0209</v>
      </c>
      <c r="F1306" s="314" t="s">
        <v>969</v>
      </c>
      <c r="G1306" s="315">
        <v>1.1815</v>
      </c>
      <c r="H1306" s="314" t="s">
        <v>1190</v>
      </c>
      <c r="I1306" s="316"/>
      <c r="J1306" s="315">
        <v>0.1633</v>
      </c>
      <c r="K1306" s="183">
        <v>301.7969</v>
      </c>
      <c r="L1306" s="183">
        <v>36.6891</v>
      </c>
      <c r="M1306" s="154">
        <f t="shared" si="189"/>
        <v>0.9837447663</v>
      </c>
      <c r="N1306" s="250">
        <f t="shared" si="190"/>
        <v>296.8911209</v>
      </c>
      <c r="O1306" s="250">
        <f t="shared" si="191"/>
        <v>6.773519468</v>
      </c>
      <c r="P1306" s="156">
        <f>AVERAGE(O1306:O1307)</f>
        <v>6.813806802</v>
      </c>
      <c r="Q1306" s="157">
        <f>(MAX(O1306:O1307)-MIN(O1306:O1307))/P1306</f>
        <v>0.01182520591</v>
      </c>
      <c r="R1306" s="302" t="str">
        <f>IF(Q1306&gt;C$15, "Repeat", "")</f>
        <v/>
      </c>
    </row>
    <row r="1307">
      <c r="B1307" s="41">
        <f>'Sample Weights'!A725</f>
        <v>744</v>
      </c>
      <c r="C1307" s="41">
        <f>'Sample Weights'!B725</f>
        <v>209</v>
      </c>
      <c r="D1307" s="41" t="str">
        <f>'Sample Weights'!C725</f>
        <v/>
      </c>
      <c r="E1307" s="41">
        <f>'Sample Weights'!D725</f>
        <v>0.0205</v>
      </c>
      <c r="F1307" s="314" t="s">
        <v>946</v>
      </c>
      <c r="G1307" s="315">
        <v>1.1865</v>
      </c>
      <c r="H1307" s="314" t="s">
        <v>1191</v>
      </c>
      <c r="I1307" s="314" t="s">
        <v>1191</v>
      </c>
      <c r="J1307" s="315">
        <v>0.1616</v>
      </c>
      <c r="K1307" s="183">
        <v>300.0407</v>
      </c>
      <c r="L1307" s="183">
        <v>37.1273</v>
      </c>
      <c r="M1307" s="154">
        <f t="shared" si="189"/>
        <v>0.9789743386</v>
      </c>
      <c r="N1307" s="250">
        <f t="shared" si="190"/>
        <v>293.7321458</v>
      </c>
      <c r="O1307" s="250">
        <f t="shared" si="191"/>
        <v>6.854094137</v>
      </c>
      <c r="P1307" s="156"/>
      <c r="Q1307" s="157"/>
      <c r="R1307" s="302"/>
    </row>
    <row r="1308">
      <c r="B1308" s="41">
        <f>'Sample Weights'!A726</f>
        <v>745</v>
      </c>
      <c r="C1308" s="41">
        <f>'Sample Weights'!B726</f>
        <v>162</v>
      </c>
      <c r="D1308" s="41" t="str">
        <f>'Sample Weights'!C726</f>
        <v/>
      </c>
      <c r="E1308" s="41">
        <f>'Sample Weights'!D726</f>
        <v>0.0208</v>
      </c>
      <c r="F1308" s="314" t="s">
        <v>976</v>
      </c>
      <c r="G1308" s="315">
        <v>1.1776</v>
      </c>
      <c r="H1308" s="314" t="s">
        <v>1192</v>
      </c>
      <c r="I1308" s="316"/>
      <c r="J1308" s="315">
        <v>0.1626</v>
      </c>
      <c r="K1308" s="183">
        <v>6.6638</v>
      </c>
      <c r="L1308" s="183">
        <v>43.2607</v>
      </c>
      <c r="M1308" s="154">
        <f t="shared" si="189"/>
        <v>0.834019165</v>
      </c>
      <c r="N1308" s="250">
        <f t="shared" si="190"/>
        <v>5.557736912</v>
      </c>
      <c r="O1308" s="250">
        <f t="shared" si="191"/>
        <v>0.2448881133</v>
      </c>
      <c r="P1308" s="156">
        <f>AVERAGE(O1308:O1309)</f>
        <v>0.2412926665</v>
      </c>
      <c r="Q1308" s="157">
        <f>(MAX(O1308:O1309)-MIN(O1308:O1309))/P1308</f>
        <v>0.02980154164</v>
      </c>
      <c r="R1308" s="302" t="str">
        <f>IF(Q1308&gt;C$15, "Repeat", "")</f>
        <v/>
      </c>
    </row>
    <row r="1309">
      <c r="B1309" s="41">
        <f>'Sample Weights'!A727</f>
        <v>746</v>
      </c>
      <c r="C1309" s="41">
        <f>'Sample Weights'!B727</f>
        <v>162</v>
      </c>
      <c r="D1309" s="41" t="str">
        <f>'Sample Weights'!C727</f>
        <v/>
      </c>
      <c r="E1309" s="41">
        <f>'Sample Weights'!D727</f>
        <v>0.0206</v>
      </c>
      <c r="F1309" s="314" t="s">
        <v>962</v>
      </c>
      <c r="G1309" s="315">
        <v>1.1843</v>
      </c>
      <c r="H1309" s="314" t="s">
        <v>1193</v>
      </c>
      <c r="I1309" s="316"/>
      <c r="J1309" s="315">
        <v>0.1623</v>
      </c>
      <c r="K1309" s="183">
        <v>4.5681</v>
      </c>
      <c r="L1309" s="183">
        <v>32.5551</v>
      </c>
      <c r="M1309" s="154">
        <f t="shared" si="189"/>
        <v>1.112734455</v>
      </c>
      <c r="N1309" s="250">
        <f t="shared" si="190"/>
        <v>5.083082262</v>
      </c>
      <c r="O1309" s="250">
        <f t="shared" si="191"/>
        <v>0.2376972198</v>
      </c>
      <c r="P1309" s="156"/>
      <c r="Q1309" s="157"/>
      <c r="R1309" s="302"/>
    </row>
    <row r="1310">
      <c r="B1310" s="41">
        <f>'Sample Weights'!A728</f>
        <v>747</v>
      </c>
      <c r="C1310" s="41">
        <f>'Sample Weights'!B728</f>
        <v>381</v>
      </c>
      <c r="D1310" s="41" t="str">
        <f>'Sample Weights'!C728</f>
        <v/>
      </c>
      <c r="E1310" s="41">
        <f>'Sample Weights'!D728</f>
        <v>0.021</v>
      </c>
      <c r="F1310" s="314" t="s">
        <v>976</v>
      </c>
      <c r="G1310" s="315">
        <v>1.1814</v>
      </c>
      <c r="H1310" s="314" t="s">
        <v>1194</v>
      </c>
      <c r="I1310" s="314" t="s">
        <v>1191</v>
      </c>
      <c r="J1310" s="315">
        <v>0.1615</v>
      </c>
      <c r="K1310" s="183">
        <v>125.1026</v>
      </c>
      <c r="L1310" s="183">
        <v>34.0328</v>
      </c>
      <c r="M1310" s="154">
        <f t="shared" si="189"/>
        <v>1.062680511</v>
      </c>
      <c r="N1310" s="250">
        <f t="shared" si="190"/>
        <v>132.9440949</v>
      </c>
      <c r="O1310" s="250">
        <f t="shared" si="191"/>
        <v>3.081583333</v>
      </c>
      <c r="P1310" s="156">
        <f>AVERAGE(O1310:O1311)</f>
        <v>3.065801582</v>
      </c>
      <c r="Q1310" s="157">
        <f>(MAX(O1310:O1311)-MIN(O1310:O1311))/P1310</f>
        <v>0.01029535039</v>
      </c>
      <c r="R1310" s="302" t="str">
        <f>IF(Q1310&gt;C$15, "Repeat", "")</f>
        <v/>
      </c>
    </row>
    <row r="1311">
      <c r="B1311" s="41">
        <f>'Sample Weights'!A729</f>
        <v>748</v>
      </c>
      <c r="C1311" s="41">
        <f>'Sample Weights'!B729</f>
        <v>381</v>
      </c>
      <c r="D1311" s="41" t="str">
        <f>'Sample Weights'!C729</f>
        <v/>
      </c>
      <c r="E1311" s="41">
        <f>'Sample Weights'!D729</f>
        <v>0.0211</v>
      </c>
      <c r="F1311" s="314" t="s">
        <v>976</v>
      </c>
      <c r="G1311" s="315">
        <v>1.1858</v>
      </c>
      <c r="H1311" s="314" t="s">
        <v>1195</v>
      </c>
      <c r="I1311" s="316"/>
      <c r="J1311" s="315">
        <v>0.1627</v>
      </c>
      <c r="K1311" s="183">
        <v>121.7797</v>
      </c>
      <c r="L1311" s="183">
        <v>33.5935</v>
      </c>
      <c r="M1311" s="154">
        <f t="shared" si="189"/>
        <v>1.080890578</v>
      </c>
      <c r="N1311" s="250">
        <f t="shared" si="190"/>
        <v>131.6305303</v>
      </c>
      <c r="O1311" s="250">
        <f t="shared" si="191"/>
        <v>3.050019831</v>
      </c>
      <c r="P1311" s="156"/>
      <c r="Q1311" s="157"/>
      <c r="R1311" s="302"/>
    </row>
    <row r="1312">
      <c r="B1312" s="41">
        <f>'Sample Weights'!A730</f>
        <v>749</v>
      </c>
      <c r="C1312" s="41" t="str">
        <f>'Sample Weights'!B730</f>
        <v>Nisqually-1</v>
      </c>
      <c r="D1312" s="41" t="str">
        <f>'Sample Weights'!C730</f>
        <v/>
      </c>
      <c r="E1312" s="41">
        <f>'Sample Weights'!D730</f>
        <v>0.0212</v>
      </c>
      <c r="F1312" s="314" t="s">
        <v>959</v>
      </c>
      <c r="G1312" s="315">
        <v>1.1874</v>
      </c>
      <c r="H1312" s="314" t="s">
        <v>1196</v>
      </c>
      <c r="I1312" s="316"/>
      <c r="J1312" s="315">
        <v>0.1627</v>
      </c>
      <c r="K1312" s="183">
        <v>77.4611</v>
      </c>
      <c r="L1312" s="184">
        <v>36.4287</v>
      </c>
      <c r="M1312" s="154">
        <f t="shared" si="189"/>
        <v>1</v>
      </c>
      <c r="N1312" s="250">
        <f t="shared" si="190"/>
        <v>77.4611</v>
      </c>
      <c r="O1312" s="250">
        <f t="shared" si="191"/>
        <v>1.837493108</v>
      </c>
      <c r="P1312" s="156">
        <f>AVERAGE(O1312:O1313)</f>
        <v>1.827818831</v>
      </c>
      <c r="Q1312" s="157">
        <f>(MAX(O1312:O1313)-MIN(O1312:O1313))/P1312</f>
        <v>0.01058559688</v>
      </c>
      <c r="R1312" s="302" t="str">
        <f>IF(Q1312&gt;C$15, "Repeat", "")</f>
        <v/>
      </c>
    </row>
    <row r="1313">
      <c r="B1313" s="41">
        <f>'Sample Weights'!A731</f>
        <v>750</v>
      </c>
      <c r="C1313" s="41" t="str">
        <f>'Sample Weights'!B731</f>
        <v>Nisqually-1</v>
      </c>
      <c r="D1313" s="41" t="str">
        <f>'Sample Weights'!C731</f>
        <v/>
      </c>
      <c r="E1313" s="41">
        <f>'Sample Weights'!D731</f>
        <v>0.0209</v>
      </c>
      <c r="F1313" s="314" t="s">
        <v>961</v>
      </c>
      <c r="G1313" s="315">
        <v>1.1811</v>
      </c>
      <c r="H1313" s="314" t="s">
        <v>1197</v>
      </c>
      <c r="I1313" s="314" t="s">
        <v>1196</v>
      </c>
      <c r="J1313" s="315">
        <v>0.1629</v>
      </c>
      <c r="K1313" s="183">
        <v>76.14</v>
      </c>
      <c r="L1313" s="183">
        <v>36.4491</v>
      </c>
      <c r="M1313" s="154">
        <f t="shared" si="189"/>
        <v>0.9957081769</v>
      </c>
      <c r="N1313" s="250">
        <f t="shared" si="190"/>
        <v>75.81322059</v>
      </c>
      <c r="O1313" s="250">
        <f t="shared" si="191"/>
        <v>1.818144554</v>
      </c>
      <c r="P1313" s="156"/>
      <c r="Q1313" s="157"/>
      <c r="R1313" s="302"/>
    </row>
    <row r="1314">
      <c r="B1314" s="251"/>
      <c r="C1314" s="52"/>
      <c r="D1314" s="53"/>
      <c r="E1314" s="52"/>
      <c r="F1314" s="53"/>
      <c r="G1314" s="53"/>
      <c r="H1314" s="29"/>
      <c r="I1314" s="53"/>
      <c r="J1314" s="53"/>
      <c r="K1314" s="52"/>
      <c r="L1314" s="91"/>
      <c r="M1314" s="52"/>
      <c r="N1314" s="52"/>
      <c r="O1314" s="52"/>
      <c r="P1314" s="54"/>
      <c r="Q1314" s="54"/>
    </row>
    <row r="1315">
      <c r="B1315" s="132"/>
      <c r="C1315" s="52"/>
      <c r="D1315" s="53"/>
      <c r="E1315" s="52"/>
      <c r="F1315" s="53"/>
      <c r="G1315" s="53"/>
      <c r="H1315" s="53"/>
      <c r="I1315" s="53"/>
      <c r="J1315" s="53"/>
      <c r="K1315" s="52"/>
      <c r="L1315" s="91" t="s">
        <v>590</v>
      </c>
      <c r="M1315" s="52"/>
      <c r="N1315" s="52"/>
      <c r="O1315" s="52"/>
      <c r="P1315" s="54"/>
      <c r="Q1315" s="54"/>
    </row>
    <row r="1316">
      <c r="A1316" s="91"/>
      <c r="B1316" s="251" t="s">
        <v>1198</v>
      </c>
      <c r="C1316" s="91"/>
      <c r="D1316" s="91"/>
      <c r="E1316" s="91"/>
      <c r="F1316" s="91"/>
      <c r="G1316" s="91"/>
      <c r="H1316" s="91"/>
      <c r="I1316" s="91"/>
      <c r="J1316" s="91"/>
      <c r="K1316" s="91"/>
      <c r="L1316" s="323">
        <f>AVERAGE(L1304:L1313)</f>
        <v>35.3244</v>
      </c>
      <c r="M1316" s="91"/>
      <c r="N1316" s="91"/>
      <c r="O1316" s="304"/>
      <c r="P1316" s="304"/>
      <c r="Q1316" s="91"/>
      <c r="R1316" s="91"/>
    </row>
    <row r="1317">
      <c r="A1317" s="91"/>
      <c r="B1317" s="60" t="s">
        <v>372</v>
      </c>
      <c r="C1317" s="344" t="s">
        <v>1199</v>
      </c>
      <c r="D1317" s="91"/>
      <c r="E1317" s="91"/>
      <c r="F1317" s="91"/>
      <c r="G1317" s="91"/>
      <c r="H1317" s="91"/>
      <c r="I1317" s="91"/>
      <c r="J1317" s="91"/>
      <c r="K1317" s="91"/>
      <c r="L1317" s="91"/>
      <c r="M1317" s="91"/>
      <c r="N1317" s="91"/>
      <c r="O1317" s="91"/>
      <c r="P1317" s="304"/>
      <c r="Q1317" s="304"/>
      <c r="R1317" s="91"/>
      <c r="S1317" s="91"/>
    </row>
    <row r="1318">
      <c r="A1318" s="91"/>
      <c r="B1318" s="60" t="s">
        <v>1168</v>
      </c>
      <c r="C1318" s="91"/>
      <c r="D1318" s="91"/>
      <c r="E1318" s="91"/>
      <c r="F1318" s="91"/>
      <c r="G1318" s="91"/>
      <c r="H1318" s="91"/>
      <c r="I1318" s="91"/>
      <c r="J1318" s="91"/>
      <c r="K1318" s="91"/>
      <c r="L1318" s="91"/>
      <c r="M1318" s="91"/>
      <c r="N1318" s="91"/>
      <c r="O1318" s="91"/>
      <c r="P1318" s="304"/>
      <c r="Q1318" s="304"/>
      <c r="R1318" s="91"/>
      <c r="S1318" s="91"/>
    </row>
    <row r="1319">
      <c r="A1319" s="91"/>
      <c r="B1319" s="318"/>
      <c r="C1319" s="318"/>
      <c r="D1319" s="318"/>
      <c r="E1319" s="318"/>
      <c r="F1319" s="319" t="s">
        <v>1200</v>
      </c>
      <c r="G1319" s="318"/>
      <c r="H1319" s="318"/>
      <c r="I1319" s="319" t="s">
        <v>1201</v>
      </c>
      <c r="J1319" s="318"/>
      <c r="K1319" s="318"/>
      <c r="L1319" s="318"/>
      <c r="M1319" s="318"/>
      <c r="N1319" s="318"/>
      <c r="O1319" s="318"/>
      <c r="P1319" s="322"/>
      <c r="Q1319" s="322"/>
      <c r="R1319" s="318"/>
      <c r="S1319" s="91"/>
    </row>
    <row r="1320">
      <c r="A1320" s="309"/>
      <c r="B1320" s="345" t="s">
        <v>394</v>
      </c>
      <c r="C1320" s="345" t="s">
        <v>4</v>
      </c>
      <c r="D1320" s="345" t="s">
        <v>5</v>
      </c>
      <c r="E1320" s="345" t="s">
        <v>398</v>
      </c>
      <c r="F1320" s="345" t="s">
        <v>399</v>
      </c>
      <c r="G1320" s="345" t="s">
        <v>400</v>
      </c>
      <c r="H1320" s="345" t="s">
        <v>401</v>
      </c>
      <c r="I1320" s="345" t="s">
        <v>402</v>
      </c>
      <c r="J1320" s="345" t="s">
        <v>403</v>
      </c>
      <c r="K1320" s="345" t="s">
        <v>404</v>
      </c>
      <c r="L1320" s="345" t="s">
        <v>405</v>
      </c>
      <c r="M1320" s="345" t="s">
        <v>406</v>
      </c>
      <c r="N1320" s="345" t="s">
        <v>407</v>
      </c>
      <c r="O1320" s="345" t="s">
        <v>408</v>
      </c>
      <c r="P1320" s="346" t="s">
        <v>409</v>
      </c>
      <c r="Q1320" s="346" t="s">
        <v>411</v>
      </c>
      <c r="R1320" s="347" t="s">
        <v>412</v>
      </c>
      <c r="S1320" s="91"/>
    </row>
    <row r="1321">
      <c r="A1321" s="309"/>
      <c r="B1321" s="348">
        <f>'Sample Weights'!A732</f>
        <v>751</v>
      </c>
      <c r="C1321" s="348">
        <f>'Sample Weights'!B732</f>
        <v>273</v>
      </c>
      <c r="D1321" s="348" t="str">
        <f>'Sample Weights'!C732</f>
        <v>QLKE-16-3/TO-34-23</v>
      </c>
      <c r="E1321" s="348">
        <f>'Sample Weights'!D732</f>
        <v>0.0204</v>
      </c>
      <c r="F1321" s="151">
        <v>0.0997</v>
      </c>
      <c r="G1321" s="151">
        <v>1.1747</v>
      </c>
      <c r="H1321" s="152" t="s">
        <v>866</v>
      </c>
      <c r="I1321" s="349" t="s">
        <v>866</v>
      </c>
      <c r="J1321" s="350">
        <v>0.1624</v>
      </c>
      <c r="K1321" s="351"/>
      <c r="L1321" s="351"/>
      <c r="M1321" s="352"/>
      <c r="N1321" s="352"/>
      <c r="O1321" s="352"/>
      <c r="P1321" s="353"/>
      <c r="Q1321" s="353"/>
      <c r="R1321" s="91"/>
      <c r="S1321" s="91"/>
    </row>
    <row r="1322">
      <c r="A1322" s="309"/>
      <c r="B1322" s="348">
        <f>'Sample Weights'!A733</f>
        <v>752</v>
      </c>
      <c r="C1322" s="348">
        <f>'Sample Weights'!B733</f>
        <v>273</v>
      </c>
      <c r="D1322" s="348" t="str">
        <f>'Sample Weights'!C733</f>
        <v>QLKE-16-3/TO-34-23</v>
      </c>
      <c r="E1322" s="348">
        <f>'Sample Weights'!D733</f>
        <v>0.0208</v>
      </c>
      <c r="F1322" s="151">
        <v>0.0995</v>
      </c>
      <c r="G1322" s="151">
        <v>1.1752</v>
      </c>
      <c r="H1322" s="152" t="s">
        <v>899</v>
      </c>
      <c r="I1322" s="354"/>
      <c r="J1322" s="350">
        <v>0.1625</v>
      </c>
      <c r="K1322" s="352"/>
      <c r="L1322" s="352"/>
      <c r="M1322" s="352"/>
      <c r="N1322" s="352"/>
      <c r="O1322" s="352"/>
      <c r="P1322" s="353"/>
      <c r="Q1322" s="353"/>
      <c r="R1322" s="91"/>
      <c r="S1322" s="91"/>
    </row>
    <row r="1323">
      <c r="A1323" s="309"/>
      <c r="B1323" s="348">
        <f>'Sample Weights'!A734</f>
        <v>753</v>
      </c>
      <c r="C1323" s="348">
        <f>'Sample Weights'!B734</f>
        <v>441</v>
      </c>
      <c r="D1323" s="348" t="str">
        <f>'Sample Weights'!C734</f>
        <v>QLKE-16-3/TO-33-8</v>
      </c>
      <c r="E1323" s="348">
        <f>'Sample Weights'!D734</f>
        <v>0.0213</v>
      </c>
      <c r="F1323" s="151">
        <v>0.0994</v>
      </c>
      <c r="G1323" s="151">
        <v>1.184</v>
      </c>
      <c r="H1323" s="152" t="s">
        <v>868</v>
      </c>
      <c r="I1323" s="354"/>
      <c r="J1323" s="350">
        <v>0.1633</v>
      </c>
      <c r="K1323" s="352"/>
      <c r="L1323" s="352"/>
      <c r="M1323" s="352"/>
      <c r="N1323" s="352"/>
      <c r="O1323" s="352"/>
      <c r="P1323" s="353"/>
      <c r="Q1323" s="353"/>
      <c r="R1323" s="91"/>
      <c r="S1323" s="91"/>
    </row>
    <row r="1324">
      <c r="A1324" s="309"/>
      <c r="B1324" s="348">
        <f>'Sample Weights'!A735</f>
        <v>754</v>
      </c>
      <c r="C1324" s="348">
        <f>'Sample Weights'!B735</f>
        <v>441</v>
      </c>
      <c r="D1324" s="348" t="str">
        <f>'Sample Weights'!C735</f>
        <v>QLKE-16-3/TO-33-8</v>
      </c>
      <c r="E1324" s="348">
        <f>'Sample Weights'!D735</f>
        <v>0.0211</v>
      </c>
      <c r="F1324" s="151">
        <v>0.0999</v>
      </c>
      <c r="G1324" s="151">
        <v>1.1832</v>
      </c>
      <c r="H1324" s="152" t="s">
        <v>900</v>
      </c>
      <c r="I1324" s="354"/>
      <c r="J1324" s="350">
        <v>0.1622</v>
      </c>
      <c r="K1324" s="352"/>
      <c r="L1324" s="352"/>
      <c r="M1324" s="352"/>
      <c r="N1324" s="352"/>
      <c r="O1324" s="352"/>
      <c r="P1324" s="353"/>
      <c r="Q1324" s="353"/>
      <c r="R1324" s="91"/>
      <c r="S1324" s="91"/>
    </row>
    <row r="1325">
      <c r="A1325" s="309"/>
      <c r="B1325" s="348">
        <f>'Sample Weights'!A736</f>
        <v>755</v>
      </c>
      <c r="C1325" s="348">
        <f>'Sample Weights'!B736</f>
        <v>528</v>
      </c>
      <c r="D1325" s="348" t="str">
        <f>'Sample Weights'!C736</f>
        <v>NBON-29-4/TO-35-28</v>
      </c>
      <c r="E1325" s="348">
        <f>'Sample Weights'!D736</f>
        <v>0.0203</v>
      </c>
      <c r="F1325" s="151">
        <v>0.0996</v>
      </c>
      <c r="G1325" s="151">
        <v>1.1815</v>
      </c>
      <c r="H1325" s="152" t="s">
        <v>1087</v>
      </c>
      <c r="I1325" s="354"/>
      <c r="J1325" s="350">
        <v>0.1622</v>
      </c>
      <c r="K1325" s="352"/>
      <c r="L1325" s="352"/>
      <c r="M1325" s="352"/>
      <c r="N1325" s="352"/>
      <c r="O1325" s="352"/>
      <c r="P1325" s="353"/>
      <c r="Q1325" s="353"/>
      <c r="R1325" s="91"/>
      <c r="S1325" s="91"/>
    </row>
    <row r="1326">
      <c r="A1326" s="309"/>
      <c r="B1326" s="348">
        <f>'Sample Weights'!A737</f>
        <v>756</v>
      </c>
      <c r="C1326" s="348">
        <f>'Sample Weights'!B737</f>
        <v>528</v>
      </c>
      <c r="D1326" s="348" t="str">
        <f>'Sample Weights'!C737</f>
        <v>NBON-29-4/TO-35-28</v>
      </c>
      <c r="E1326" s="348">
        <f>'Sample Weights'!D737</f>
        <v>0.0204</v>
      </c>
      <c r="F1326" s="151">
        <v>0.0997</v>
      </c>
      <c r="G1326" s="151">
        <v>1.1837</v>
      </c>
      <c r="H1326" s="152" t="s">
        <v>1088</v>
      </c>
      <c r="I1326" s="349" t="s">
        <v>1087</v>
      </c>
      <c r="J1326" s="350">
        <v>0.1648</v>
      </c>
      <c r="K1326" s="352"/>
      <c r="L1326" s="352"/>
      <c r="M1326" s="352"/>
      <c r="N1326" s="352"/>
      <c r="O1326" s="352"/>
      <c r="P1326" s="353"/>
      <c r="Q1326" s="353"/>
      <c r="R1326" s="91"/>
      <c r="S1326" s="91"/>
    </row>
    <row r="1327">
      <c r="A1327" s="309"/>
      <c r="B1327" s="348">
        <f>'Sample Weights'!A738</f>
        <v>757</v>
      </c>
      <c r="C1327" s="348">
        <f>'Sample Weights'!B738</f>
        <v>417</v>
      </c>
      <c r="D1327" s="348" t="str">
        <f>'Sample Weights'!C738</f>
        <v>NBON-29-4/TO-2-1</v>
      </c>
      <c r="E1327" s="348">
        <f>'Sample Weights'!D738</f>
        <v>0.0214</v>
      </c>
      <c r="F1327" s="151">
        <v>0.0996</v>
      </c>
      <c r="G1327" s="151">
        <v>1.1822</v>
      </c>
      <c r="H1327" s="152" t="s">
        <v>1090</v>
      </c>
      <c r="I1327" s="349" t="s">
        <v>1090</v>
      </c>
      <c r="J1327" s="350">
        <v>0.1648</v>
      </c>
      <c r="K1327" s="352"/>
      <c r="L1327" s="352"/>
      <c r="M1327" s="352"/>
      <c r="N1327" s="352"/>
      <c r="O1327" s="352"/>
      <c r="P1327" s="353"/>
      <c r="Q1327" s="353"/>
      <c r="R1327" s="91"/>
      <c r="S1327" s="91"/>
    </row>
    <row r="1328">
      <c r="A1328" s="309"/>
      <c r="B1328" s="348">
        <f>'Sample Weights'!A739</f>
        <v>758</v>
      </c>
      <c r="C1328" s="348">
        <f>'Sample Weights'!B739</f>
        <v>417</v>
      </c>
      <c r="D1328" s="348" t="str">
        <f>'Sample Weights'!C739</f>
        <v>NBON-29-4/TO-2-1</v>
      </c>
      <c r="E1328" s="348">
        <f>'Sample Weights'!D739</f>
        <v>0.0209</v>
      </c>
      <c r="F1328" s="151">
        <v>0.0999</v>
      </c>
      <c r="G1328" s="151">
        <v>1.1829</v>
      </c>
      <c r="H1328" s="152" t="s">
        <v>1091</v>
      </c>
      <c r="I1328" s="354"/>
      <c r="J1328" s="350">
        <v>0.1623</v>
      </c>
      <c r="K1328" s="352"/>
      <c r="L1328" s="352"/>
      <c r="M1328" s="352"/>
      <c r="N1328" s="352"/>
      <c r="O1328" s="352"/>
      <c r="P1328" s="353"/>
      <c r="Q1328" s="353"/>
      <c r="R1328" s="91"/>
      <c r="S1328" s="91"/>
    </row>
    <row r="1329">
      <c r="A1329" s="309"/>
      <c r="B1329" s="348">
        <f>'Sample Weights'!A740</f>
        <v>759</v>
      </c>
      <c r="C1329" s="348">
        <f>'Sample Weights'!B740</f>
        <v>388</v>
      </c>
      <c r="D1329" s="348" t="str">
        <f>'Sample Weights'!C740</f>
        <v>LONG-29-4/TO-34-11</v>
      </c>
      <c r="E1329" s="348">
        <f>'Sample Weights'!D740</f>
        <v>0.0212</v>
      </c>
      <c r="F1329" s="151">
        <v>0.1</v>
      </c>
      <c r="G1329" s="151">
        <v>1.184</v>
      </c>
      <c r="H1329" s="152" t="s">
        <v>1004</v>
      </c>
      <c r="I1329" s="349" t="s">
        <v>1004</v>
      </c>
      <c r="J1329" s="350">
        <v>0.1618</v>
      </c>
      <c r="K1329" s="352"/>
      <c r="L1329" s="352"/>
      <c r="M1329" s="352"/>
      <c r="N1329" s="352"/>
      <c r="O1329" s="352"/>
      <c r="P1329" s="353"/>
      <c r="Q1329" s="353"/>
      <c r="R1329" s="91"/>
      <c r="S1329" s="91"/>
    </row>
    <row r="1330">
      <c r="A1330" s="309"/>
      <c r="B1330" s="348">
        <f>'Sample Weights'!A741</f>
        <v>760</v>
      </c>
      <c r="C1330" s="348">
        <f>'Sample Weights'!B741</f>
        <v>388</v>
      </c>
      <c r="D1330" s="348" t="str">
        <f>'Sample Weights'!C741</f>
        <v>LONG-29-4/TO-34-11</v>
      </c>
      <c r="E1330" s="348">
        <f>'Sample Weights'!D741</f>
        <v>0.022</v>
      </c>
      <c r="F1330" s="151">
        <v>0.1001</v>
      </c>
      <c r="G1330" s="151">
        <v>1.1849</v>
      </c>
      <c r="H1330" s="152" t="s">
        <v>832</v>
      </c>
      <c r="I1330" s="349" t="s">
        <v>832</v>
      </c>
      <c r="J1330" s="350">
        <v>0.1615</v>
      </c>
      <c r="K1330" s="352"/>
      <c r="L1330" s="352"/>
      <c r="M1330" s="352"/>
      <c r="N1330" s="352"/>
      <c r="O1330" s="352"/>
      <c r="P1330" s="353"/>
      <c r="Q1330" s="353"/>
      <c r="R1330" s="91"/>
      <c r="S1330" s="91"/>
    </row>
    <row r="1331">
      <c r="A1331" s="309"/>
      <c r="B1331" s="348">
        <f>'Sample Weights'!A742</f>
        <v>761</v>
      </c>
      <c r="C1331" s="348">
        <f>'Sample Weights'!B742</f>
        <v>287</v>
      </c>
      <c r="D1331" s="348" t="str">
        <f>'Sample Weights'!C742</f>
        <v>LONG-29-4/TO-53-14</v>
      </c>
      <c r="E1331" s="348">
        <f>'Sample Weights'!D742</f>
        <v>0.0213</v>
      </c>
      <c r="F1331" s="151">
        <v>0.0992</v>
      </c>
      <c r="G1331" s="151">
        <v>1.1785</v>
      </c>
      <c r="H1331" s="152" t="s">
        <v>944</v>
      </c>
      <c r="I1331" s="349" t="s">
        <v>944</v>
      </c>
      <c r="J1331" s="350">
        <v>0.1637</v>
      </c>
      <c r="K1331" s="352"/>
      <c r="L1331" s="352"/>
      <c r="M1331" s="352"/>
      <c r="N1331" s="352"/>
      <c r="O1331" s="352"/>
      <c r="P1331" s="353"/>
      <c r="Q1331" s="353"/>
      <c r="R1331" s="91"/>
      <c r="S1331" s="91"/>
    </row>
    <row r="1332">
      <c r="A1332" s="309"/>
      <c r="B1332" s="348">
        <f>'Sample Weights'!A743</f>
        <v>762</v>
      </c>
      <c r="C1332" s="348">
        <f>'Sample Weights'!B743</f>
        <v>287</v>
      </c>
      <c r="D1332" s="348" t="str">
        <f>'Sample Weights'!C743</f>
        <v>LONG-29-4/TO-53-14</v>
      </c>
      <c r="E1332" s="348">
        <f>'Sample Weights'!D743</f>
        <v>0.0212</v>
      </c>
      <c r="F1332" s="151">
        <v>0.0998</v>
      </c>
      <c r="G1332" s="151">
        <v>1.1851</v>
      </c>
      <c r="H1332" s="152" t="s">
        <v>1006</v>
      </c>
      <c r="I1332" s="349" t="s">
        <v>1006</v>
      </c>
      <c r="J1332" s="350">
        <v>0.1618</v>
      </c>
      <c r="K1332" s="352"/>
      <c r="L1332" s="352"/>
      <c r="M1332" s="352"/>
      <c r="N1332" s="352"/>
      <c r="O1332" s="352"/>
      <c r="P1332" s="353"/>
      <c r="Q1332" s="353"/>
      <c r="R1332" s="91"/>
      <c r="S1332" s="91"/>
    </row>
    <row r="1333">
      <c r="A1333" s="309"/>
      <c r="B1333" s="348">
        <f>'Sample Weights'!A744</f>
        <v>763</v>
      </c>
      <c r="C1333" s="348">
        <f>'Sample Weights'!B744</f>
        <v>641</v>
      </c>
      <c r="D1333" s="348" t="str">
        <f>'Sample Weights'!C744</f>
        <v>KLND-20-2/TO-10-5</v>
      </c>
      <c r="E1333" s="348">
        <f>'Sample Weights'!D744</f>
        <v>0.0211</v>
      </c>
      <c r="F1333" s="151">
        <v>0.1</v>
      </c>
      <c r="G1333" s="151">
        <v>1.1851</v>
      </c>
      <c r="H1333" s="152" t="s">
        <v>945</v>
      </c>
      <c r="I1333" s="349" t="s">
        <v>945</v>
      </c>
      <c r="J1333" s="350">
        <v>0.1619</v>
      </c>
      <c r="K1333" s="352"/>
      <c r="L1333" s="352"/>
      <c r="M1333" s="352"/>
      <c r="N1333" s="352"/>
      <c r="O1333" s="352"/>
      <c r="P1333" s="353"/>
      <c r="Q1333" s="353"/>
      <c r="R1333" s="91"/>
      <c r="S1333" s="91"/>
    </row>
    <row r="1334">
      <c r="A1334" s="309"/>
      <c r="B1334" s="348">
        <f>'Sample Weights'!A745</f>
        <v>764</v>
      </c>
      <c r="C1334" s="348">
        <f>'Sample Weights'!B745</f>
        <v>641</v>
      </c>
      <c r="D1334" s="348" t="str">
        <f>'Sample Weights'!C745</f>
        <v>KLND-20-2/TO-10-5</v>
      </c>
      <c r="E1334" s="348">
        <f>'Sample Weights'!D745</f>
        <v>0.0217</v>
      </c>
      <c r="F1334" s="151">
        <v>0.1</v>
      </c>
      <c r="G1334" s="151">
        <v>1.186</v>
      </c>
      <c r="H1334" s="152" t="s">
        <v>948</v>
      </c>
      <c r="I1334" s="354"/>
      <c r="J1334" s="350">
        <v>0.1628</v>
      </c>
      <c r="K1334" s="352"/>
      <c r="L1334" s="352"/>
      <c r="M1334" s="352"/>
      <c r="N1334" s="352"/>
      <c r="O1334" s="352"/>
      <c r="P1334" s="353"/>
      <c r="Q1334" s="353"/>
      <c r="R1334" s="91"/>
      <c r="S1334" s="91"/>
    </row>
    <row r="1335">
      <c r="A1335" s="309"/>
      <c r="B1335" s="348">
        <f>'Sample Weights'!A746</f>
        <v>765</v>
      </c>
      <c r="C1335" s="348">
        <f>'Sample Weights'!B746</f>
        <v>270</v>
      </c>
      <c r="D1335" s="348" t="str">
        <f>'Sample Weights'!C746</f>
        <v>KLND-20-2/TO-27-10</v>
      </c>
      <c r="E1335" s="348">
        <f>'Sample Weights'!D746</f>
        <v>0.0215</v>
      </c>
      <c r="F1335" s="151">
        <v>0.1001</v>
      </c>
      <c r="G1335" s="151">
        <v>1.1844</v>
      </c>
      <c r="H1335" s="152" t="s">
        <v>1007</v>
      </c>
      <c r="I1335" s="354"/>
      <c r="J1335" s="350">
        <v>0.1614</v>
      </c>
      <c r="K1335" s="352"/>
      <c r="L1335" s="352"/>
      <c r="M1335" s="352"/>
      <c r="N1335" s="352"/>
      <c r="O1335" s="352"/>
      <c r="P1335" s="353"/>
      <c r="Q1335" s="353"/>
      <c r="R1335" s="91"/>
      <c r="S1335" s="91"/>
    </row>
    <row r="1336">
      <c r="A1336" s="309"/>
      <c r="B1336" s="348">
        <f>'Sample Weights'!A747</f>
        <v>766</v>
      </c>
      <c r="C1336" s="348">
        <f>'Sample Weights'!B747</f>
        <v>270</v>
      </c>
      <c r="D1336" s="348" t="str">
        <f>'Sample Weights'!C747</f>
        <v>KLND-20-2/TO-27-10</v>
      </c>
      <c r="E1336" s="348">
        <f>'Sample Weights'!D747</f>
        <v>0.0211</v>
      </c>
      <c r="F1336" s="151">
        <v>0.1</v>
      </c>
      <c r="G1336" s="151">
        <v>1.1778</v>
      </c>
      <c r="H1336" s="152" t="s">
        <v>950</v>
      </c>
      <c r="I1336" s="354"/>
      <c r="J1336" s="350">
        <v>0.1643</v>
      </c>
      <c r="K1336" s="352"/>
      <c r="L1336" s="352"/>
      <c r="M1336" s="352"/>
      <c r="N1336" s="352"/>
      <c r="O1336" s="352"/>
      <c r="P1336" s="353"/>
      <c r="Q1336" s="353"/>
      <c r="R1336" s="91"/>
      <c r="S1336" s="91"/>
    </row>
    <row r="1337">
      <c r="A1337" s="309"/>
      <c r="B1337" s="348">
        <f>'Sample Weights'!A748</f>
        <v>767</v>
      </c>
      <c r="C1337" s="348">
        <f>'Sample Weights'!B748</f>
        <v>757</v>
      </c>
      <c r="D1337" s="348" t="str">
        <f>'Sample Weights'!C748</f>
        <v>SKEWE24-3/TO-28-15</v>
      </c>
      <c r="E1337" s="348">
        <f>'Sample Weights'!D748</f>
        <v>0.0212</v>
      </c>
      <c r="F1337" s="151">
        <v>0.0998</v>
      </c>
      <c r="G1337" s="151">
        <v>1.1843</v>
      </c>
      <c r="H1337" s="152" t="s">
        <v>955</v>
      </c>
      <c r="I1337" s="354"/>
      <c r="J1337" s="350">
        <v>0.1624</v>
      </c>
      <c r="K1337" s="352"/>
      <c r="L1337" s="352"/>
      <c r="M1337" s="352"/>
      <c r="N1337" s="352"/>
      <c r="O1337" s="352"/>
      <c r="P1337" s="353"/>
      <c r="Q1337" s="353"/>
      <c r="R1337" s="91"/>
      <c r="S1337" s="91"/>
    </row>
    <row r="1338">
      <c r="A1338" s="309"/>
      <c r="B1338" s="348">
        <f>'Sample Weights'!A749</f>
        <v>768</v>
      </c>
      <c r="C1338" s="348">
        <f>'Sample Weights'!B749</f>
        <v>757</v>
      </c>
      <c r="D1338" s="348" t="str">
        <f>'Sample Weights'!C749</f>
        <v>SKEWE24-3/TO-28-15</v>
      </c>
      <c r="E1338" s="348">
        <f>'Sample Weights'!D749</f>
        <v>0.0218</v>
      </c>
      <c r="F1338" s="151">
        <v>0.0998</v>
      </c>
      <c r="G1338" s="151">
        <v>1.1807</v>
      </c>
      <c r="H1338" s="152" t="s">
        <v>954</v>
      </c>
      <c r="I1338" s="349" t="s">
        <v>955</v>
      </c>
      <c r="J1338" s="350">
        <v>0.1613</v>
      </c>
      <c r="K1338" s="352"/>
      <c r="L1338" s="352"/>
      <c r="M1338" s="352"/>
      <c r="N1338" s="352"/>
      <c r="O1338" s="352"/>
      <c r="P1338" s="353"/>
      <c r="Q1338" s="353"/>
      <c r="R1338" s="91"/>
      <c r="S1338" s="91"/>
    </row>
    <row r="1339">
      <c r="A1339" s="309"/>
      <c r="B1339" s="348">
        <f>'Sample Weights'!A750</f>
        <v>769</v>
      </c>
      <c r="C1339" s="348">
        <f>'Sample Weights'!B750</f>
        <v>164</v>
      </c>
      <c r="D1339" s="348" t="str">
        <f>'Sample Weights'!C750</f>
        <v>SKEWE24-3/TO-45-20</v>
      </c>
      <c r="E1339" s="348">
        <f>'Sample Weights'!D750</f>
        <v>0.0221</v>
      </c>
      <c r="F1339" s="151">
        <v>0.0999</v>
      </c>
      <c r="G1339" s="151">
        <v>1.1833</v>
      </c>
      <c r="H1339" s="152" t="s">
        <v>956</v>
      </c>
      <c r="I1339" s="349" t="s">
        <v>956</v>
      </c>
      <c r="J1339" s="350">
        <v>0.1614</v>
      </c>
      <c r="K1339" s="352"/>
      <c r="L1339" s="352"/>
      <c r="M1339" s="352"/>
      <c r="N1339" s="352"/>
      <c r="O1339" s="352"/>
      <c r="P1339" s="353"/>
      <c r="Q1339" s="353"/>
      <c r="R1339" s="91"/>
      <c r="S1339" s="91"/>
    </row>
    <row r="1340">
      <c r="A1340" s="309"/>
      <c r="B1340" s="348">
        <f>'Sample Weights'!A751</f>
        <v>770</v>
      </c>
      <c r="C1340" s="348">
        <f>'Sample Weights'!B751</f>
        <v>164</v>
      </c>
      <c r="D1340" s="348" t="str">
        <f>'Sample Weights'!C751</f>
        <v>SKEWE24-3/TO-45-20</v>
      </c>
      <c r="E1340" s="348">
        <f>'Sample Weights'!D751</f>
        <v>0.0222</v>
      </c>
      <c r="F1340" s="151">
        <v>0.1001</v>
      </c>
      <c r="G1340" s="151">
        <v>1.1853</v>
      </c>
      <c r="H1340" s="152" t="s">
        <v>958</v>
      </c>
      <c r="I1340" s="354"/>
      <c r="J1340" s="350">
        <v>0.1609</v>
      </c>
      <c r="K1340" s="352"/>
      <c r="L1340" s="352"/>
      <c r="M1340" s="352"/>
      <c r="N1340" s="352"/>
      <c r="O1340" s="352"/>
      <c r="P1340" s="353"/>
      <c r="Q1340" s="353"/>
      <c r="R1340" s="91"/>
      <c r="S1340" s="91"/>
    </row>
    <row r="1341">
      <c r="A1341" s="309"/>
      <c r="B1341" s="348">
        <f>'Sample Weights'!A752</f>
        <v>771</v>
      </c>
      <c r="C1341" s="348">
        <f>'Sample Weights'!B752</f>
        <v>122</v>
      </c>
      <c r="D1341" s="348" t="str">
        <f>'Sample Weights'!C752</f>
        <v>DENC17-3/TO-42-9</v>
      </c>
      <c r="E1341" s="348">
        <f>'Sample Weights'!D752</f>
        <v>0.0213</v>
      </c>
      <c r="F1341" s="151">
        <v>0.1003</v>
      </c>
      <c r="G1341" s="151">
        <v>1.1824</v>
      </c>
      <c r="H1341" s="152" t="s">
        <v>960</v>
      </c>
      <c r="I1341" s="354"/>
      <c r="J1341" s="350">
        <v>0.1648</v>
      </c>
      <c r="K1341" s="352"/>
      <c r="L1341" s="352"/>
      <c r="M1341" s="352"/>
      <c r="N1341" s="352"/>
      <c r="O1341" s="352"/>
      <c r="P1341" s="353"/>
      <c r="Q1341" s="353"/>
      <c r="R1341" s="91"/>
      <c r="S1341" s="91"/>
    </row>
    <row r="1342">
      <c r="A1342" s="309"/>
      <c r="B1342" s="348">
        <f>'Sample Weights'!A753</f>
        <v>772</v>
      </c>
      <c r="C1342" s="348">
        <f>'Sample Weights'!B753</f>
        <v>122</v>
      </c>
      <c r="D1342" s="348" t="str">
        <f>'Sample Weights'!C753</f>
        <v>DENC17-3/TO-42-9</v>
      </c>
      <c r="E1342" s="348">
        <f>'Sample Weights'!D753</f>
        <v>0.0211</v>
      </c>
      <c r="F1342" s="151">
        <v>0.1</v>
      </c>
      <c r="G1342" s="151">
        <v>1.1805</v>
      </c>
      <c r="H1342" s="152" t="s">
        <v>424</v>
      </c>
      <c r="I1342" s="354"/>
      <c r="J1342" s="350">
        <v>0.1639</v>
      </c>
      <c r="K1342" s="352"/>
      <c r="L1342" s="352"/>
      <c r="M1342" s="352"/>
      <c r="N1342" s="352"/>
      <c r="O1342" s="352"/>
      <c r="P1342" s="353"/>
      <c r="Q1342" s="353"/>
      <c r="R1342" s="91"/>
      <c r="S1342" s="91"/>
    </row>
    <row r="1343">
      <c r="A1343" s="309"/>
      <c r="B1343" s="348">
        <f>'Sample Weights'!A754</f>
        <v>773</v>
      </c>
      <c r="C1343" s="348">
        <f>'Sample Weights'!B754</f>
        <v>781</v>
      </c>
      <c r="D1343" s="348" t="str">
        <f>'Sample Weights'!C754</f>
        <v>DENC17-3/TO-43-4</v>
      </c>
      <c r="E1343" s="348">
        <f>'Sample Weights'!D754</f>
        <v>0.0208</v>
      </c>
      <c r="F1343" s="151">
        <v>0.0999</v>
      </c>
      <c r="G1343" s="151">
        <v>1.1833</v>
      </c>
      <c r="H1343" s="152" t="s">
        <v>829</v>
      </c>
      <c r="I1343" s="354"/>
      <c r="J1343" s="350">
        <v>0.1608</v>
      </c>
      <c r="K1343" s="352"/>
      <c r="L1343" s="352"/>
      <c r="M1343" s="352"/>
      <c r="N1343" s="352"/>
      <c r="O1343" s="352"/>
      <c r="P1343" s="353"/>
      <c r="Q1343" s="353"/>
      <c r="R1343" s="91"/>
      <c r="S1343" s="91"/>
    </row>
    <row r="1344">
      <c r="A1344" s="309"/>
      <c r="B1344" s="348">
        <f>'Sample Weights'!A755</f>
        <v>774</v>
      </c>
      <c r="C1344" s="348">
        <f>'Sample Weights'!B755</f>
        <v>781</v>
      </c>
      <c r="D1344" s="348" t="str">
        <f>'Sample Weights'!C755</f>
        <v>DENC17-3/TO-43-4</v>
      </c>
      <c r="E1344" s="348">
        <f>'Sample Weights'!D755</f>
        <v>0.0205</v>
      </c>
      <c r="F1344" s="151">
        <v>0.1</v>
      </c>
      <c r="G1344" s="151">
        <v>1.1794</v>
      </c>
      <c r="H1344" s="152" t="s">
        <v>446</v>
      </c>
      <c r="I1344" s="349" t="s">
        <v>446</v>
      </c>
      <c r="J1344" s="350">
        <v>0.1618</v>
      </c>
      <c r="K1344" s="352"/>
      <c r="L1344" s="352"/>
      <c r="M1344" s="352"/>
      <c r="N1344" s="352"/>
      <c r="O1344" s="352"/>
      <c r="P1344" s="353"/>
      <c r="Q1344" s="353"/>
      <c r="R1344" s="91"/>
      <c r="S1344" s="91"/>
    </row>
    <row r="1345">
      <c r="A1345" s="91"/>
      <c r="B1345" s="91"/>
      <c r="C1345" s="91"/>
      <c r="D1345" s="91"/>
      <c r="E1345" s="91"/>
      <c r="F1345" s="91"/>
      <c r="G1345" s="91"/>
      <c r="H1345" s="91"/>
      <c r="I1345" s="91"/>
      <c r="J1345" s="91"/>
      <c r="K1345" s="91"/>
      <c r="L1345" s="91"/>
      <c r="M1345" s="91"/>
      <c r="N1345" s="91"/>
      <c r="O1345" s="91"/>
      <c r="P1345" s="304"/>
      <c r="Q1345" s="304"/>
      <c r="R1345" s="91"/>
      <c r="S1345" s="91"/>
    </row>
    <row r="1346">
      <c r="A1346" s="91"/>
      <c r="B1346" s="355"/>
      <c r="C1346" s="91"/>
      <c r="D1346" s="91"/>
      <c r="E1346" s="91"/>
      <c r="F1346" s="91"/>
      <c r="G1346" s="91"/>
      <c r="H1346" s="91"/>
      <c r="I1346" s="91"/>
      <c r="J1346" s="91"/>
      <c r="K1346" s="91"/>
      <c r="L1346" s="91" t="s">
        <v>590</v>
      </c>
      <c r="M1346" s="91"/>
      <c r="N1346" s="91"/>
      <c r="O1346" s="91"/>
      <c r="P1346" s="304"/>
      <c r="Q1346" s="304"/>
      <c r="R1346" s="91"/>
      <c r="S1346" s="91"/>
    </row>
    <row r="1347">
      <c r="A1347" s="91"/>
      <c r="B1347" s="355"/>
      <c r="C1347" s="355"/>
      <c r="D1347" s="356"/>
      <c r="E1347" s="356"/>
      <c r="F1347" s="356"/>
      <c r="G1347" s="91"/>
      <c r="H1347" s="91"/>
      <c r="I1347" s="356"/>
      <c r="J1347" s="91"/>
      <c r="K1347" s="91"/>
      <c r="L1347" s="323" t="str">
        <f>AVERAGE(L1321:L1344)</f>
        <v>#DIV/0!</v>
      </c>
      <c r="M1347" s="91"/>
      <c r="N1347" s="91"/>
      <c r="O1347" s="91"/>
      <c r="P1347" s="304"/>
      <c r="Q1347" s="304"/>
      <c r="R1347" s="91"/>
      <c r="S1347" s="91"/>
    </row>
    <row r="1348">
      <c r="B1348" s="132"/>
      <c r="C1348" s="52"/>
      <c r="D1348" s="29"/>
      <c r="F1348" s="29"/>
      <c r="G1348" s="29"/>
      <c r="H1348" s="29"/>
      <c r="I1348" s="29"/>
      <c r="J1348" s="29"/>
      <c r="L1348" s="19"/>
      <c r="P1348" s="54"/>
      <c r="Q1348" s="54"/>
    </row>
    <row r="1349">
      <c r="B1349" s="172"/>
      <c r="C1349" s="52"/>
      <c r="D1349" s="29"/>
      <c r="F1349" s="29"/>
      <c r="G1349" s="29"/>
      <c r="H1349" s="29"/>
      <c r="I1349" s="29"/>
      <c r="J1349" s="29"/>
      <c r="P1349" s="54"/>
      <c r="Q1349" s="54"/>
    </row>
  </sheetData>
  <mergeCells count="11">
    <mergeCell ref="C470:D470"/>
    <mergeCell ref="C616:D616"/>
    <mergeCell ref="C134:E134"/>
    <mergeCell ref="C293:D293"/>
    <mergeCell ref="B6:C6"/>
    <mergeCell ref="B21:D21"/>
    <mergeCell ref="G134:H134"/>
    <mergeCell ref="C908:D908"/>
    <mergeCell ref="C1054:D1054"/>
    <mergeCell ref="C1262:D1262"/>
    <mergeCell ref="C762:D7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14.75"/>
    <col customWidth="1" min="3" max="3" width="18.25"/>
    <col customWidth="1" min="4" max="4" width="12.38"/>
    <col customWidth="1" min="5" max="5" width="18.38"/>
    <col customWidth="1" min="6" max="26" width="7.63"/>
  </cols>
  <sheetData>
    <row r="1" ht="15.75" customHeight="1">
      <c r="A1" s="3" t="s">
        <v>3</v>
      </c>
      <c r="B1" s="5" t="s">
        <v>4</v>
      </c>
      <c r="C1" s="6" t="s">
        <v>5</v>
      </c>
      <c r="D1" s="7" t="s">
        <v>6</v>
      </c>
      <c r="E1" s="8" t="s">
        <v>7</v>
      </c>
    </row>
    <row r="2">
      <c r="A2" s="9">
        <v>1.0</v>
      </c>
      <c r="B2" s="10">
        <v>300.0</v>
      </c>
      <c r="C2" s="11" t="s">
        <v>8</v>
      </c>
      <c r="D2" s="12">
        <v>0.0227</v>
      </c>
      <c r="E2" s="13">
        <v>0.0208</v>
      </c>
    </row>
    <row r="3">
      <c r="A3" s="14">
        <v>2.0</v>
      </c>
      <c r="B3" s="15">
        <v>300.0</v>
      </c>
      <c r="C3" s="16" t="s">
        <v>8</v>
      </c>
      <c r="D3" s="17">
        <v>0.0243</v>
      </c>
      <c r="E3" s="18">
        <v>0.0205</v>
      </c>
    </row>
    <row r="4">
      <c r="A4" s="14">
        <v>3.0</v>
      </c>
      <c r="B4" s="15">
        <v>277.0</v>
      </c>
      <c r="C4" s="16" t="s">
        <v>9</v>
      </c>
      <c r="D4" s="17">
        <v>0.0221</v>
      </c>
      <c r="E4" s="18">
        <v>0.0212</v>
      </c>
    </row>
    <row r="5">
      <c r="A5" s="14">
        <v>4.0</v>
      </c>
      <c r="B5" s="15">
        <v>277.0</v>
      </c>
      <c r="C5" s="16" t="s">
        <v>9</v>
      </c>
      <c r="D5" s="17">
        <v>0.0248</v>
      </c>
      <c r="E5" s="18">
        <v>0.0212</v>
      </c>
    </row>
    <row r="6">
      <c r="A6" s="14">
        <v>5.0</v>
      </c>
      <c r="B6" s="15">
        <v>330.0</v>
      </c>
      <c r="C6" s="16" t="s">
        <v>10</v>
      </c>
      <c r="D6" s="17">
        <v>0.0244</v>
      </c>
      <c r="E6" s="18">
        <v>0.0217</v>
      </c>
    </row>
    <row r="7">
      <c r="A7" s="14">
        <v>6.0</v>
      </c>
      <c r="B7" s="15">
        <v>330.0</v>
      </c>
      <c r="C7" s="16" t="s">
        <v>10</v>
      </c>
      <c r="D7" s="17">
        <v>0.0219</v>
      </c>
      <c r="E7" s="18">
        <v>0.0209</v>
      </c>
    </row>
    <row r="8">
      <c r="A8" s="14">
        <v>7.0</v>
      </c>
      <c r="B8" s="15">
        <v>194.0</v>
      </c>
      <c r="C8" s="16" t="s">
        <v>11</v>
      </c>
      <c r="D8" s="17">
        <v>0.021</v>
      </c>
      <c r="E8" s="18">
        <v>0.0205</v>
      </c>
    </row>
    <row r="9">
      <c r="A9" s="14">
        <v>8.0</v>
      </c>
      <c r="B9" s="15">
        <v>194.0</v>
      </c>
      <c r="C9" s="16" t="s">
        <v>11</v>
      </c>
      <c r="D9" s="17">
        <v>0.0244</v>
      </c>
      <c r="E9" s="18">
        <v>0.0208</v>
      </c>
    </row>
    <row r="10">
      <c r="A10" s="14">
        <v>9.0</v>
      </c>
      <c r="B10" s="15">
        <v>1.0</v>
      </c>
      <c r="C10" s="16" t="s">
        <v>12</v>
      </c>
      <c r="D10" s="17">
        <v>0.023</v>
      </c>
      <c r="E10" s="18">
        <v>0.0212</v>
      </c>
    </row>
    <row r="11">
      <c r="A11" s="14">
        <v>10.0</v>
      </c>
      <c r="B11" s="15">
        <v>1.0</v>
      </c>
      <c r="C11" s="16" t="s">
        <v>12</v>
      </c>
      <c r="D11" s="17">
        <v>0.0205</v>
      </c>
      <c r="E11" s="18">
        <v>0.0205</v>
      </c>
    </row>
    <row r="12">
      <c r="A12" s="14">
        <v>11.0</v>
      </c>
      <c r="B12" s="15">
        <v>297.0</v>
      </c>
      <c r="C12" s="16" t="s">
        <v>13</v>
      </c>
      <c r="D12" s="17">
        <v>0.0208</v>
      </c>
      <c r="E12" s="18">
        <v>0.021</v>
      </c>
    </row>
    <row r="13">
      <c r="A13" s="14">
        <v>12.0</v>
      </c>
      <c r="B13" s="15">
        <v>297.0</v>
      </c>
      <c r="C13" s="16" t="s">
        <v>13</v>
      </c>
      <c r="D13" s="17">
        <v>0.0242</v>
      </c>
      <c r="E13" s="18">
        <v>0.0216</v>
      </c>
    </row>
    <row r="14">
      <c r="A14" s="14">
        <v>13.0</v>
      </c>
      <c r="B14" s="15">
        <v>19.0</v>
      </c>
      <c r="C14" s="16" t="s">
        <v>14</v>
      </c>
      <c r="D14" s="17">
        <v>0.0238</v>
      </c>
      <c r="E14" s="18">
        <v>0.0204</v>
      </c>
    </row>
    <row r="15">
      <c r="A15" s="14">
        <v>14.0</v>
      </c>
      <c r="B15" s="15">
        <v>19.0</v>
      </c>
      <c r="C15" s="16" t="s">
        <v>14</v>
      </c>
      <c r="D15" s="17">
        <v>0.0221</v>
      </c>
      <c r="E15" s="18">
        <v>0.0213</v>
      </c>
    </row>
    <row r="16">
      <c r="A16" s="14">
        <v>15.0</v>
      </c>
      <c r="B16" s="15">
        <v>160.0</v>
      </c>
      <c r="C16" s="16" t="s">
        <v>15</v>
      </c>
      <c r="D16" s="17">
        <v>0.0232</v>
      </c>
      <c r="E16" s="18">
        <v>0.0216</v>
      </c>
    </row>
    <row r="17">
      <c r="A17" s="14">
        <v>16.0</v>
      </c>
      <c r="B17" s="15">
        <v>160.0</v>
      </c>
      <c r="C17" s="16" t="s">
        <v>15</v>
      </c>
      <c r="D17" s="17">
        <v>0.0209</v>
      </c>
      <c r="E17" s="18">
        <v>0.0212</v>
      </c>
    </row>
    <row r="18">
      <c r="A18" s="14">
        <v>17.0</v>
      </c>
      <c r="B18" s="15">
        <v>282.0</v>
      </c>
      <c r="C18" s="16" t="s">
        <v>16</v>
      </c>
      <c r="D18" s="17">
        <v>0.0176</v>
      </c>
      <c r="E18" s="18" t="s">
        <v>17</v>
      </c>
      <c r="F18" s="19"/>
    </row>
    <row r="19">
      <c r="A19" s="14">
        <v>18.0</v>
      </c>
      <c r="B19" s="15">
        <v>282.0</v>
      </c>
      <c r="C19" s="16" t="s">
        <v>16</v>
      </c>
      <c r="D19" s="17">
        <v>0.0204</v>
      </c>
      <c r="E19" s="18" t="s">
        <v>17</v>
      </c>
      <c r="F19" s="19"/>
    </row>
    <row r="20">
      <c r="A20" s="14">
        <v>19.0</v>
      </c>
      <c r="B20" s="15">
        <v>384.0</v>
      </c>
      <c r="C20" s="16" t="s">
        <v>18</v>
      </c>
      <c r="D20" s="17">
        <v>0.0254</v>
      </c>
      <c r="E20" s="18">
        <v>0.0212</v>
      </c>
    </row>
    <row r="21">
      <c r="A21" s="14">
        <v>20.0</v>
      </c>
      <c r="B21" s="15">
        <v>384.0</v>
      </c>
      <c r="C21" s="16" t="s">
        <v>18</v>
      </c>
      <c r="D21" s="17">
        <v>0.0211</v>
      </c>
      <c r="E21" s="18">
        <v>0.0208</v>
      </c>
    </row>
    <row r="22">
      <c r="A22" s="14">
        <v>21.0</v>
      </c>
      <c r="B22" s="15">
        <v>263.0</v>
      </c>
      <c r="C22" s="16" t="s">
        <v>19</v>
      </c>
      <c r="D22" s="17">
        <v>0.0238</v>
      </c>
      <c r="E22" s="18">
        <v>0.0215</v>
      </c>
    </row>
    <row r="23">
      <c r="A23" s="14">
        <v>22.0</v>
      </c>
      <c r="B23" s="20">
        <v>263.0</v>
      </c>
      <c r="C23" s="16" t="s">
        <v>19</v>
      </c>
      <c r="D23" s="17">
        <v>0.0256</v>
      </c>
      <c r="E23" s="18">
        <v>0.0209</v>
      </c>
    </row>
    <row r="24">
      <c r="A24" s="14">
        <v>23.0</v>
      </c>
      <c r="B24" s="21" t="s">
        <v>20</v>
      </c>
      <c r="C24" s="16"/>
      <c r="D24" s="17">
        <v>0.0223</v>
      </c>
      <c r="E24" s="18">
        <v>0.0217</v>
      </c>
    </row>
    <row r="25">
      <c r="A25" s="22">
        <v>24.0</v>
      </c>
      <c r="B25" s="23" t="s">
        <v>20</v>
      </c>
      <c r="C25" s="24"/>
      <c r="D25" s="25">
        <v>0.0237</v>
      </c>
      <c r="E25" s="26">
        <v>0.0208</v>
      </c>
    </row>
    <row r="26">
      <c r="A26" s="27">
        <v>25.0</v>
      </c>
      <c r="B26" s="10">
        <v>381.0</v>
      </c>
      <c r="C26" s="28" t="s">
        <v>21</v>
      </c>
      <c r="D26" s="30">
        <v>0.0238</v>
      </c>
    </row>
    <row r="27">
      <c r="A27" s="14">
        <v>26.0</v>
      </c>
      <c r="B27" s="15">
        <v>381.0</v>
      </c>
      <c r="C27" s="16" t="s">
        <v>21</v>
      </c>
      <c r="D27" s="17">
        <v>0.0235</v>
      </c>
    </row>
    <row r="28">
      <c r="A28" s="14">
        <v>27.0</v>
      </c>
      <c r="B28" s="15">
        <v>99.0</v>
      </c>
      <c r="C28" s="16" t="s">
        <v>22</v>
      </c>
      <c r="D28" s="17">
        <v>0.0261</v>
      </c>
    </row>
    <row r="29">
      <c r="A29" s="14">
        <v>28.0</v>
      </c>
      <c r="B29" s="15">
        <v>99.0</v>
      </c>
      <c r="C29" s="16" t="s">
        <v>22</v>
      </c>
      <c r="D29" s="17">
        <v>0.0267</v>
      </c>
    </row>
    <row r="30">
      <c r="A30" s="14">
        <v>29.0</v>
      </c>
      <c r="B30" s="15">
        <v>59.0</v>
      </c>
      <c r="C30" s="16" t="s">
        <v>23</v>
      </c>
      <c r="D30" s="17">
        <v>0.0251</v>
      </c>
    </row>
    <row r="31">
      <c r="A31" s="14">
        <v>30.0</v>
      </c>
      <c r="B31" s="15">
        <v>59.0</v>
      </c>
      <c r="C31" s="16" t="s">
        <v>23</v>
      </c>
      <c r="D31" s="17">
        <v>0.026</v>
      </c>
    </row>
    <row r="32">
      <c r="A32" s="14">
        <v>31.0</v>
      </c>
      <c r="B32" s="15">
        <v>91.0</v>
      </c>
      <c r="C32" s="16" t="s">
        <v>24</v>
      </c>
      <c r="D32" s="17">
        <v>0.0226</v>
      </c>
    </row>
    <row r="33">
      <c r="A33" s="14">
        <v>32.0</v>
      </c>
      <c r="B33" s="15">
        <v>91.0</v>
      </c>
      <c r="C33" s="16" t="s">
        <v>24</v>
      </c>
      <c r="D33" s="17">
        <v>0.0252</v>
      </c>
    </row>
    <row r="34">
      <c r="A34" s="14">
        <v>33.0</v>
      </c>
      <c r="B34" s="15">
        <v>122.0</v>
      </c>
      <c r="C34" s="16" t="s">
        <v>25</v>
      </c>
      <c r="D34" s="17">
        <v>0.0244</v>
      </c>
    </row>
    <row r="35">
      <c r="A35" s="14">
        <v>34.0</v>
      </c>
      <c r="B35" s="15">
        <v>122.0</v>
      </c>
      <c r="C35" s="16" t="s">
        <v>25</v>
      </c>
      <c r="D35" s="17">
        <v>0.023</v>
      </c>
    </row>
    <row r="36">
      <c r="A36" s="14">
        <v>35.0</v>
      </c>
      <c r="B36" s="15">
        <v>152.0</v>
      </c>
      <c r="C36" s="16" t="s">
        <v>26</v>
      </c>
      <c r="D36" s="17">
        <v>0.0247</v>
      </c>
    </row>
    <row r="37">
      <c r="A37" s="14">
        <v>36.0</v>
      </c>
      <c r="B37" s="15">
        <v>152.0</v>
      </c>
      <c r="C37" s="16" t="s">
        <v>26</v>
      </c>
      <c r="D37" s="17">
        <v>0.0232</v>
      </c>
    </row>
    <row r="38">
      <c r="A38" s="14">
        <v>37.0</v>
      </c>
      <c r="B38" s="15">
        <v>93.0</v>
      </c>
      <c r="C38" s="16" t="s">
        <v>27</v>
      </c>
      <c r="D38" s="17">
        <v>0.022</v>
      </c>
    </row>
    <row r="39">
      <c r="A39" s="14">
        <v>38.0</v>
      </c>
      <c r="B39" s="15">
        <v>93.0</v>
      </c>
      <c r="C39" s="16" t="s">
        <v>27</v>
      </c>
      <c r="D39" s="17">
        <v>0.0201</v>
      </c>
    </row>
    <row r="40">
      <c r="A40" s="14">
        <v>39.0</v>
      </c>
      <c r="B40" s="15">
        <v>27.0</v>
      </c>
      <c r="C40" s="16" t="s">
        <v>28</v>
      </c>
      <c r="D40" s="17">
        <v>0.0248</v>
      </c>
    </row>
    <row r="41">
      <c r="A41" s="14">
        <v>40.0</v>
      </c>
      <c r="B41" s="15">
        <v>27.0</v>
      </c>
      <c r="C41" s="16" t="s">
        <v>28</v>
      </c>
      <c r="D41" s="17">
        <v>0.0216</v>
      </c>
    </row>
    <row r="42">
      <c r="A42" s="14">
        <v>41.0</v>
      </c>
      <c r="B42" s="15">
        <v>22.0</v>
      </c>
      <c r="C42" s="16" t="s">
        <v>29</v>
      </c>
      <c r="D42" s="17">
        <v>0.023</v>
      </c>
    </row>
    <row r="43">
      <c r="A43" s="14">
        <v>42.0</v>
      </c>
      <c r="B43" s="15">
        <v>22.0</v>
      </c>
      <c r="C43" s="16" t="s">
        <v>29</v>
      </c>
      <c r="D43" s="17">
        <v>0.0241</v>
      </c>
    </row>
    <row r="44">
      <c r="A44" s="14">
        <v>43.0</v>
      </c>
      <c r="B44" s="15">
        <v>28.0</v>
      </c>
      <c r="C44" s="16" t="s">
        <v>30</v>
      </c>
      <c r="D44" s="17">
        <v>0.0264</v>
      </c>
    </row>
    <row r="45">
      <c r="A45" s="14">
        <v>44.0</v>
      </c>
      <c r="B45" s="15">
        <v>28.0</v>
      </c>
      <c r="C45" s="16" t="s">
        <v>30</v>
      </c>
      <c r="D45" s="17">
        <v>0.0219</v>
      </c>
    </row>
    <row r="46">
      <c r="A46" s="14">
        <v>45.0</v>
      </c>
      <c r="B46" s="15">
        <v>321.0</v>
      </c>
      <c r="C46" s="16" t="s">
        <v>31</v>
      </c>
      <c r="D46" s="17">
        <v>0.0236</v>
      </c>
    </row>
    <row r="47">
      <c r="A47" s="14">
        <v>46.0</v>
      </c>
      <c r="B47" s="20">
        <v>321.0</v>
      </c>
      <c r="C47" s="16" t="s">
        <v>31</v>
      </c>
      <c r="D47" s="17">
        <v>0.021</v>
      </c>
    </row>
    <row r="48">
      <c r="A48" s="14">
        <v>47.0</v>
      </c>
      <c r="B48" s="21" t="s">
        <v>20</v>
      </c>
      <c r="C48" s="16"/>
      <c r="D48" s="17">
        <v>0.0217</v>
      </c>
    </row>
    <row r="49">
      <c r="A49" s="32">
        <v>48.0</v>
      </c>
      <c r="B49" s="33" t="s">
        <v>20</v>
      </c>
      <c r="C49" s="35"/>
      <c r="D49" s="37">
        <v>0.0224</v>
      </c>
    </row>
    <row r="50">
      <c r="A50" s="9">
        <v>49.0</v>
      </c>
      <c r="B50" s="10">
        <v>89.0</v>
      </c>
      <c r="C50" s="11" t="s">
        <v>33</v>
      </c>
      <c r="D50" s="12">
        <v>0.027</v>
      </c>
    </row>
    <row r="51">
      <c r="A51" s="14">
        <v>50.0</v>
      </c>
      <c r="B51" s="15">
        <v>89.0</v>
      </c>
      <c r="C51" s="16" t="s">
        <v>33</v>
      </c>
      <c r="D51" s="17">
        <v>0.0239</v>
      </c>
    </row>
    <row r="52">
      <c r="A52" s="14">
        <v>51.0</v>
      </c>
      <c r="B52" s="15">
        <v>81.0</v>
      </c>
      <c r="C52" s="16" t="s">
        <v>34</v>
      </c>
      <c r="D52" s="17">
        <v>0.0242</v>
      </c>
    </row>
    <row r="53">
      <c r="A53" s="14">
        <v>52.0</v>
      </c>
      <c r="B53" s="15">
        <v>81.0</v>
      </c>
      <c r="C53" s="16" t="s">
        <v>34</v>
      </c>
      <c r="D53" s="17">
        <v>0.0235</v>
      </c>
    </row>
    <row r="54">
      <c r="A54" s="14">
        <v>53.0</v>
      </c>
      <c r="B54" s="15">
        <v>328.0</v>
      </c>
      <c r="C54" s="16" t="s">
        <v>35</v>
      </c>
      <c r="D54" s="17">
        <v>0.0261</v>
      </c>
    </row>
    <row r="55">
      <c r="A55" s="14">
        <v>54.0</v>
      </c>
      <c r="B55" s="15">
        <v>328.0</v>
      </c>
      <c r="C55" s="16" t="s">
        <v>35</v>
      </c>
      <c r="D55" s="17">
        <v>0.0217</v>
      </c>
    </row>
    <row r="56">
      <c r="A56" s="14">
        <v>55.0</v>
      </c>
      <c r="B56" s="15">
        <v>306.0</v>
      </c>
      <c r="C56" s="16" t="s">
        <v>36</v>
      </c>
      <c r="D56" s="17">
        <v>0.0213</v>
      </c>
    </row>
    <row r="57">
      <c r="A57" s="14">
        <v>56.0</v>
      </c>
      <c r="B57" s="15">
        <v>306.0</v>
      </c>
      <c r="C57" s="16" t="s">
        <v>36</v>
      </c>
      <c r="D57" s="17">
        <v>0.0224</v>
      </c>
    </row>
    <row r="58">
      <c r="A58" s="14">
        <v>57.0</v>
      </c>
      <c r="B58" s="15">
        <v>193.0</v>
      </c>
      <c r="C58" s="16" t="s">
        <v>37</v>
      </c>
      <c r="D58" s="17">
        <v>0.0209</v>
      </c>
    </row>
    <row r="59">
      <c r="A59" s="14">
        <v>58.0</v>
      </c>
      <c r="B59" s="15">
        <v>193.0</v>
      </c>
      <c r="C59" s="16" t="s">
        <v>37</v>
      </c>
      <c r="D59" s="17">
        <v>0.0239</v>
      </c>
    </row>
    <row r="60">
      <c r="A60" s="14">
        <v>59.0</v>
      </c>
      <c r="B60" s="15">
        <v>378.0</v>
      </c>
      <c r="C60" s="16" t="s">
        <v>38</v>
      </c>
      <c r="D60" s="17">
        <v>0.024</v>
      </c>
    </row>
    <row r="61">
      <c r="A61" s="14">
        <v>60.0</v>
      </c>
      <c r="B61" s="15">
        <v>378.0</v>
      </c>
      <c r="C61" s="16" t="s">
        <v>38</v>
      </c>
      <c r="D61" s="17">
        <v>0.0241</v>
      </c>
    </row>
    <row r="62">
      <c r="A62" s="14">
        <v>61.0</v>
      </c>
      <c r="B62" s="15">
        <v>385.0</v>
      </c>
      <c r="C62" s="16" t="s">
        <v>39</v>
      </c>
      <c r="D62" s="17">
        <v>0.0276</v>
      </c>
    </row>
    <row r="63">
      <c r="A63" s="14">
        <v>62.0</v>
      </c>
      <c r="B63" s="15">
        <v>385.0</v>
      </c>
      <c r="C63" s="16" t="s">
        <v>39</v>
      </c>
      <c r="D63" s="17">
        <v>0.0233</v>
      </c>
    </row>
    <row r="64">
      <c r="A64" s="14">
        <v>63.0</v>
      </c>
      <c r="B64" s="15">
        <v>320.0</v>
      </c>
      <c r="C64" s="16" t="s">
        <v>40</v>
      </c>
      <c r="D64" s="17">
        <v>0.0215</v>
      </c>
    </row>
    <row r="65">
      <c r="A65" s="14">
        <v>64.0</v>
      </c>
      <c r="B65" s="15">
        <v>320.0</v>
      </c>
      <c r="C65" s="16" t="s">
        <v>40</v>
      </c>
      <c r="D65" s="17">
        <v>0.0228</v>
      </c>
    </row>
    <row r="66">
      <c r="A66" s="14">
        <v>65.0</v>
      </c>
      <c r="B66" s="15">
        <v>159.0</v>
      </c>
      <c r="C66" s="16" t="s">
        <v>41</v>
      </c>
      <c r="D66" s="17">
        <v>0.0224</v>
      </c>
    </row>
    <row r="67">
      <c r="A67" s="14">
        <v>66.0</v>
      </c>
      <c r="B67" s="15">
        <v>159.0</v>
      </c>
      <c r="C67" s="16" t="s">
        <v>41</v>
      </c>
      <c r="D67" s="17">
        <v>0.0242</v>
      </c>
    </row>
    <row r="68">
      <c r="A68" s="14">
        <v>67.0</v>
      </c>
      <c r="B68" s="15">
        <v>32.0</v>
      </c>
      <c r="C68" s="16" t="s">
        <v>42</v>
      </c>
      <c r="D68" s="17">
        <v>0.024</v>
      </c>
    </row>
    <row r="69">
      <c r="A69" s="14">
        <v>68.0</v>
      </c>
      <c r="B69" s="15">
        <v>32.0</v>
      </c>
      <c r="C69" s="16" t="s">
        <v>42</v>
      </c>
      <c r="D69" s="17">
        <v>0.0229</v>
      </c>
    </row>
    <row r="70">
      <c r="A70" s="14">
        <v>69.0</v>
      </c>
      <c r="B70" s="15">
        <v>183.0</v>
      </c>
      <c r="C70" s="16" t="s">
        <v>43</v>
      </c>
      <c r="D70" s="17">
        <v>0.0243</v>
      </c>
    </row>
    <row r="71">
      <c r="A71" s="14">
        <v>70.0</v>
      </c>
      <c r="B71" s="20">
        <v>183.0</v>
      </c>
      <c r="C71" s="16" t="s">
        <v>43</v>
      </c>
      <c r="D71" s="17">
        <v>0.0235</v>
      </c>
    </row>
    <row r="72">
      <c r="A72" s="14">
        <v>71.0</v>
      </c>
      <c r="B72" s="21" t="s">
        <v>20</v>
      </c>
      <c r="C72" s="16"/>
      <c r="D72" s="17">
        <v>0.0235</v>
      </c>
    </row>
    <row r="73">
      <c r="A73" s="22">
        <v>72.0</v>
      </c>
      <c r="B73" s="23" t="s">
        <v>20</v>
      </c>
      <c r="C73" s="24"/>
      <c r="D73" s="25">
        <v>0.0217</v>
      </c>
    </row>
    <row r="74">
      <c r="A74" s="27">
        <v>73.0</v>
      </c>
      <c r="B74" s="10">
        <v>5.0</v>
      </c>
      <c r="C74" s="28" t="s">
        <v>44</v>
      </c>
      <c r="D74" s="30">
        <v>0.0238</v>
      </c>
    </row>
    <row r="75">
      <c r="A75" s="14">
        <v>74.0</v>
      </c>
      <c r="B75" s="15">
        <v>5.0</v>
      </c>
      <c r="C75" s="16" t="s">
        <v>44</v>
      </c>
      <c r="D75" s="17">
        <v>0.0222</v>
      </c>
    </row>
    <row r="76">
      <c r="A76" s="14">
        <v>75.0</v>
      </c>
      <c r="B76" s="15">
        <v>339.0</v>
      </c>
      <c r="C76" s="16" t="s">
        <v>45</v>
      </c>
      <c r="D76" s="17">
        <v>0.0203</v>
      </c>
    </row>
    <row r="77">
      <c r="A77" s="14">
        <v>76.0</v>
      </c>
      <c r="B77" s="15">
        <v>339.0</v>
      </c>
      <c r="C77" s="16" t="s">
        <v>45</v>
      </c>
      <c r="D77" s="17">
        <v>0.0212</v>
      </c>
    </row>
    <row r="78">
      <c r="A78" s="14">
        <v>77.0</v>
      </c>
      <c r="B78" s="15">
        <v>309.0</v>
      </c>
      <c r="C78" s="16" t="s">
        <v>46</v>
      </c>
      <c r="D78" s="17">
        <v>0.0237</v>
      </c>
    </row>
    <row r="79">
      <c r="A79" s="14">
        <v>78.0</v>
      </c>
      <c r="B79" s="15">
        <v>309.0</v>
      </c>
      <c r="C79" s="16" t="s">
        <v>46</v>
      </c>
      <c r="D79" s="17">
        <v>0.0235</v>
      </c>
    </row>
    <row r="80">
      <c r="A80" s="14">
        <v>79.0</v>
      </c>
      <c r="B80" s="15">
        <v>376.0</v>
      </c>
      <c r="C80" s="16" t="s">
        <v>47</v>
      </c>
      <c r="D80" s="17">
        <v>0.0215</v>
      </c>
    </row>
    <row r="81">
      <c r="A81" s="14">
        <v>80.0</v>
      </c>
      <c r="B81" s="15">
        <v>376.0</v>
      </c>
      <c r="C81" s="16" t="s">
        <v>47</v>
      </c>
      <c r="D81" s="17">
        <v>0.0207</v>
      </c>
    </row>
    <row r="82">
      <c r="A82" s="14">
        <v>81.0</v>
      </c>
      <c r="B82" s="15">
        <v>379.0</v>
      </c>
      <c r="C82" s="16" t="s">
        <v>48</v>
      </c>
      <c r="D82" s="17">
        <v>0.0209</v>
      </c>
    </row>
    <row r="83">
      <c r="A83" s="14">
        <v>82.0</v>
      </c>
      <c r="B83" s="15">
        <v>379.0</v>
      </c>
      <c r="C83" s="16" t="s">
        <v>48</v>
      </c>
      <c r="D83" s="17">
        <v>0.0257</v>
      </c>
    </row>
    <row r="84">
      <c r="A84" s="14">
        <v>83.0</v>
      </c>
      <c r="B84" s="15">
        <v>307.0</v>
      </c>
      <c r="C84" s="16" t="s">
        <v>49</v>
      </c>
      <c r="D84" s="17">
        <v>0.0241</v>
      </c>
    </row>
    <row r="85">
      <c r="A85" s="14">
        <v>84.0</v>
      </c>
      <c r="B85" s="15">
        <v>307.0</v>
      </c>
      <c r="C85" s="16" t="s">
        <v>49</v>
      </c>
      <c r="D85" s="17">
        <v>0.0236</v>
      </c>
    </row>
    <row r="86">
      <c r="A86" s="14">
        <v>85.0</v>
      </c>
      <c r="B86" s="15">
        <v>222.0</v>
      </c>
      <c r="C86" s="16" t="s">
        <v>50</v>
      </c>
      <c r="D86" s="17">
        <v>0.0231</v>
      </c>
    </row>
    <row r="87">
      <c r="A87" s="14">
        <v>86.0</v>
      </c>
      <c r="B87" s="15">
        <v>222.0</v>
      </c>
      <c r="C87" s="16" t="s">
        <v>50</v>
      </c>
      <c r="D87" s="17">
        <v>0.0219</v>
      </c>
    </row>
    <row r="88">
      <c r="A88" s="14">
        <v>87.0</v>
      </c>
      <c r="B88" s="15">
        <v>67.0</v>
      </c>
      <c r="C88" s="16" t="s">
        <v>51</v>
      </c>
      <c r="D88" s="17">
        <v>0.0238</v>
      </c>
    </row>
    <row r="89">
      <c r="A89" s="14">
        <v>88.0</v>
      </c>
      <c r="B89" s="15">
        <v>67.0</v>
      </c>
      <c r="C89" s="16" t="s">
        <v>51</v>
      </c>
      <c r="D89" s="17">
        <v>0.0212</v>
      </c>
    </row>
    <row r="90">
      <c r="A90" s="14">
        <v>89.0</v>
      </c>
      <c r="B90" s="15">
        <v>344.0</v>
      </c>
      <c r="C90" s="16" t="s">
        <v>52</v>
      </c>
      <c r="D90" s="17">
        <v>0.0214</v>
      </c>
    </row>
    <row r="91">
      <c r="A91" s="14">
        <v>90.0</v>
      </c>
      <c r="B91" s="15">
        <v>344.0</v>
      </c>
      <c r="C91" s="16" t="s">
        <v>52</v>
      </c>
      <c r="D91" s="17">
        <v>0.0216</v>
      </c>
    </row>
    <row r="92">
      <c r="A92" s="14">
        <v>91.0</v>
      </c>
      <c r="B92" s="15">
        <v>158.0</v>
      </c>
      <c r="C92" s="16" t="s">
        <v>53</v>
      </c>
      <c r="D92" s="17">
        <v>0.0225</v>
      </c>
    </row>
    <row r="93">
      <c r="A93" s="14">
        <v>92.0</v>
      </c>
      <c r="B93" s="15">
        <v>158.0</v>
      </c>
      <c r="C93" s="16" t="s">
        <v>53</v>
      </c>
      <c r="D93" s="17">
        <v>0.0247</v>
      </c>
    </row>
    <row r="94">
      <c r="A94" s="14">
        <v>93.0</v>
      </c>
      <c r="B94" s="15">
        <v>123.0</v>
      </c>
      <c r="C94" s="16" t="s">
        <v>54</v>
      </c>
      <c r="D94" s="17">
        <v>0.022</v>
      </c>
    </row>
    <row r="95">
      <c r="A95" s="14">
        <v>94.0</v>
      </c>
      <c r="B95" s="20">
        <v>123.0</v>
      </c>
      <c r="C95" s="16" t="s">
        <v>54</v>
      </c>
      <c r="D95" s="17">
        <v>0.0197</v>
      </c>
    </row>
    <row r="96">
      <c r="A96" s="14">
        <v>95.0</v>
      </c>
      <c r="B96" s="21" t="s">
        <v>20</v>
      </c>
      <c r="C96" s="16"/>
      <c r="D96" s="17">
        <v>0.0279</v>
      </c>
    </row>
    <row r="97">
      <c r="A97" s="32">
        <v>96.0</v>
      </c>
      <c r="B97" s="33" t="s">
        <v>20</v>
      </c>
      <c r="C97" s="35"/>
      <c r="D97" s="37">
        <v>0.023</v>
      </c>
    </row>
    <row r="98">
      <c r="A98" s="9">
        <v>97.0</v>
      </c>
      <c r="B98" s="10">
        <v>340.0</v>
      </c>
      <c r="C98" s="11" t="s">
        <v>55</v>
      </c>
      <c r="D98" s="12">
        <v>0.0239</v>
      </c>
    </row>
    <row r="99">
      <c r="A99" s="14">
        <v>98.0</v>
      </c>
      <c r="B99" s="15">
        <v>340.0</v>
      </c>
      <c r="C99" s="16" t="s">
        <v>55</v>
      </c>
      <c r="D99" s="17">
        <v>0.0211</v>
      </c>
    </row>
    <row r="100">
      <c r="A100" s="14">
        <v>99.0</v>
      </c>
      <c r="B100" s="15">
        <v>70.0</v>
      </c>
      <c r="C100" s="16" t="s">
        <v>56</v>
      </c>
      <c r="D100" s="17">
        <v>0.0214</v>
      </c>
    </row>
    <row r="101">
      <c r="A101" s="14">
        <v>100.0</v>
      </c>
      <c r="B101" s="15">
        <v>70.0</v>
      </c>
      <c r="C101" s="16" t="s">
        <v>56</v>
      </c>
      <c r="D101" s="17">
        <v>0.0256</v>
      </c>
    </row>
    <row r="102">
      <c r="A102" s="14">
        <v>101.0</v>
      </c>
      <c r="B102" s="15">
        <v>198.0</v>
      </c>
      <c r="C102" s="16" t="s">
        <v>57</v>
      </c>
      <c r="D102" s="17">
        <v>0.0217</v>
      </c>
    </row>
    <row r="103">
      <c r="A103" s="14">
        <v>102.0</v>
      </c>
      <c r="B103" s="15">
        <v>198.0</v>
      </c>
      <c r="C103" s="16" t="s">
        <v>57</v>
      </c>
      <c r="D103" s="17">
        <v>0.0224</v>
      </c>
    </row>
    <row r="104">
      <c r="A104" s="14">
        <v>103.0</v>
      </c>
      <c r="B104" s="15">
        <v>223.0</v>
      </c>
      <c r="C104" s="16" t="s">
        <v>58</v>
      </c>
      <c r="D104" s="17">
        <v>0.0209</v>
      </c>
    </row>
    <row r="105">
      <c r="A105" s="14">
        <v>104.0</v>
      </c>
      <c r="B105" s="15">
        <v>223.0</v>
      </c>
      <c r="C105" s="16" t="s">
        <v>58</v>
      </c>
      <c r="D105" s="17">
        <v>0.0217</v>
      </c>
    </row>
    <row r="106">
      <c r="A106" s="14">
        <v>105.0</v>
      </c>
      <c r="B106" s="15">
        <v>86.0</v>
      </c>
      <c r="C106" s="16" t="s">
        <v>59</v>
      </c>
      <c r="D106" s="17">
        <v>0.0238</v>
      </c>
    </row>
    <row r="107">
      <c r="A107" s="14">
        <v>106.0</v>
      </c>
      <c r="B107" s="15">
        <v>86.0</v>
      </c>
      <c r="C107" s="16" t="s">
        <v>59</v>
      </c>
      <c r="D107" s="17">
        <v>0.0222</v>
      </c>
    </row>
    <row r="108">
      <c r="A108" s="14">
        <v>107.0</v>
      </c>
      <c r="B108" s="15">
        <v>52.0</v>
      </c>
      <c r="C108" s="16" t="s">
        <v>60</v>
      </c>
      <c r="D108" s="17">
        <v>0.0205</v>
      </c>
    </row>
    <row r="109">
      <c r="A109" s="14">
        <v>108.0</v>
      </c>
      <c r="B109" s="15">
        <v>52.0</v>
      </c>
      <c r="C109" s="16" t="s">
        <v>60</v>
      </c>
      <c r="D109" s="17">
        <v>0.0245</v>
      </c>
    </row>
    <row r="110">
      <c r="A110" s="14">
        <v>109.0</v>
      </c>
      <c r="B110" s="15">
        <v>224.0</v>
      </c>
      <c r="C110" s="16" t="s">
        <v>61</v>
      </c>
      <c r="D110" s="17">
        <v>0.0211</v>
      </c>
    </row>
    <row r="111">
      <c r="A111" s="14">
        <v>110.0</v>
      </c>
      <c r="B111" s="15">
        <v>224.0</v>
      </c>
      <c r="C111" s="16" t="s">
        <v>61</v>
      </c>
      <c r="D111" s="17">
        <v>0.0205</v>
      </c>
    </row>
    <row r="112">
      <c r="A112" s="14">
        <v>111.0</v>
      </c>
      <c r="B112" s="15">
        <v>299.0</v>
      </c>
      <c r="C112" s="16" t="s">
        <v>62</v>
      </c>
      <c r="D112" s="17">
        <v>0.0237</v>
      </c>
    </row>
    <row r="113">
      <c r="A113" s="14">
        <v>112.0</v>
      </c>
      <c r="B113" s="15">
        <v>299.0</v>
      </c>
      <c r="C113" s="16" t="s">
        <v>62</v>
      </c>
      <c r="D113" s="17">
        <v>0.0232</v>
      </c>
    </row>
    <row r="114">
      <c r="A114" s="14">
        <v>113.0</v>
      </c>
      <c r="B114" s="15">
        <v>108.0</v>
      </c>
      <c r="C114" s="16" t="s">
        <v>63</v>
      </c>
      <c r="D114" s="17">
        <v>0.0234</v>
      </c>
    </row>
    <row r="115">
      <c r="A115" s="14">
        <v>114.0</v>
      </c>
      <c r="B115" s="15">
        <v>108.0</v>
      </c>
      <c r="C115" s="16" t="s">
        <v>63</v>
      </c>
      <c r="D115" s="17">
        <v>0.0219</v>
      </c>
    </row>
    <row r="116">
      <c r="A116" s="14">
        <v>115.0</v>
      </c>
      <c r="B116" s="15">
        <v>342.0</v>
      </c>
      <c r="C116" s="16" t="s">
        <v>64</v>
      </c>
      <c r="D116" s="17">
        <v>0.024</v>
      </c>
    </row>
    <row r="117">
      <c r="A117" s="14">
        <v>116.0</v>
      </c>
      <c r="B117" s="15">
        <v>342.0</v>
      </c>
      <c r="C117" s="16" t="s">
        <v>64</v>
      </c>
      <c r="D117" s="17">
        <v>0.024</v>
      </c>
    </row>
    <row r="118">
      <c r="A118" s="14">
        <v>117.0</v>
      </c>
      <c r="B118" s="15">
        <v>139.0</v>
      </c>
      <c r="C118" s="16" t="s">
        <v>65</v>
      </c>
      <c r="D118" s="17">
        <v>0.0216</v>
      </c>
    </row>
    <row r="119">
      <c r="A119" s="14">
        <v>118.0</v>
      </c>
      <c r="B119" s="20">
        <v>139.0</v>
      </c>
      <c r="C119" s="16" t="s">
        <v>65</v>
      </c>
      <c r="D119" s="17">
        <v>0.0214</v>
      </c>
    </row>
    <row r="120">
      <c r="A120" s="14">
        <v>119.0</v>
      </c>
      <c r="B120" s="21" t="s">
        <v>20</v>
      </c>
      <c r="C120" s="16"/>
      <c r="D120" s="17">
        <v>0.0211</v>
      </c>
    </row>
    <row r="121">
      <c r="A121" s="22">
        <v>120.0</v>
      </c>
      <c r="B121" s="23" t="s">
        <v>20</v>
      </c>
      <c r="C121" s="24"/>
      <c r="D121" s="25">
        <v>0.0226</v>
      </c>
    </row>
    <row r="122">
      <c r="A122" s="27">
        <v>121.0</v>
      </c>
      <c r="B122" s="10">
        <v>283.0</v>
      </c>
      <c r="C122" s="28" t="s">
        <v>66</v>
      </c>
      <c r="D122" s="30">
        <v>0.0216</v>
      </c>
    </row>
    <row r="123">
      <c r="A123" s="14">
        <v>122.0</v>
      </c>
      <c r="B123" s="15">
        <v>283.0</v>
      </c>
      <c r="C123" s="16" t="s">
        <v>66</v>
      </c>
      <c r="D123" s="17">
        <v>0.0229</v>
      </c>
    </row>
    <row r="124">
      <c r="A124" s="14">
        <v>123.0</v>
      </c>
      <c r="B124" s="15">
        <v>96.0</v>
      </c>
      <c r="C124" s="16" t="s">
        <v>67</v>
      </c>
      <c r="D124" s="17">
        <v>0.0245</v>
      </c>
    </row>
    <row r="125">
      <c r="A125" s="14">
        <v>124.0</v>
      </c>
      <c r="B125" s="15">
        <v>96.0</v>
      </c>
      <c r="C125" s="16" t="s">
        <v>67</v>
      </c>
      <c r="D125" s="17">
        <v>0.0222</v>
      </c>
    </row>
    <row r="126">
      <c r="A126" s="14">
        <v>125.0</v>
      </c>
      <c r="B126" s="15">
        <v>255.0</v>
      </c>
      <c r="C126" s="16" t="s">
        <v>68</v>
      </c>
      <c r="D126" s="17">
        <v>0.0217</v>
      </c>
    </row>
    <row r="127">
      <c r="A127" s="14">
        <v>126.0</v>
      </c>
      <c r="B127" s="15">
        <v>255.0</v>
      </c>
      <c r="C127" s="16" t="s">
        <v>68</v>
      </c>
      <c r="D127" s="17">
        <v>0.0249</v>
      </c>
    </row>
    <row r="128">
      <c r="A128" s="14">
        <v>127.0</v>
      </c>
      <c r="B128" s="15">
        <v>228.0</v>
      </c>
      <c r="C128" s="16" t="s">
        <v>69</v>
      </c>
      <c r="D128" s="17">
        <v>0.0222</v>
      </c>
    </row>
    <row r="129">
      <c r="A129" s="14">
        <v>128.0</v>
      </c>
      <c r="B129" s="15">
        <v>228.0</v>
      </c>
      <c r="C129" s="16" t="s">
        <v>69</v>
      </c>
      <c r="D129" s="17">
        <v>0.0231</v>
      </c>
    </row>
    <row r="130">
      <c r="A130" s="14">
        <v>129.0</v>
      </c>
      <c r="B130" s="15">
        <v>236.0</v>
      </c>
      <c r="C130" s="16" t="s">
        <v>70</v>
      </c>
      <c r="D130" s="17">
        <v>0.0212</v>
      </c>
    </row>
    <row r="131">
      <c r="A131" s="14">
        <v>130.0</v>
      </c>
      <c r="B131" s="15">
        <v>236.0</v>
      </c>
      <c r="C131" s="16" t="s">
        <v>70</v>
      </c>
      <c r="D131" s="17">
        <v>0.0213</v>
      </c>
    </row>
    <row r="132">
      <c r="A132" s="14">
        <v>131.0</v>
      </c>
      <c r="B132" s="15">
        <v>244.0</v>
      </c>
      <c r="C132" s="16" t="s">
        <v>71</v>
      </c>
      <c r="D132" s="17">
        <v>0.0212</v>
      </c>
    </row>
    <row r="133" ht="15.75" customHeight="1">
      <c r="A133" s="14">
        <v>132.0</v>
      </c>
      <c r="B133" s="15">
        <v>244.0</v>
      </c>
      <c r="C133" s="16" t="s">
        <v>71</v>
      </c>
      <c r="D133" s="17">
        <v>0.0224</v>
      </c>
    </row>
    <row r="134">
      <c r="A134" s="14">
        <v>133.0</v>
      </c>
      <c r="B134" s="15">
        <v>98.0</v>
      </c>
      <c r="C134" s="16" t="s">
        <v>72</v>
      </c>
      <c r="D134" s="17">
        <v>0.0221</v>
      </c>
    </row>
    <row r="135">
      <c r="A135" s="14">
        <v>134.0</v>
      </c>
      <c r="B135" s="15">
        <v>98.0</v>
      </c>
      <c r="C135" s="16" t="s">
        <v>72</v>
      </c>
      <c r="D135" s="17">
        <v>0.0227</v>
      </c>
    </row>
    <row r="136">
      <c r="A136" s="14">
        <v>135.0</v>
      </c>
      <c r="B136" s="15">
        <v>200.0</v>
      </c>
      <c r="C136" s="16" t="s">
        <v>73</v>
      </c>
      <c r="D136" s="17">
        <v>0.0243</v>
      </c>
    </row>
    <row r="137">
      <c r="A137" s="14">
        <v>136.0</v>
      </c>
      <c r="B137" s="15">
        <v>200.0</v>
      </c>
      <c r="C137" s="16" t="s">
        <v>73</v>
      </c>
      <c r="D137" s="17">
        <v>0.0234</v>
      </c>
    </row>
    <row r="138">
      <c r="A138" s="14">
        <v>137.0</v>
      </c>
      <c r="B138" s="15">
        <v>109.0</v>
      </c>
      <c r="C138" s="16" t="s">
        <v>74</v>
      </c>
      <c r="D138" s="17">
        <v>0.0247</v>
      </c>
    </row>
    <row r="139">
      <c r="A139" s="14">
        <v>138.0</v>
      </c>
      <c r="B139" s="15">
        <v>109.0</v>
      </c>
      <c r="C139" s="16" t="s">
        <v>74</v>
      </c>
      <c r="D139" s="17">
        <v>0.0226</v>
      </c>
    </row>
    <row r="140">
      <c r="A140" s="14">
        <v>715.0</v>
      </c>
      <c r="B140" s="15">
        <v>134.0</v>
      </c>
      <c r="C140" s="16" t="s">
        <v>75</v>
      </c>
      <c r="D140" s="38">
        <v>0.0211</v>
      </c>
    </row>
    <row r="141">
      <c r="A141" s="14">
        <v>716.0</v>
      </c>
      <c r="B141" s="20">
        <v>134.0</v>
      </c>
      <c r="C141" s="16" t="s">
        <v>75</v>
      </c>
      <c r="D141" s="38">
        <v>0.0215</v>
      </c>
    </row>
    <row r="142">
      <c r="A142" s="14">
        <v>141.0</v>
      </c>
      <c r="B142" s="15">
        <v>69.0</v>
      </c>
      <c r="C142" s="16" t="s">
        <v>76</v>
      </c>
      <c r="D142" s="17">
        <v>0.0227</v>
      </c>
    </row>
    <row r="143">
      <c r="A143" s="14">
        <v>142.0</v>
      </c>
      <c r="B143" s="20">
        <v>69.0</v>
      </c>
      <c r="C143" s="16" t="s">
        <v>76</v>
      </c>
      <c r="D143" s="17">
        <v>0.024</v>
      </c>
    </row>
    <row r="144">
      <c r="A144" s="14">
        <v>143.0</v>
      </c>
      <c r="B144" s="21" t="s">
        <v>20</v>
      </c>
      <c r="C144" s="16"/>
      <c r="D144" s="17">
        <v>0.0208</v>
      </c>
    </row>
    <row r="145">
      <c r="A145" s="32">
        <v>144.0</v>
      </c>
      <c r="B145" s="23" t="s">
        <v>20</v>
      </c>
      <c r="C145" s="35"/>
      <c r="D145" s="37">
        <v>0.022</v>
      </c>
    </row>
    <row r="146">
      <c r="A146" s="9">
        <v>145.0</v>
      </c>
      <c r="B146" s="10">
        <v>61.0</v>
      </c>
      <c r="C146" s="11" t="s">
        <v>77</v>
      </c>
      <c r="D146" s="12">
        <v>0.0235</v>
      </c>
    </row>
    <row r="147">
      <c r="A147" s="14">
        <v>146.0</v>
      </c>
      <c r="B147" s="15">
        <v>61.0</v>
      </c>
      <c r="C147" s="16" t="s">
        <v>77</v>
      </c>
      <c r="D147" s="17">
        <v>0.0231</v>
      </c>
    </row>
    <row r="148">
      <c r="A148" s="14">
        <v>147.0</v>
      </c>
      <c r="B148" s="15">
        <v>353.0</v>
      </c>
      <c r="C148" s="16" t="s">
        <v>78</v>
      </c>
      <c r="D148" s="17">
        <v>0.0217</v>
      </c>
    </row>
    <row r="149">
      <c r="A149" s="14">
        <v>148.0</v>
      </c>
      <c r="B149" s="15">
        <v>353.0</v>
      </c>
      <c r="C149" s="16" t="s">
        <v>78</v>
      </c>
      <c r="D149" s="17">
        <v>0.0205</v>
      </c>
    </row>
    <row r="150">
      <c r="A150" s="14">
        <v>149.0</v>
      </c>
      <c r="B150" s="15">
        <v>177.0</v>
      </c>
      <c r="C150" s="16" t="s">
        <v>79</v>
      </c>
      <c r="D150" s="17">
        <v>0.0215</v>
      </c>
    </row>
    <row r="151">
      <c r="A151" s="14">
        <v>150.0</v>
      </c>
      <c r="B151" s="15">
        <v>177.0</v>
      </c>
      <c r="C151" s="16" t="s">
        <v>79</v>
      </c>
      <c r="D151" s="17">
        <v>0.0252</v>
      </c>
    </row>
    <row r="152">
      <c r="A152" s="14">
        <v>151.0</v>
      </c>
      <c r="B152" s="15">
        <v>346.0</v>
      </c>
      <c r="C152" s="16" t="s">
        <v>80</v>
      </c>
      <c r="D152" s="17">
        <v>0.0235</v>
      </c>
    </row>
    <row r="153">
      <c r="A153" s="14">
        <v>152.0</v>
      </c>
      <c r="B153" s="15">
        <v>346.0</v>
      </c>
      <c r="C153" s="16" t="s">
        <v>80</v>
      </c>
      <c r="D153" s="17">
        <v>0.0229</v>
      </c>
    </row>
    <row r="154">
      <c r="A154" s="14">
        <v>153.0</v>
      </c>
      <c r="B154" s="15">
        <v>364.0</v>
      </c>
      <c r="C154" s="16" t="s">
        <v>81</v>
      </c>
      <c r="D154" s="17">
        <v>0.0215</v>
      </c>
    </row>
    <row r="155">
      <c r="A155" s="14">
        <v>154.0</v>
      </c>
      <c r="B155" s="15">
        <v>364.0</v>
      </c>
      <c r="C155" s="16" t="s">
        <v>81</v>
      </c>
      <c r="D155" s="17">
        <v>0.0228</v>
      </c>
    </row>
    <row r="156">
      <c r="A156" s="14">
        <v>155.0</v>
      </c>
      <c r="B156" s="15">
        <v>245.0</v>
      </c>
      <c r="C156" s="16" t="s">
        <v>82</v>
      </c>
      <c r="D156" s="17">
        <v>0.0203</v>
      </c>
    </row>
    <row r="157">
      <c r="A157" s="14">
        <v>156.0</v>
      </c>
      <c r="B157" s="15">
        <v>245.0</v>
      </c>
      <c r="C157" s="16" t="s">
        <v>82</v>
      </c>
      <c r="D157" s="17">
        <v>0.0221</v>
      </c>
    </row>
    <row r="158">
      <c r="A158" s="14">
        <v>157.0</v>
      </c>
      <c r="B158" s="15">
        <v>373.0</v>
      </c>
      <c r="C158" s="16" t="s">
        <v>83</v>
      </c>
      <c r="D158" s="17">
        <v>0.0222</v>
      </c>
    </row>
    <row r="159">
      <c r="A159" s="14">
        <v>158.0</v>
      </c>
      <c r="B159" s="15">
        <v>373.0</v>
      </c>
      <c r="C159" s="16" t="s">
        <v>83</v>
      </c>
      <c r="D159" s="17">
        <v>0.0213</v>
      </c>
    </row>
    <row r="160">
      <c r="A160" s="14">
        <v>713.0</v>
      </c>
      <c r="B160" s="15">
        <v>49.0</v>
      </c>
      <c r="C160" s="16" t="s">
        <v>84</v>
      </c>
      <c r="D160" s="38">
        <v>0.0215</v>
      </c>
    </row>
    <row r="161">
      <c r="A161" s="14">
        <v>714.0</v>
      </c>
      <c r="B161" s="15">
        <v>49.0</v>
      </c>
      <c r="C161" s="16" t="s">
        <v>84</v>
      </c>
      <c r="D161" s="38">
        <v>0.0208</v>
      </c>
    </row>
    <row r="162">
      <c r="A162" s="14">
        <v>161.0</v>
      </c>
      <c r="B162" s="15">
        <v>207.0</v>
      </c>
      <c r="C162" s="16" t="s">
        <v>85</v>
      </c>
      <c r="D162" s="17">
        <v>0.0212</v>
      </c>
    </row>
    <row r="163">
      <c r="A163" s="14">
        <v>162.0</v>
      </c>
      <c r="B163" s="15">
        <v>207.0</v>
      </c>
      <c r="C163" s="16" t="s">
        <v>85</v>
      </c>
      <c r="D163" s="17">
        <v>0.0227</v>
      </c>
    </row>
    <row r="164">
      <c r="A164" s="14">
        <v>163.0</v>
      </c>
      <c r="B164" s="15">
        <v>210.0</v>
      </c>
      <c r="C164" s="16" t="s">
        <v>86</v>
      </c>
      <c r="D164" s="17">
        <v>0.0219</v>
      </c>
    </row>
    <row r="165">
      <c r="A165" s="14">
        <v>164.0</v>
      </c>
      <c r="B165" s="15">
        <v>210.0</v>
      </c>
      <c r="C165" s="16" t="s">
        <v>86</v>
      </c>
      <c r="D165" s="17">
        <v>0.0238</v>
      </c>
    </row>
    <row r="166">
      <c r="A166" s="14">
        <v>165.0</v>
      </c>
      <c r="B166" s="15">
        <v>257.0</v>
      </c>
      <c r="C166" s="16" t="s">
        <v>87</v>
      </c>
      <c r="D166" s="17">
        <v>0.0232</v>
      </c>
    </row>
    <row r="167">
      <c r="A167" s="14">
        <v>166.0</v>
      </c>
      <c r="B167" s="20">
        <v>257.0</v>
      </c>
      <c r="C167" s="16" t="s">
        <v>87</v>
      </c>
      <c r="D167" s="17">
        <v>0.0222</v>
      </c>
    </row>
    <row r="168">
      <c r="A168" s="14">
        <v>167.0</v>
      </c>
      <c r="B168" s="21" t="s">
        <v>20</v>
      </c>
      <c r="C168" s="16"/>
      <c r="D168" s="17">
        <v>0.0219</v>
      </c>
    </row>
    <row r="169">
      <c r="A169" s="22">
        <v>168.0</v>
      </c>
      <c r="B169" s="23" t="s">
        <v>20</v>
      </c>
      <c r="C169" s="24"/>
      <c r="D169" s="25">
        <v>0.0209</v>
      </c>
    </row>
    <row r="170">
      <c r="A170" s="27">
        <v>169.0</v>
      </c>
      <c r="B170" s="10">
        <v>8.0</v>
      </c>
      <c r="C170" s="28" t="s">
        <v>88</v>
      </c>
      <c r="D170" s="30">
        <v>0.0225</v>
      </c>
    </row>
    <row r="171">
      <c r="A171" s="14">
        <v>170.0</v>
      </c>
      <c r="B171" s="15">
        <v>8.0</v>
      </c>
      <c r="C171" s="16" t="s">
        <v>88</v>
      </c>
      <c r="D171" s="17">
        <v>0.0206</v>
      </c>
    </row>
    <row r="172">
      <c r="A172" s="14">
        <v>171.0</v>
      </c>
      <c r="B172" s="15">
        <v>295.0</v>
      </c>
      <c r="C172" s="16" t="s">
        <v>89</v>
      </c>
      <c r="D172" s="17">
        <v>0.0221</v>
      </c>
    </row>
    <row r="173">
      <c r="A173" s="14">
        <v>172.0</v>
      </c>
      <c r="B173" s="15">
        <v>295.0</v>
      </c>
      <c r="C173" s="16" t="s">
        <v>89</v>
      </c>
      <c r="D173" s="17">
        <v>0.0224</v>
      </c>
    </row>
    <row r="174">
      <c r="A174" s="14">
        <v>173.0</v>
      </c>
      <c r="B174" s="15">
        <v>316.0</v>
      </c>
      <c r="C174" s="16" t="s">
        <v>90</v>
      </c>
      <c r="D174" s="17">
        <v>0.0239</v>
      </c>
    </row>
    <row r="175">
      <c r="A175" s="14">
        <v>174.0</v>
      </c>
      <c r="B175" s="15">
        <v>316.0</v>
      </c>
      <c r="C175" s="16" t="s">
        <v>90</v>
      </c>
      <c r="D175" s="17">
        <v>0.0228</v>
      </c>
    </row>
    <row r="176">
      <c r="A176" s="14">
        <v>175.0</v>
      </c>
      <c r="B176" s="15">
        <v>113.0</v>
      </c>
      <c r="C176" s="16" t="s">
        <v>91</v>
      </c>
      <c r="D176" s="17">
        <v>0.0217</v>
      </c>
    </row>
    <row r="177">
      <c r="A177" s="14">
        <v>176.0</v>
      </c>
      <c r="B177" s="15">
        <v>113.0</v>
      </c>
      <c r="C177" s="16" t="s">
        <v>91</v>
      </c>
      <c r="D177" s="17">
        <v>0.0237</v>
      </c>
    </row>
    <row r="178">
      <c r="A178" s="14">
        <v>177.0</v>
      </c>
      <c r="B178" s="15">
        <v>18.0</v>
      </c>
      <c r="C178" s="16" t="s">
        <v>92</v>
      </c>
      <c r="D178" s="17">
        <v>0.0225</v>
      </c>
    </row>
    <row r="179">
      <c r="A179" s="14">
        <v>178.0</v>
      </c>
      <c r="B179" s="15">
        <v>18.0</v>
      </c>
      <c r="C179" s="16" t="s">
        <v>92</v>
      </c>
      <c r="D179" s="17">
        <v>0.0219</v>
      </c>
    </row>
    <row r="180">
      <c r="A180" s="14">
        <v>179.0</v>
      </c>
      <c r="B180" s="15">
        <v>117.0</v>
      </c>
      <c r="C180" s="16" t="s">
        <v>93</v>
      </c>
      <c r="D180" s="17">
        <v>0.0227</v>
      </c>
    </row>
    <row r="181">
      <c r="A181" s="14">
        <v>180.0</v>
      </c>
      <c r="B181" s="15">
        <v>117.0</v>
      </c>
      <c r="C181" s="16" t="s">
        <v>93</v>
      </c>
      <c r="D181" s="17">
        <v>0.0213</v>
      </c>
    </row>
    <row r="182">
      <c r="A182" s="14">
        <v>181.0</v>
      </c>
      <c r="B182" s="15">
        <v>56.0</v>
      </c>
      <c r="C182" s="16" t="s">
        <v>94</v>
      </c>
      <c r="D182" s="17">
        <v>0.0228</v>
      </c>
    </row>
    <row r="183">
      <c r="A183" s="14">
        <v>182.0</v>
      </c>
      <c r="B183" s="15">
        <v>56.0</v>
      </c>
      <c r="C183" s="16" t="s">
        <v>94</v>
      </c>
      <c r="D183" s="17">
        <v>0.0237</v>
      </c>
    </row>
    <row r="184">
      <c r="A184" s="14">
        <v>711.0</v>
      </c>
      <c r="B184" s="15">
        <v>10.0</v>
      </c>
      <c r="C184" s="16" t="s">
        <v>95</v>
      </c>
      <c r="D184" s="38">
        <v>0.0201</v>
      </c>
    </row>
    <row r="185">
      <c r="A185" s="14">
        <v>712.0</v>
      </c>
      <c r="B185" s="15">
        <v>10.0</v>
      </c>
      <c r="C185" s="16" t="s">
        <v>95</v>
      </c>
      <c r="D185" s="38">
        <v>0.0211</v>
      </c>
    </row>
    <row r="186">
      <c r="A186" s="14">
        <v>185.0</v>
      </c>
      <c r="B186" s="15">
        <v>85.0</v>
      </c>
      <c r="C186" s="16" t="s">
        <v>96</v>
      </c>
      <c r="D186" s="17">
        <v>0.0228</v>
      </c>
    </row>
    <row r="187">
      <c r="A187" s="14">
        <v>186.0</v>
      </c>
      <c r="B187" s="15">
        <v>85.0</v>
      </c>
      <c r="C187" s="16" t="s">
        <v>96</v>
      </c>
      <c r="D187" s="17">
        <v>0.0222</v>
      </c>
    </row>
    <row r="188">
      <c r="A188" s="14">
        <v>187.0</v>
      </c>
      <c r="B188" s="15">
        <v>318.0</v>
      </c>
      <c r="C188" s="16" t="s">
        <v>97</v>
      </c>
      <c r="D188" s="17">
        <v>0.0221</v>
      </c>
    </row>
    <row r="189">
      <c r="A189" s="14">
        <v>188.0</v>
      </c>
      <c r="B189" s="15">
        <v>318.0</v>
      </c>
      <c r="C189" s="16" t="s">
        <v>97</v>
      </c>
      <c r="D189" s="17">
        <v>0.0228</v>
      </c>
    </row>
    <row r="190">
      <c r="A190" s="14">
        <v>189.0</v>
      </c>
      <c r="B190" s="15">
        <v>214.0</v>
      </c>
      <c r="C190" s="16" t="s">
        <v>98</v>
      </c>
      <c r="D190" s="17">
        <v>0.023</v>
      </c>
    </row>
    <row r="191">
      <c r="A191" s="14">
        <v>190.0</v>
      </c>
      <c r="B191" s="20">
        <v>214.0</v>
      </c>
      <c r="C191" s="16" t="s">
        <v>98</v>
      </c>
      <c r="D191" s="17">
        <v>0.0235</v>
      </c>
    </row>
    <row r="192">
      <c r="A192" s="14">
        <v>191.0</v>
      </c>
      <c r="B192" s="21" t="s">
        <v>20</v>
      </c>
      <c r="C192" s="16"/>
      <c r="D192" s="17">
        <v>0.0235</v>
      </c>
    </row>
    <row r="193">
      <c r="A193" s="32">
        <v>192.0</v>
      </c>
      <c r="B193" s="33" t="s">
        <v>20</v>
      </c>
      <c r="C193" s="35"/>
      <c r="D193" s="37">
        <v>0.0207</v>
      </c>
    </row>
    <row r="194">
      <c r="A194" s="9">
        <v>193.0</v>
      </c>
      <c r="B194" s="10">
        <v>33.0</v>
      </c>
      <c r="C194" s="11" t="s">
        <v>99</v>
      </c>
      <c r="D194" s="12">
        <v>0.0229</v>
      </c>
    </row>
    <row r="195">
      <c r="A195" s="14">
        <v>194.0</v>
      </c>
      <c r="B195" s="15">
        <v>33.0</v>
      </c>
      <c r="C195" s="16" t="s">
        <v>99</v>
      </c>
      <c r="D195" s="17">
        <v>0.0211</v>
      </c>
    </row>
    <row r="196">
      <c r="A196" s="14">
        <v>195.0</v>
      </c>
      <c r="B196" s="15">
        <v>170.0</v>
      </c>
      <c r="C196" s="16" t="s">
        <v>100</v>
      </c>
      <c r="D196" s="17">
        <v>0.0218</v>
      </c>
    </row>
    <row r="197">
      <c r="A197" s="14">
        <v>196.0</v>
      </c>
      <c r="B197" s="15">
        <v>170.0</v>
      </c>
      <c r="C197" s="16" t="s">
        <v>100</v>
      </c>
      <c r="D197" s="17">
        <v>0.0243</v>
      </c>
    </row>
    <row r="198">
      <c r="A198" s="14">
        <v>197.0</v>
      </c>
      <c r="B198" s="15">
        <v>323.0</v>
      </c>
      <c r="C198" s="16" t="s">
        <v>101</v>
      </c>
      <c r="D198" s="17">
        <v>0.0216</v>
      </c>
    </row>
    <row r="199">
      <c r="A199" s="14">
        <v>198.0</v>
      </c>
      <c r="B199" s="15">
        <v>323.0</v>
      </c>
      <c r="C199" s="16" t="s">
        <v>101</v>
      </c>
      <c r="D199" s="17">
        <v>0.0215</v>
      </c>
    </row>
    <row r="200">
      <c r="A200" s="14">
        <v>199.0</v>
      </c>
      <c r="B200" s="15">
        <v>217.0</v>
      </c>
      <c r="C200" s="16" t="s">
        <v>102</v>
      </c>
      <c r="D200" s="17">
        <v>0.0223</v>
      </c>
    </row>
    <row r="201">
      <c r="A201" s="14">
        <v>200.0</v>
      </c>
      <c r="B201" s="15">
        <v>217.0</v>
      </c>
      <c r="C201" s="16" t="s">
        <v>102</v>
      </c>
      <c r="D201" s="17">
        <v>0.0213</v>
      </c>
    </row>
    <row r="202">
      <c r="A202" s="14">
        <v>201.0</v>
      </c>
      <c r="B202" s="15">
        <v>104.0</v>
      </c>
      <c r="C202" s="16" t="s">
        <v>103</v>
      </c>
      <c r="D202" s="17">
        <v>0.0232</v>
      </c>
    </row>
    <row r="203">
      <c r="A203" s="14">
        <v>202.0</v>
      </c>
      <c r="B203" s="15">
        <v>104.0</v>
      </c>
      <c r="C203" s="16" t="s">
        <v>103</v>
      </c>
      <c r="D203" s="17">
        <v>0.0223</v>
      </c>
    </row>
    <row r="204">
      <c r="A204" s="14">
        <v>203.0</v>
      </c>
      <c r="B204" s="15">
        <v>157.0</v>
      </c>
      <c r="C204" s="16" t="s">
        <v>104</v>
      </c>
      <c r="D204" s="17">
        <v>0.022</v>
      </c>
    </row>
    <row r="205">
      <c r="A205" s="14">
        <v>204.0</v>
      </c>
      <c r="B205" s="15">
        <v>157.0</v>
      </c>
      <c r="C205" s="16" t="s">
        <v>104</v>
      </c>
      <c r="D205" s="17">
        <v>0.0218</v>
      </c>
    </row>
    <row r="206">
      <c r="A206" s="14">
        <v>205.0</v>
      </c>
      <c r="B206" s="15">
        <v>313.0</v>
      </c>
      <c r="C206" s="16" t="s">
        <v>105</v>
      </c>
      <c r="D206" s="17">
        <v>0.0209</v>
      </c>
    </row>
    <row r="207">
      <c r="A207" s="14">
        <v>206.0</v>
      </c>
      <c r="B207" s="15">
        <v>313.0</v>
      </c>
      <c r="C207" s="16" t="s">
        <v>105</v>
      </c>
      <c r="D207" s="17">
        <v>0.0211</v>
      </c>
    </row>
    <row r="208">
      <c r="A208" s="14">
        <v>207.0</v>
      </c>
      <c r="B208" s="15">
        <v>184.0</v>
      </c>
      <c r="C208" s="16" t="s">
        <v>106</v>
      </c>
      <c r="D208" s="17">
        <v>0.0232</v>
      </c>
    </row>
    <row r="209">
      <c r="A209" s="14">
        <v>208.0</v>
      </c>
      <c r="B209" s="15">
        <v>184.0</v>
      </c>
      <c r="C209" s="16" t="s">
        <v>106</v>
      </c>
      <c r="D209" s="17">
        <v>0.0227</v>
      </c>
    </row>
    <row r="210">
      <c r="A210" s="14">
        <v>209.0</v>
      </c>
      <c r="B210" s="15">
        <v>356.0</v>
      </c>
      <c r="C210" s="16" t="s">
        <v>107</v>
      </c>
      <c r="D210" s="17">
        <v>0.0219</v>
      </c>
    </row>
    <row r="211">
      <c r="A211" s="14">
        <v>210.0</v>
      </c>
      <c r="B211" s="15">
        <v>356.0</v>
      </c>
      <c r="C211" s="16" t="s">
        <v>107</v>
      </c>
      <c r="D211" s="17">
        <v>0.022</v>
      </c>
    </row>
    <row r="212">
      <c r="A212" s="14">
        <v>211.0</v>
      </c>
      <c r="B212" s="15">
        <v>66.0</v>
      </c>
      <c r="C212" s="16" t="s">
        <v>108</v>
      </c>
      <c r="D212" s="17">
        <v>0.0229</v>
      </c>
    </row>
    <row r="213">
      <c r="A213" s="14">
        <v>212.0</v>
      </c>
      <c r="B213" s="15">
        <v>66.0</v>
      </c>
      <c r="C213" s="16" t="s">
        <v>108</v>
      </c>
      <c r="D213" s="17">
        <v>0.0223</v>
      </c>
    </row>
    <row r="214">
      <c r="A214" s="14">
        <v>213.0</v>
      </c>
      <c r="B214" s="15">
        <v>79.0</v>
      </c>
      <c r="C214" s="16" t="s">
        <v>109</v>
      </c>
      <c r="D214" s="17">
        <v>0.021</v>
      </c>
    </row>
    <row r="215">
      <c r="A215" s="14">
        <v>214.0</v>
      </c>
      <c r="B215" s="20">
        <v>79.0</v>
      </c>
      <c r="C215" s="16" t="s">
        <v>109</v>
      </c>
      <c r="D215" s="17">
        <v>0.0211</v>
      </c>
    </row>
    <row r="216">
      <c r="A216" s="14">
        <v>215.0</v>
      </c>
      <c r="B216" s="21" t="s">
        <v>20</v>
      </c>
      <c r="C216" s="16"/>
      <c r="D216" s="17">
        <v>0.0217</v>
      </c>
    </row>
    <row r="217">
      <c r="A217" s="22">
        <v>216.0</v>
      </c>
      <c r="B217" s="23" t="s">
        <v>20</v>
      </c>
      <c r="C217" s="24"/>
      <c r="D217" s="25">
        <v>0.0211</v>
      </c>
    </row>
    <row r="218">
      <c r="A218" s="27">
        <v>217.0</v>
      </c>
      <c r="B218" s="10">
        <v>60.0</v>
      </c>
      <c r="C218" s="28" t="s">
        <v>110</v>
      </c>
      <c r="D218" s="30">
        <v>0.0225</v>
      </c>
    </row>
    <row r="219">
      <c r="A219" s="14">
        <v>218.0</v>
      </c>
      <c r="B219" s="15">
        <v>60.0</v>
      </c>
      <c r="C219" s="16" t="s">
        <v>110</v>
      </c>
      <c r="D219" s="17">
        <v>0.0234</v>
      </c>
    </row>
    <row r="220">
      <c r="A220" s="14">
        <v>219.0</v>
      </c>
      <c r="B220" s="15">
        <v>16.0</v>
      </c>
      <c r="C220" s="16" t="s">
        <v>111</v>
      </c>
      <c r="D220" s="17">
        <v>0.0233</v>
      </c>
    </row>
    <row r="221">
      <c r="A221" s="14">
        <v>220.0</v>
      </c>
      <c r="B221" s="15">
        <v>16.0</v>
      </c>
      <c r="C221" s="16" t="s">
        <v>111</v>
      </c>
      <c r="D221" s="17">
        <v>0.0241</v>
      </c>
    </row>
    <row r="222">
      <c r="A222" s="14">
        <v>221.0</v>
      </c>
      <c r="B222" s="15">
        <v>221.0</v>
      </c>
      <c r="C222" s="16" t="s">
        <v>112</v>
      </c>
      <c r="D222" s="17">
        <v>0.0217</v>
      </c>
    </row>
    <row r="223">
      <c r="A223" s="14">
        <v>222.0</v>
      </c>
      <c r="B223" s="15">
        <v>221.0</v>
      </c>
      <c r="C223" s="16" t="s">
        <v>112</v>
      </c>
      <c r="D223" s="17">
        <v>0.0209</v>
      </c>
    </row>
    <row r="224">
      <c r="A224" s="14">
        <v>223.0</v>
      </c>
      <c r="B224" s="15">
        <v>165.0</v>
      </c>
      <c r="C224" s="16" t="s">
        <v>113</v>
      </c>
      <c r="D224" s="17">
        <v>0.0224</v>
      </c>
    </row>
    <row r="225">
      <c r="A225" s="14">
        <v>224.0</v>
      </c>
      <c r="B225" s="15">
        <v>165.0</v>
      </c>
      <c r="C225" s="16" t="s">
        <v>113</v>
      </c>
      <c r="D225" s="17">
        <v>0.0227</v>
      </c>
    </row>
    <row r="226">
      <c r="A226" s="14">
        <v>225.0</v>
      </c>
      <c r="B226" s="15">
        <v>187.0</v>
      </c>
      <c r="C226" s="16" t="s">
        <v>114</v>
      </c>
      <c r="D226" s="17">
        <v>0.0238</v>
      </c>
    </row>
    <row r="227">
      <c r="A227" s="14">
        <v>226.0</v>
      </c>
      <c r="B227" s="15">
        <v>187.0</v>
      </c>
      <c r="C227" s="16" t="s">
        <v>114</v>
      </c>
      <c r="D227" s="17">
        <v>0.023</v>
      </c>
    </row>
    <row r="228">
      <c r="A228" s="14">
        <v>227.0</v>
      </c>
      <c r="B228" s="15">
        <v>363.0</v>
      </c>
      <c r="C228" s="16" t="s">
        <v>115</v>
      </c>
      <c r="D228" s="17">
        <v>0.0204</v>
      </c>
    </row>
    <row r="229">
      <c r="A229" s="14">
        <v>228.0</v>
      </c>
      <c r="B229" s="15">
        <v>363.0</v>
      </c>
      <c r="C229" s="16" t="s">
        <v>115</v>
      </c>
      <c r="D229" s="17">
        <v>0.0213</v>
      </c>
    </row>
    <row r="230">
      <c r="A230" s="14">
        <v>229.0</v>
      </c>
      <c r="B230" s="15">
        <v>84.0</v>
      </c>
      <c r="C230" s="16" t="s">
        <v>116</v>
      </c>
      <c r="D230" s="17">
        <v>0.0217</v>
      </c>
    </row>
    <row r="231">
      <c r="A231" s="32">
        <v>230.0</v>
      </c>
      <c r="B231" s="39">
        <v>84.0</v>
      </c>
      <c r="C231" s="16" t="s">
        <v>116</v>
      </c>
      <c r="D231" s="37">
        <v>0.0218</v>
      </c>
    </row>
    <row r="232">
      <c r="A232" s="40">
        <v>231.0</v>
      </c>
      <c r="B232" s="41">
        <v>340.0</v>
      </c>
      <c r="C232" s="16" t="s">
        <v>55</v>
      </c>
      <c r="D232" s="42">
        <v>0.0211</v>
      </c>
    </row>
    <row r="233">
      <c r="A233" s="40">
        <v>232.0</v>
      </c>
      <c r="B233" s="43">
        <v>340.0</v>
      </c>
      <c r="C233" s="16" t="s">
        <v>55</v>
      </c>
      <c r="D233" s="42">
        <v>0.0217</v>
      </c>
    </row>
    <row r="234">
      <c r="A234" s="27">
        <v>233.0</v>
      </c>
      <c r="B234" s="44">
        <v>333.0</v>
      </c>
      <c r="C234" s="16" t="s">
        <v>117</v>
      </c>
      <c r="D234" s="30">
        <v>0.0207</v>
      </c>
    </row>
    <row r="235">
      <c r="A235" s="14">
        <v>234.0</v>
      </c>
      <c r="B235" s="15">
        <v>333.0</v>
      </c>
      <c r="C235" s="16" t="s">
        <v>117</v>
      </c>
      <c r="D235" s="17">
        <v>0.0207</v>
      </c>
    </row>
    <row r="236">
      <c r="A236" s="14">
        <v>235.0</v>
      </c>
      <c r="B236" s="15">
        <v>365.0</v>
      </c>
      <c r="C236" s="16" t="s">
        <v>118</v>
      </c>
      <c r="D236" s="17">
        <v>0.0215</v>
      </c>
    </row>
    <row r="237">
      <c r="A237" s="14">
        <v>236.0</v>
      </c>
      <c r="B237" s="15">
        <v>365.0</v>
      </c>
      <c r="C237" s="16" t="s">
        <v>118</v>
      </c>
      <c r="D237" s="17">
        <v>0.021</v>
      </c>
    </row>
    <row r="238">
      <c r="A238" s="14">
        <v>237.0</v>
      </c>
      <c r="B238" s="15">
        <v>90.0</v>
      </c>
      <c r="C238" s="16" t="s">
        <v>119</v>
      </c>
      <c r="D238" s="17">
        <v>0.0211</v>
      </c>
    </row>
    <row r="239">
      <c r="A239" s="14">
        <v>238.0</v>
      </c>
      <c r="B239" s="20">
        <v>90.0</v>
      </c>
      <c r="C239" s="16" t="s">
        <v>119</v>
      </c>
      <c r="D239" s="17">
        <v>0.0217</v>
      </c>
    </row>
    <row r="240">
      <c r="A240" s="14">
        <v>239.0</v>
      </c>
      <c r="B240" s="21" t="s">
        <v>20</v>
      </c>
      <c r="C240" s="16"/>
      <c r="D240" s="17">
        <v>0.0228</v>
      </c>
    </row>
    <row r="241">
      <c r="A241" s="32">
        <v>240.0</v>
      </c>
      <c r="B241" s="33" t="s">
        <v>20</v>
      </c>
      <c r="C241" s="35"/>
      <c r="D241" s="37">
        <v>0.0211</v>
      </c>
    </row>
    <row r="242">
      <c r="A242" s="9">
        <v>241.0</v>
      </c>
      <c r="B242" s="10">
        <v>119.0</v>
      </c>
      <c r="C242" s="11" t="s">
        <v>120</v>
      </c>
      <c r="D242" s="12">
        <v>0.0221</v>
      </c>
    </row>
    <row r="243">
      <c r="A243" s="14">
        <v>242.0</v>
      </c>
      <c r="B243" s="15">
        <v>119.0</v>
      </c>
      <c r="C243" s="16" t="s">
        <v>120</v>
      </c>
      <c r="D243" s="17">
        <v>0.0228</v>
      </c>
    </row>
    <row r="244">
      <c r="A244" s="14">
        <v>243.0</v>
      </c>
      <c r="B244" s="15">
        <v>31.0</v>
      </c>
      <c r="C244" s="16" t="s">
        <v>121</v>
      </c>
      <c r="D244" s="17">
        <v>0.0205</v>
      </c>
    </row>
    <row r="245">
      <c r="A245" s="14">
        <v>244.0</v>
      </c>
      <c r="B245" s="15">
        <v>31.0</v>
      </c>
      <c r="C245" s="16" t="s">
        <v>121</v>
      </c>
      <c r="D245" s="17">
        <v>0.0213</v>
      </c>
    </row>
    <row r="246">
      <c r="A246" s="14">
        <v>245.0</v>
      </c>
      <c r="B246" s="15">
        <v>212.0</v>
      </c>
      <c r="C246" s="16" t="s">
        <v>122</v>
      </c>
      <c r="D246" s="17">
        <v>0.0227</v>
      </c>
    </row>
    <row r="247">
      <c r="A247" s="14">
        <v>246.0</v>
      </c>
      <c r="B247" s="15">
        <v>212.0</v>
      </c>
      <c r="C247" s="16" t="s">
        <v>122</v>
      </c>
      <c r="D247" s="17">
        <v>0.0213</v>
      </c>
    </row>
    <row r="248">
      <c r="A248" s="14">
        <v>247.0</v>
      </c>
      <c r="B248" s="15">
        <v>372.0</v>
      </c>
      <c r="C248" s="16" t="s">
        <v>123</v>
      </c>
      <c r="D248" s="17">
        <v>0.0222</v>
      </c>
    </row>
    <row r="249">
      <c r="A249" s="14">
        <v>248.0</v>
      </c>
      <c r="B249" s="15">
        <v>372.0</v>
      </c>
      <c r="C249" s="16" t="s">
        <v>123</v>
      </c>
      <c r="D249" s="17">
        <v>0.0228</v>
      </c>
    </row>
    <row r="250">
      <c r="A250" s="14">
        <v>249.0</v>
      </c>
      <c r="B250" s="15">
        <v>343.0</v>
      </c>
      <c r="C250" s="16" t="s">
        <v>124</v>
      </c>
      <c r="D250" s="17">
        <v>0.0237</v>
      </c>
    </row>
    <row r="251">
      <c r="A251" s="14">
        <v>250.0</v>
      </c>
      <c r="B251" s="15">
        <v>343.0</v>
      </c>
      <c r="C251" s="16" t="s">
        <v>124</v>
      </c>
      <c r="D251" s="17">
        <v>0.022</v>
      </c>
    </row>
    <row r="252">
      <c r="A252" s="14">
        <v>251.0</v>
      </c>
      <c r="B252" s="15">
        <v>127.0</v>
      </c>
      <c r="C252" s="16" t="s">
        <v>125</v>
      </c>
      <c r="D252" s="17">
        <v>0.0226</v>
      </c>
    </row>
    <row r="253">
      <c r="A253" s="14">
        <v>252.0</v>
      </c>
      <c r="B253" s="15">
        <v>127.0</v>
      </c>
      <c r="C253" s="16" t="s">
        <v>125</v>
      </c>
      <c r="D253" s="17">
        <v>0.0216</v>
      </c>
    </row>
    <row r="254">
      <c r="A254" s="14">
        <v>253.0</v>
      </c>
      <c r="B254" s="15">
        <v>260.0</v>
      </c>
      <c r="C254" s="16" t="s">
        <v>126</v>
      </c>
      <c r="D254" s="17">
        <v>0.0209</v>
      </c>
    </row>
    <row r="255">
      <c r="A255" s="14">
        <v>254.0</v>
      </c>
      <c r="B255" s="15">
        <v>260.0</v>
      </c>
      <c r="C255" s="16" t="s">
        <v>126</v>
      </c>
      <c r="D255" s="17">
        <v>0.0212</v>
      </c>
    </row>
    <row r="256">
      <c r="A256" s="14">
        <v>255.0</v>
      </c>
      <c r="B256" s="15">
        <v>2.0</v>
      </c>
      <c r="C256" s="16" t="s">
        <v>127</v>
      </c>
      <c r="D256" s="17">
        <v>0.0216</v>
      </c>
    </row>
    <row r="257">
      <c r="A257" s="14">
        <v>256.0</v>
      </c>
      <c r="B257" s="15">
        <v>2.0</v>
      </c>
      <c r="C257" s="16" t="s">
        <v>127</v>
      </c>
      <c r="D257" s="17">
        <v>0.0209</v>
      </c>
    </row>
    <row r="258">
      <c r="A258" s="14">
        <v>257.0</v>
      </c>
      <c r="B258" s="15">
        <v>29.0</v>
      </c>
      <c r="C258" s="16" t="s">
        <v>128</v>
      </c>
      <c r="D258" s="17">
        <v>0.0209</v>
      </c>
    </row>
    <row r="259">
      <c r="A259" s="14">
        <v>258.0</v>
      </c>
      <c r="B259" s="15">
        <v>29.0</v>
      </c>
      <c r="C259" s="16" t="s">
        <v>128</v>
      </c>
      <c r="D259" s="17">
        <v>0.0214</v>
      </c>
    </row>
    <row r="260">
      <c r="A260" s="14">
        <v>259.0</v>
      </c>
      <c r="B260" s="15">
        <v>38.0</v>
      </c>
      <c r="C260" s="16" t="s">
        <v>129</v>
      </c>
      <c r="D260" s="17">
        <v>0.0214</v>
      </c>
    </row>
    <row r="261">
      <c r="A261" s="14">
        <v>260.0</v>
      </c>
      <c r="B261" s="15">
        <v>38.0</v>
      </c>
      <c r="C261" s="16" t="s">
        <v>129</v>
      </c>
      <c r="D261" s="17">
        <v>0.021</v>
      </c>
    </row>
    <row r="262">
      <c r="A262" s="14">
        <v>261.0</v>
      </c>
      <c r="B262" s="15">
        <v>252.0</v>
      </c>
      <c r="C262" s="16" t="s">
        <v>130</v>
      </c>
      <c r="D262" s="17">
        <v>0.0211</v>
      </c>
    </row>
    <row r="263">
      <c r="A263" s="14">
        <v>262.0</v>
      </c>
      <c r="B263" s="20">
        <v>252.0</v>
      </c>
      <c r="C263" s="16" t="s">
        <v>130</v>
      </c>
      <c r="D263" s="17">
        <v>0.0213</v>
      </c>
    </row>
    <row r="264">
      <c r="A264" s="14">
        <v>263.0</v>
      </c>
      <c r="B264" s="21" t="s">
        <v>20</v>
      </c>
      <c r="C264" s="16"/>
      <c r="D264" s="17">
        <v>0.0218</v>
      </c>
    </row>
    <row r="265">
      <c r="A265" s="22">
        <v>264.0</v>
      </c>
      <c r="B265" s="23" t="s">
        <v>20</v>
      </c>
      <c r="C265" s="24"/>
      <c r="D265" s="25">
        <v>0.021</v>
      </c>
    </row>
    <row r="266">
      <c r="A266" s="27">
        <v>265.0</v>
      </c>
      <c r="B266" s="10">
        <v>349.0</v>
      </c>
      <c r="C266" s="28" t="s">
        <v>131</v>
      </c>
      <c r="D266" s="30">
        <v>0.0217</v>
      </c>
    </row>
    <row r="267">
      <c r="A267" s="14">
        <v>266.0</v>
      </c>
      <c r="B267" s="15">
        <v>349.0</v>
      </c>
      <c r="C267" s="16" t="s">
        <v>131</v>
      </c>
      <c r="D267" s="17">
        <v>0.0208</v>
      </c>
    </row>
    <row r="268">
      <c r="A268" s="14">
        <v>267.0</v>
      </c>
      <c r="B268" s="15">
        <v>227.0</v>
      </c>
      <c r="C268" s="16" t="s">
        <v>132</v>
      </c>
      <c r="D268" s="17">
        <v>0.0203</v>
      </c>
    </row>
    <row r="269">
      <c r="A269" s="14">
        <v>268.0</v>
      </c>
      <c r="B269" s="15">
        <v>227.0</v>
      </c>
      <c r="C269" s="16" t="s">
        <v>132</v>
      </c>
      <c r="D269" s="17">
        <v>0.0215</v>
      </c>
    </row>
    <row r="270">
      <c r="A270" s="14">
        <v>269.0</v>
      </c>
      <c r="B270" s="15">
        <v>55.0</v>
      </c>
      <c r="C270" s="16" t="s">
        <v>133</v>
      </c>
      <c r="D270" s="17">
        <v>0.0212</v>
      </c>
    </row>
    <row r="271">
      <c r="A271" s="14">
        <v>270.0</v>
      </c>
      <c r="B271" s="15">
        <v>55.0</v>
      </c>
      <c r="C271" s="16" t="s">
        <v>133</v>
      </c>
      <c r="D271" s="17">
        <v>0.0218</v>
      </c>
    </row>
    <row r="272">
      <c r="A272" s="14">
        <v>271.0</v>
      </c>
      <c r="B272" s="15">
        <v>211.0</v>
      </c>
      <c r="C272" s="16" t="s">
        <v>134</v>
      </c>
      <c r="D272" s="17">
        <v>0.0214</v>
      </c>
    </row>
    <row r="273">
      <c r="A273" s="14">
        <v>272.0</v>
      </c>
      <c r="B273" s="15">
        <v>211.0</v>
      </c>
      <c r="C273" s="16" t="s">
        <v>134</v>
      </c>
      <c r="D273" s="17">
        <v>0.021</v>
      </c>
    </row>
    <row r="274">
      <c r="A274" s="14">
        <v>273.0</v>
      </c>
      <c r="B274" s="15">
        <v>171.0</v>
      </c>
      <c r="C274" s="16" t="s">
        <v>135</v>
      </c>
      <c r="D274" s="17">
        <v>0.0207</v>
      </c>
    </row>
    <row r="275">
      <c r="A275" s="14">
        <v>274.0</v>
      </c>
      <c r="B275" s="15">
        <v>171.0</v>
      </c>
      <c r="C275" s="16" t="s">
        <v>135</v>
      </c>
      <c r="D275" s="17">
        <v>0.0218</v>
      </c>
    </row>
    <row r="276">
      <c r="A276" s="14">
        <v>275.0</v>
      </c>
      <c r="B276" s="15">
        <v>367.0</v>
      </c>
      <c r="C276" s="16" t="s">
        <v>136</v>
      </c>
      <c r="D276" s="17">
        <v>0.0213</v>
      </c>
    </row>
    <row r="277">
      <c r="A277" s="14">
        <v>276.0</v>
      </c>
      <c r="B277" s="15">
        <v>367.0</v>
      </c>
      <c r="C277" s="16" t="s">
        <v>136</v>
      </c>
      <c r="D277" s="17">
        <v>0.0208</v>
      </c>
    </row>
    <row r="278">
      <c r="A278" s="14">
        <v>277.0</v>
      </c>
      <c r="B278" s="15">
        <v>88.0</v>
      </c>
      <c r="C278" s="16" t="s">
        <v>137</v>
      </c>
      <c r="D278" s="17">
        <v>0.0214</v>
      </c>
    </row>
    <row r="279">
      <c r="A279" s="14">
        <v>278.0</v>
      </c>
      <c r="B279" s="15">
        <v>88.0</v>
      </c>
      <c r="C279" s="16" t="s">
        <v>137</v>
      </c>
      <c r="D279" s="17">
        <v>0.0223</v>
      </c>
    </row>
    <row r="280">
      <c r="A280" s="14">
        <v>279.0</v>
      </c>
      <c r="B280" s="15">
        <v>95.0</v>
      </c>
      <c r="C280" s="16" t="s">
        <v>138</v>
      </c>
      <c r="D280" s="17">
        <v>0.022</v>
      </c>
    </row>
    <row r="281">
      <c r="A281" s="14">
        <v>280.0</v>
      </c>
      <c r="B281" s="15">
        <v>95.0</v>
      </c>
      <c r="C281" s="16" t="s">
        <v>138</v>
      </c>
      <c r="D281" s="17">
        <v>0.0212</v>
      </c>
    </row>
    <row r="282">
      <c r="A282" s="14">
        <v>281.0</v>
      </c>
      <c r="B282" s="15">
        <v>291.0</v>
      </c>
      <c r="C282" s="16" t="s">
        <v>139</v>
      </c>
      <c r="D282" s="17">
        <v>0.0211</v>
      </c>
    </row>
    <row r="283">
      <c r="A283" s="14">
        <v>282.0</v>
      </c>
      <c r="B283" s="15">
        <v>291.0</v>
      </c>
      <c r="C283" s="16" t="s">
        <v>139</v>
      </c>
      <c r="D283" s="17">
        <v>0.0205</v>
      </c>
    </row>
    <row r="284">
      <c r="A284" s="14">
        <v>283.0</v>
      </c>
      <c r="B284" s="15">
        <v>101.0</v>
      </c>
      <c r="C284" s="16" t="s">
        <v>140</v>
      </c>
      <c r="D284" s="17">
        <v>0.0211</v>
      </c>
    </row>
    <row r="285">
      <c r="A285" s="14">
        <v>284.0</v>
      </c>
      <c r="B285" s="15">
        <v>101.0</v>
      </c>
      <c r="C285" s="16" t="s">
        <v>140</v>
      </c>
      <c r="D285" s="17">
        <v>0.021</v>
      </c>
    </row>
    <row r="286">
      <c r="A286" s="14">
        <v>285.0</v>
      </c>
      <c r="B286" s="15">
        <v>380.0</v>
      </c>
      <c r="C286" s="16" t="s">
        <v>141</v>
      </c>
      <c r="D286" s="17">
        <v>0.0213</v>
      </c>
    </row>
    <row r="287">
      <c r="A287" s="14">
        <v>286.0</v>
      </c>
      <c r="B287" s="20">
        <v>380.0</v>
      </c>
      <c r="C287" s="16" t="s">
        <v>141</v>
      </c>
      <c r="D287" s="17">
        <v>0.0214</v>
      </c>
    </row>
    <row r="288">
      <c r="A288" s="14">
        <v>287.0</v>
      </c>
      <c r="B288" s="21" t="s">
        <v>20</v>
      </c>
      <c r="C288" s="16"/>
      <c r="D288" s="17">
        <v>0.0211</v>
      </c>
    </row>
    <row r="289">
      <c r="A289" s="32">
        <v>288.0</v>
      </c>
      <c r="B289" s="33" t="s">
        <v>20</v>
      </c>
      <c r="C289" s="35"/>
      <c r="D289" s="37">
        <v>0.022</v>
      </c>
    </row>
    <row r="290">
      <c r="A290" s="9">
        <v>289.0</v>
      </c>
      <c r="B290" s="10">
        <v>324.0</v>
      </c>
      <c r="C290" s="11" t="s">
        <v>142</v>
      </c>
      <c r="D290" s="12">
        <v>0.0208</v>
      </c>
    </row>
    <row r="291">
      <c r="A291" s="14">
        <v>290.0</v>
      </c>
      <c r="B291" s="15">
        <v>324.0</v>
      </c>
      <c r="C291" s="16" t="s">
        <v>142</v>
      </c>
      <c r="D291" s="17">
        <v>0.0206</v>
      </c>
    </row>
    <row r="292">
      <c r="A292" s="14">
        <v>291.0</v>
      </c>
      <c r="B292" s="15">
        <v>246.0</v>
      </c>
      <c r="C292" s="16" t="s">
        <v>143</v>
      </c>
      <c r="D292" s="17">
        <v>0.0208</v>
      </c>
    </row>
    <row r="293">
      <c r="A293" s="14">
        <v>292.0</v>
      </c>
      <c r="B293" s="15">
        <v>246.0</v>
      </c>
      <c r="C293" s="16" t="s">
        <v>143</v>
      </c>
      <c r="D293" s="17">
        <v>0.0219</v>
      </c>
    </row>
    <row r="294">
      <c r="A294" s="14">
        <v>293.0</v>
      </c>
      <c r="B294" s="15">
        <v>276.0</v>
      </c>
      <c r="C294" s="16" t="s">
        <v>144</v>
      </c>
      <c r="D294" s="17">
        <v>0.0215</v>
      </c>
    </row>
    <row r="295">
      <c r="A295" s="14">
        <v>294.0</v>
      </c>
      <c r="B295" s="15">
        <v>276.0</v>
      </c>
      <c r="C295" s="16" t="s">
        <v>144</v>
      </c>
      <c r="D295" s="17">
        <v>0.0206</v>
      </c>
    </row>
    <row r="296">
      <c r="A296" s="14">
        <v>295.0</v>
      </c>
      <c r="B296" s="15">
        <v>361.0</v>
      </c>
      <c r="C296" s="16" t="s">
        <v>145</v>
      </c>
      <c r="D296" s="17">
        <v>0.0202</v>
      </c>
    </row>
    <row r="297">
      <c r="A297" s="14">
        <v>296.0</v>
      </c>
      <c r="B297" s="15">
        <v>361.0</v>
      </c>
      <c r="C297" s="16" t="s">
        <v>145</v>
      </c>
      <c r="D297" s="17">
        <v>0.0213</v>
      </c>
    </row>
    <row r="298">
      <c r="A298" s="14">
        <v>297.0</v>
      </c>
      <c r="B298" s="15">
        <v>250.0</v>
      </c>
      <c r="C298" s="16" t="s">
        <v>146</v>
      </c>
      <c r="D298" s="17">
        <v>0.0217</v>
      </c>
    </row>
    <row r="299">
      <c r="A299" s="14">
        <v>298.0</v>
      </c>
      <c r="B299" s="15">
        <v>250.0</v>
      </c>
      <c r="C299" s="16" t="s">
        <v>146</v>
      </c>
      <c r="D299" s="17">
        <v>0.0207</v>
      </c>
    </row>
    <row r="300">
      <c r="A300" s="14">
        <v>299.0</v>
      </c>
      <c r="B300" s="15">
        <v>46.0</v>
      </c>
      <c r="C300" s="16" t="s">
        <v>147</v>
      </c>
      <c r="D300" s="17">
        <v>0.0217</v>
      </c>
    </row>
    <row r="301">
      <c r="A301" s="14">
        <v>300.0</v>
      </c>
      <c r="B301" s="15">
        <v>46.0</v>
      </c>
      <c r="C301" s="16" t="s">
        <v>147</v>
      </c>
      <c r="D301" s="17">
        <v>0.0208</v>
      </c>
    </row>
    <row r="302">
      <c r="A302" s="14">
        <v>301.0</v>
      </c>
      <c r="B302" s="15">
        <v>232.0</v>
      </c>
      <c r="C302" s="16" t="s">
        <v>148</v>
      </c>
      <c r="D302" s="17">
        <v>0.0211</v>
      </c>
    </row>
    <row r="303">
      <c r="A303" s="14">
        <v>302.0</v>
      </c>
      <c r="B303" s="15">
        <v>232.0</v>
      </c>
      <c r="C303" s="16" t="s">
        <v>148</v>
      </c>
      <c r="D303" s="17">
        <v>0.0212</v>
      </c>
    </row>
    <row r="304">
      <c r="A304" s="14">
        <v>303.0</v>
      </c>
      <c r="B304" s="15">
        <v>314.0</v>
      </c>
      <c r="C304" s="16" t="s">
        <v>149</v>
      </c>
      <c r="D304" s="17">
        <v>0.0211</v>
      </c>
    </row>
    <row r="305">
      <c r="A305" s="14">
        <v>304.0</v>
      </c>
      <c r="B305" s="15">
        <v>314.0</v>
      </c>
      <c r="C305" s="16" t="s">
        <v>149</v>
      </c>
      <c r="D305" s="17">
        <v>0.0209</v>
      </c>
    </row>
    <row r="306">
      <c r="A306" s="14">
        <v>305.0</v>
      </c>
      <c r="B306" s="15">
        <v>57.0</v>
      </c>
      <c r="C306" s="16" t="s">
        <v>150</v>
      </c>
      <c r="D306" s="17">
        <v>0.0218</v>
      </c>
    </row>
    <row r="307">
      <c r="A307" s="14">
        <v>306.0</v>
      </c>
      <c r="B307" s="15">
        <v>57.0</v>
      </c>
      <c r="C307" s="16" t="s">
        <v>150</v>
      </c>
      <c r="D307" s="17">
        <v>0.0212</v>
      </c>
    </row>
    <row r="308">
      <c r="A308" s="14">
        <v>709.0</v>
      </c>
      <c r="B308" s="15">
        <v>172.0</v>
      </c>
      <c r="C308" s="16" t="s">
        <v>151</v>
      </c>
      <c r="D308" s="38">
        <v>0.0202</v>
      </c>
    </row>
    <row r="309">
      <c r="A309" s="14">
        <v>710.0</v>
      </c>
      <c r="B309" s="15">
        <v>172.0</v>
      </c>
      <c r="C309" s="16" t="s">
        <v>151</v>
      </c>
      <c r="D309" s="38">
        <v>0.0205</v>
      </c>
    </row>
    <row r="310">
      <c r="A310" s="14">
        <v>309.0</v>
      </c>
      <c r="B310" s="15">
        <v>35.0</v>
      </c>
      <c r="C310" s="16" t="s">
        <v>152</v>
      </c>
      <c r="D310" s="17">
        <v>0.0221</v>
      </c>
    </row>
    <row r="311">
      <c r="A311" s="14">
        <v>310.0</v>
      </c>
      <c r="B311" s="20">
        <v>35.0</v>
      </c>
      <c r="C311" s="16" t="s">
        <v>152</v>
      </c>
      <c r="D311" s="17">
        <v>0.0212</v>
      </c>
    </row>
    <row r="312">
      <c r="A312" s="14">
        <v>311.0</v>
      </c>
      <c r="B312" s="21" t="s">
        <v>20</v>
      </c>
      <c r="C312" s="16"/>
      <c r="D312" s="17">
        <v>0.0201</v>
      </c>
    </row>
    <row r="313">
      <c r="A313" s="22">
        <v>312.0</v>
      </c>
      <c r="B313" s="23" t="s">
        <v>20</v>
      </c>
      <c r="C313" s="24"/>
      <c r="D313" s="25">
        <v>0.0206</v>
      </c>
    </row>
    <row r="314">
      <c r="A314" s="27">
        <v>313.0</v>
      </c>
      <c r="B314" s="10">
        <v>354.0</v>
      </c>
      <c r="C314" s="28" t="s">
        <v>153</v>
      </c>
      <c r="D314" s="30">
        <v>0.0208</v>
      </c>
    </row>
    <row r="315">
      <c r="A315" s="14">
        <v>314.0</v>
      </c>
      <c r="B315" s="15">
        <v>354.0</v>
      </c>
      <c r="C315" s="16" t="s">
        <v>153</v>
      </c>
      <c r="D315" s="17">
        <v>0.0214</v>
      </c>
    </row>
    <row r="316">
      <c r="A316" s="14">
        <v>315.0</v>
      </c>
      <c r="B316" s="15">
        <v>65.0</v>
      </c>
      <c r="C316" s="16" t="s">
        <v>154</v>
      </c>
      <c r="D316" s="17">
        <v>0.0219</v>
      </c>
    </row>
    <row r="317">
      <c r="A317" s="14">
        <v>316.0</v>
      </c>
      <c r="B317" s="15">
        <v>65.0</v>
      </c>
      <c r="C317" s="16" t="s">
        <v>154</v>
      </c>
      <c r="D317" s="17">
        <v>0.0221</v>
      </c>
    </row>
    <row r="318">
      <c r="A318" s="14">
        <v>317.0</v>
      </c>
      <c r="B318" s="15">
        <v>87.0</v>
      </c>
      <c r="C318" s="16" t="s">
        <v>155</v>
      </c>
      <c r="D318" s="17">
        <v>0.0218</v>
      </c>
    </row>
    <row r="319">
      <c r="A319" s="14">
        <v>318.0</v>
      </c>
      <c r="B319" s="15">
        <v>87.0</v>
      </c>
      <c r="C319" s="16" t="s">
        <v>155</v>
      </c>
      <c r="D319" s="17">
        <v>0.0218</v>
      </c>
    </row>
    <row r="320">
      <c r="A320" s="14">
        <v>319.0</v>
      </c>
      <c r="B320" s="15">
        <v>78.0</v>
      </c>
      <c r="C320" s="16" t="s">
        <v>156</v>
      </c>
      <c r="D320" s="17">
        <v>0.0222</v>
      </c>
    </row>
    <row r="321">
      <c r="A321" s="14">
        <v>320.0</v>
      </c>
      <c r="B321" s="15">
        <v>78.0</v>
      </c>
      <c r="C321" s="16" t="s">
        <v>156</v>
      </c>
      <c r="D321" s="17">
        <v>0.0207</v>
      </c>
    </row>
    <row r="322">
      <c r="A322" s="14">
        <v>321.0</v>
      </c>
      <c r="B322" s="15">
        <v>110.0</v>
      </c>
      <c r="C322" s="16" t="s">
        <v>157</v>
      </c>
      <c r="D322" s="17">
        <v>0.0223</v>
      </c>
    </row>
    <row r="323">
      <c r="A323" s="14">
        <v>322.0</v>
      </c>
      <c r="B323" s="15">
        <v>110.0</v>
      </c>
      <c r="C323" s="16" t="s">
        <v>157</v>
      </c>
      <c r="D323" s="17">
        <v>0.0216</v>
      </c>
    </row>
    <row r="324">
      <c r="A324" s="14">
        <v>323.0</v>
      </c>
      <c r="B324" s="15">
        <v>289.0</v>
      </c>
      <c r="C324" s="16" t="s">
        <v>158</v>
      </c>
      <c r="D324" s="17">
        <v>0.0206</v>
      </c>
    </row>
    <row r="325">
      <c r="A325" s="14">
        <v>324.0</v>
      </c>
      <c r="B325" s="15">
        <v>289.0</v>
      </c>
      <c r="C325" s="16" t="s">
        <v>158</v>
      </c>
      <c r="D325" s="17">
        <v>0.0216</v>
      </c>
    </row>
    <row r="326">
      <c r="A326" s="14">
        <v>325.0</v>
      </c>
      <c r="B326" s="15">
        <v>308.0</v>
      </c>
      <c r="C326" s="16" t="s">
        <v>159</v>
      </c>
      <c r="D326" s="17">
        <v>0.0217</v>
      </c>
    </row>
    <row r="327">
      <c r="A327" s="14">
        <v>326.0</v>
      </c>
      <c r="B327" s="15">
        <v>308.0</v>
      </c>
      <c r="C327" s="16" t="s">
        <v>159</v>
      </c>
      <c r="D327" s="17">
        <v>0.02012</v>
      </c>
    </row>
    <row r="328">
      <c r="A328" s="14">
        <v>327.0</v>
      </c>
      <c r="B328" s="15">
        <v>336.0</v>
      </c>
      <c r="C328" s="16" t="s">
        <v>160</v>
      </c>
      <c r="D328" s="17">
        <v>0.0212</v>
      </c>
    </row>
    <row r="329">
      <c r="A329" s="14">
        <v>328.0</v>
      </c>
      <c r="B329" s="15">
        <v>336.0</v>
      </c>
      <c r="C329" s="16" t="s">
        <v>160</v>
      </c>
      <c r="D329" s="17">
        <v>0.0217</v>
      </c>
    </row>
    <row r="330">
      <c r="A330" s="14">
        <v>329.0</v>
      </c>
      <c r="B330" s="15">
        <v>256.0</v>
      </c>
      <c r="C330" s="16" t="s">
        <v>161</v>
      </c>
      <c r="D330" s="17">
        <v>0.0208</v>
      </c>
    </row>
    <row r="331">
      <c r="A331" s="14">
        <v>330.0</v>
      </c>
      <c r="B331" s="15">
        <v>256.0</v>
      </c>
      <c r="C331" s="16" t="s">
        <v>161</v>
      </c>
      <c r="D331" s="17">
        <v>0.0202</v>
      </c>
    </row>
    <row r="332">
      <c r="A332" s="14">
        <v>331.0</v>
      </c>
      <c r="B332" s="15">
        <v>161.0</v>
      </c>
      <c r="C332" s="16" t="s">
        <v>162</v>
      </c>
      <c r="D332" s="17">
        <v>0.0216</v>
      </c>
    </row>
    <row r="333">
      <c r="A333" s="14">
        <v>332.0</v>
      </c>
      <c r="B333" s="15">
        <v>161.0</v>
      </c>
      <c r="C333" s="16" t="s">
        <v>162</v>
      </c>
      <c r="D333" s="17">
        <v>0.0208</v>
      </c>
    </row>
    <row r="334">
      <c r="A334" s="14">
        <v>333.0</v>
      </c>
      <c r="B334" s="15">
        <v>270.0</v>
      </c>
      <c r="C334" s="16" t="s">
        <v>163</v>
      </c>
      <c r="D334" s="17">
        <v>0.0219</v>
      </c>
    </row>
    <row r="335">
      <c r="A335" s="14">
        <v>334.0</v>
      </c>
      <c r="B335" s="20">
        <v>270.0</v>
      </c>
      <c r="C335" s="16" t="s">
        <v>163</v>
      </c>
      <c r="D335" s="17">
        <v>0.0218</v>
      </c>
    </row>
    <row r="336">
      <c r="A336" s="14">
        <v>335.0</v>
      </c>
      <c r="B336" s="21" t="s">
        <v>20</v>
      </c>
      <c r="C336" s="16"/>
      <c r="D336" s="17">
        <v>0.0205</v>
      </c>
    </row>
    <row r="337">
      <c r="A337" s="32">
        <v>336.0</v>
      </c>
      <c r="B337" s="33" t="s">
        <v>20</v>
      </c>
      <c r="C337" s="35"/>
      <c r="D337" s="37">
        <v>0.0209</v>
      </c>
    </row>
    <row r="338">
      <c r="A338" s="9">
        <v>337.0</v>
      </c>
      <c r="B338" s="10">
        <v>168.0</v>
      </c>
      <c r="C338" s="11" t="s">
        <v>164</v>
      </c>
      <c r="D338" s="12">
        <v>0.02</v>
      </c>
    </row>
    <row r="339">
      <c r="A339" s="14">
        <v>338.0</v>
      </c>
      <c r="B339" s="15">
        <v>168.0</v>
      </c>
      <c r="C339" s="16" t="s">
        <v>164</v>
      </c>
      <c r="D339" s="17">
        <v>0.0202</v>
      </c>
    </row>
    <row r="340">
      <c r="A340" s="14">
        <v>339.0</v>
      </c>
      <c r="B340" s="15">
        <v>288.0</v>
      </c>
      <c r="C340" s="16" t="s">
        <v>165</v>
      </c>
      <c r="D340" s="17">
        <v>0.0214</v>
      </c>
    </row>
    <row r="341">
      <c r="A341" s="14">
        <v>340.0</v>
      </c>
      <c r="B341" s="15">
        <v>288.0</v>
      </c>
      <c r="C341" s="16" t="s">
        <v>165</v>
      </c>
      <c r="D341" s="17">
        <v>0.0211</v>
      </c>
    </row>
    <row r="342">
      <c r="A342" s="14">
        <v>341.0</v>
      </c>
      <c r="B342" s="15">
        <v>280.0</v>
      </c>
      <c r="C342" s="16" t="s">
        <v>166</v>
      </c>
      <c r="D342" s="17">
        <v>0.0216</v>
      </c>
    </row>
    <row r="343">
      <c r="A343" s="14">
        <v>342.0</v>
      </c>
      <c r="B343" s="15">
        <v>280.0</v>
      </c>
      <c r="C343" s="16" t="s">
        <v>166</v>
      </c>
      <c r="D343" s="17">
        <v>0.0204</v>
      </c>
    </row>
    <row r="344">
      <c r="A344" s="14">
        <v>343.0</v>
      </c>
      <c r="B344" s="15">
        <v>315.0</v>
      </c>
      <c r="C344" s="16" t="s">
        <v>167</v>
      </c>
      <c r="D344" s="17">
        <v>0.0213</v>
      </c>
    </row>
    <row r="345">
      <c r="A345" s="14">
        <v>344.0</v>
      </c>
      <c r="B345" s="15">
        <v>315.0</v>
      </c>
      <c r="C345" s="16" t="s">
        <v>167</v>
      </c>
      <c r="D345" s="17">
        <v>0.022</v>
      </c>
    </row>
    <row r="346">
      <c r="A346" s="14">
        <v>345.0</v>
      </c>
      <c r="B346" s="15">
        <v>80.0</v>
      </c>
      <c r="C346" s="16" t="s">
        <v>168</v>
      </c>
      <c r="D346" s="17">
        <v>0.0221</v>
      </c>
    </row>
    <row r="347">
      <c r="A347" s="14">
        <v>346.0</v>
      </c>
      <c r="B347" s="15">
        <v>80.0</v>
      </c>
      <c r="C347" s="16" t="s">
        <v>168</v>
      </c>
      <c r="D347" s="17">
        <v>0.0208</v>
      </c>
    </row>
    <row r="348">
      <c r="A348" s="14">
        <v>347.0</v>
      </c>
      <c r="B348" s="15">
        <v>26.0</v>
      </c>
      <c r="C348" s="16" t="s">
        <v>169</v>
      </c>
      <c r="D348" s="17">
        <v>0.0224</v>
      </c>
    </row>
    <row r="349">
      <c r="A349" s="14">
        <v>348.0</v>
      </c>
      <c r="B349" s="15">
        <v>26.0</v>
      </c>
      <c r="C349" s="16" t="s">
        <v>169</v>
      </c>
      <c r="D349" s="17">
        <v>0.0222</v>
      </c>
    </row>
    <row r="350">
      <c r="A350" s="14">
        <v>349.0</v>
      </c>
      <c r="B350" s="15">
        <v>362.0</v>
      </c>
      <c r="C350" s="16" t="s">
        <v>170</v>
      </c>
      <c r="D350" s="17">
        <v>0.021</v>
      </c>
    </row>
    <row r="351">
      <c r="A351" s="14">
        <v>350.0</v>
      </c>
      <c r="B351" s="15">
        <v>362.0</v>
      </c>
      <c r="C351" s="16" t="s">
        <v>170</v>
      </c>
      <c r="D351" s="17">
        <v>0.0212</v>
      </c>
    </row>
    <row r="352">
      <c r="A352" s="14">
        <v>351.0</v>
      </c>
      <c r="B352" s="15">
        <v>112.0</v>
      </c>
      <c r="C352" s="16" t="s">
        <v>171</v>
      </c>
      <c r="D352" s="17">
        <v>0.0217</v>
      </c>
    </row>
    <row r="353">
      <c r="A353" s="14">
        <v>352.0</v>
      </c>
      <c r="B353" s="15">
        <v>112.0</v>
      </c>
      <c r="C353" s="16" t="s">
        <v>171</v>
      </c>
      <c r="D353" s="17">
        <v>0.017</v>
      </c>
    </row>
    <row r="354">
      <c r="A354" s="14">
        <v>353.0</v>
      </c>
      <c r="B354" s="15">
        <v>140.0</v>
      </c>
      <c r="C354" s="16" t="s">
        <v>172</v>
      </c>
      <c r="D354" s="17">
        <v>0.0215</v>
      </c>
    </row>
    <row r="355">
      <c r="A355" s="14">
        <v>354.0</v>
      </c>
      <c r="B355" s="15">
        <v>140.0</v>
      </c>
      <c r="C355" s="16" t="s">
        <v>172</v>
      </c>
      <c r="D355" s="17">
        <v>0.0209</v>
      </c>
    </row>
    <row r="356">
      <c r="A356" s="14">
        <v>707.0</v>
      </c>
      <c r="B356" s="15">
        <v>220.0</v>
      </c>
      <c r="C356" s="16" t="s">
        <v>173</v>
      </c>
      <c r="D356" s="38">
        <v>0.021</v>
      </c>
    </row>
    <row r="357">
      <c r="A357" s="14">
        <v>708.0</v>
      </c>
      <c r="B357" s="15">
        <v>220.0</v>
      </c>
      <c r="C357" s="16" t="s">
        <v>173</v>
      </c>
      <c r="D357" s="38">
        <v>0.021</v>
      </c>
    </row>
    <row r="358">
      <c r="A358" s="14">
        <v>357.0</v>
      </c>
      <c r="B358" s="15">
        <v>43.0</v>
      </c>
      <c r="C358" s="16" t="s">
        <v>174</v>
      </c>
      <c r="D358" s="17">
        <v>0.0211</v>
      </c>
    </row>
    <row r="359">
      <c r="A359" s="14">
        <v>358.0</v>
      </c>
      <c r="B359" s="20">
        <v>43.0</v>
      </c>
      <c r="C359" s="16" t="s">
        <v>174</v>
      </c>
      <c r="D359" s="17">
        <v>0.0206</v>
      </c>
    </row>
    <row r="360">
      <c r="A360" s="14">
        <v>359.0</v>
      </c>
      <c r="B360" s="21" t="s">
        <v>20</v>
      </c>
      <c r="C360" s="16"/>
      <c r="D360" s="17">
        <v>0.0205</v>
      </c>
    </row>
    <row r="361">
      <c r="A361" s="22">
        <v>360.0</v>
      </c>
      <c r="B361" s="23" t="s">
        <v>20</v>
      </c>
      <c r="C361" s="24"/>
      <c r="D361" s="25">
        <v>0.0216</v>
      </c>
    </row>
    <row r="362">
      <c r="A362" s="27">
        <v>361.0</v>
      </c>
      <c r="B362" s="10">
        <v>248.0</v>
      </c>
      <c r="C362" s="28" t="s">
        <v>175</v>
      </c>
      <c r="D362" s="30">
        <v>0.021</v>
      </c>
    </row>
    <row r="363">
      <c r="A363" s="14">
        <v>362.0</v>
      </c>
      <c r="B363" s="15">
        <v>248.0</v>
      </c>
      <c r="C363" s="16" t="s">
        <v>175</v>
      </c>
      <c r="D363" s="17">
        <v>0.021</v>
      </c>
    </row>
    <row r="364">
      <c r="A364" s="14">
        <v>705.0</v>
      </c>
      <c r="B364" s="15">
        <v>64.0</v>
      </c>
      <c r="C364" s="16" t="s">
        <v>176</v>
      </c>
      <c r="D364" s="38">
        <v>0.0209</v>
      </c>
    </row>
    <row r="365">
      <c r="A365" s="14">
        <v>706.0</v>
      </c>
      <c r="B365" s="15">
        <v>64.0</v>
      </c>
      <c r="C365" s="16" t="s">
        <v>176</v>
      </c>
      <c r="D365" s="38">
        <v>0.021</v>
      </c>
    </row>
    <row r="366">
      <c r="A366" s="14">
        <v>365.0</v>
      </c>
      <c r="B366" s="15">
        <v>351.0</v>
      </c>
      <c r="C366" s="16" t="s">
        <v>177</v>
      </c>
      <c r="D366" s="17">
        <v>0.0208</v>
      </c>
    </row>
    <row r="367">
      <c r="A367" s="14">
        <v>366.0</v>
      </c>
      <c r="B367" s="15">
        <v>251.0</v>
      </c>
      <c r="C367" s="16" t="s">
        <v>178</v>
      </c>
      <c r="D367" s="17">
        <v>0.021</v>
      </c>
    </row>
    <row r="368">
      <c r="A368" s="14">
        <v>367.0</v>
      </c>
      <c r="B368" s="15">
        <v>153.0</v>
      </c>
      <c r="C368" s="16" t="s">
        <v>179</v>
      </c>
      <c r="D368" s="17">
        <v>0.0214</v>
      </c>
    </row>
    <row r="369">
      <c r="A369" s="14">
        <v>368.0</v>
      </c>
      <c r="B369" s="15">
        <v>153.0</v>
      </c>
      <c r="C369" s="16" t="s">
        <v>179</v>
      </c>
      <c r="D369" s="17">
        <v>0.0211</v>
      </c>
    </row>
    <row r="370">
      <c r="A370" s="14">
        <v>369.0</v>
      </c>
      <c r="B370" s="15">
        <v>305.0</v>
      </c>
      <c r="C370" s="16" t="s">
        <v>180</v>
      </c>
      <c r="D370" s="17">
        <v>0.0213</v>
      </c>
    </row>
    <row r="371">
      <c r="A371" s="14">
        <v>370.0</v>
      </c>
      <c r="B371" s="15">
        <v>305.0</v>
      </c>
      <c r="C371" s="16" t="s">
        <v>180</v>
      </c>
      <c r="D371" s="17">
        <v>0.0212</v>
      </c>
    </row>
    <row r="372">
      <c r="A372" s="14">
        <v>371.0</v>
      </c>
      <c r="B372" s="15">
        <v>358.0</v>
      </c>
      <c r="C372" s="16" t="s">
        <v>181</v>
      </c>
      <c r="D372" s="17">
        <v>0.0207</v>
      </c>
    </row>
    <row r="373">
      <c r="A373" s="14">
        <v>372.0</v>
      </c>
      <c r="B373" s="15">
        <v>358.0</v>
      </c>
      <c r="C373" s="16" t="s">
        <v>181</v>
      </c>
      <c r="D373" s="17">
        <v>0.0207</v>
      </c>
    </row>
    <row r="374">
      <c r="A374" s="14">
        <v>373.0</v>
      </c>
      <c r="B374" s="15">
        <v>21.0</v>
      </c>
      <c r="C374" s="16" t="s">
        <v>182</v>
      </c>
      <c r="D374" s="17">
        <v>0.0208</v>
      </c>
    </row>
    <row r="375">
      <c r="A375" s="14">
        <v>374.0</v>
      </c>
      <c r="B375" s="15">
        <v>21.0</v>
      </c>
      <c r="C375" s="16" t="s">
        <v>182</v>
      </c>
      <c r="D375" s="17">
        <v>0.021</v>
      </c>
    </row>
    <row r="376">
      <c r="A376" s="14">
        <v>375.0</v>
      </c>
      <c r="B376" s="15">
        <v>241.0</v>
      </c>
      <c r="C376" s="16" t="s">
        <v>183</v>
      </c>
      <c r="D376" s="17">
        <v>0.0212</v>
      </c>
    </row>
    <row r="377">
      <c r="A377" s="14">
        <v>376.0</v>
      </c>
      <c r="B377" s="15">
        <v>241.0</v>
      </c>
      <c r="C377" s="16" t="s">
        <v>183</v>
      </c>
      <c r="D377" s="17">
        <v>0.022</v>
      </c>
    </row>
    <row r="378">
      <c r="A378" s="14">
        <v>377.0</v>
      </c>
      <c r="B378" s="15">
        <v>76.0</v>
      </c>
      <c r="C378" s="16" t="s">
        <v>184</v>
      </c>
      <c r="D378" s="17">
        <v>0.0212</v>
      </c>
    </row>
    <row r="379">
      <c r="A379" s="14">
        <v>378.0</v>
      </c>
      <c r="B379" s="15">
        <v>76.0</v>
      </c>
      <c r="C379" s="16" t="s">
        <v>184</v>
      </c>
      <c r="D379" s="17">
        <v>0.0217</v>
      </c>
    </row>
    <row r="380">
      <c r="A380" s="14">
        <v>379.0</v>
      </c>
      <c r="B380" s="15">
        <v>44.0</v>
      </c>
      <c r="C380" s="16" t="s">
        <v>185</v>
      </c>
      <c r="D380" s="17">
        <v>0.0209</v>
      </c>
    </row>
    <row r="381">
      <c r="A381" s="14">
        <v>380.0</v>
      </c>
      <c r="B381" s="15">
        <v>44.0</v>
      </c>
      <c r="C381" s="16" t="s">
        <v>185</v>
      </c>
      <c r="D381" s="17">
        <v>0.0213</v>
      </c>
    </row>
    <row r="382">
      <c r="A382" s="14">
        <v>381.0</v>
      </c>
      <c r="B382" s="15">
        <v>366.0</v>
      </c>
      <c r="C382" s="16" t="s">
        <v>186</v>
      </c>
      <c r="D382" s="17">
        <v>0.0205</v>
      </c>
    </row>
    <row r="383">
      <c r="A383" s="14">
        <v>382.0</v>
      </c>
      <c r="B383" s="20">
        <v>366.0</v>
      </c>
      <c r="C383" s="16" t="s">
        <v>186</v>
      </c>
      <c r="D383" s="17">
        <v>0.0204</v>
      </c>
    </row>
    <row r="384">
      <c r="A384" s="14">
        <v>383.0</v>
      </c>
      <c r="B384" s="21" t="s">
        <v>20</v>
      </c>
      <c r="C384" s="16"/>
      <c r="D384" s="17">
        <v>0.0209</v>
      </c>
    </row>
    <row r="385">
      <c r="A385" s="32">
        <v>384.0</v>
      </c>
      <c r="B385" s="33" t="s">
        <v>20</v>
      </c>
      <c r="C385" s="35"/>
      <c r="D385" s="37">
        <v>0.0206</v>
      </c>
    </row>
    <row r="386">
      <c r="A386" s="9">
        <v>385.0</v>
      </c>
      <c r="B386" s="10">
        <v>293.0</v>
      </c>
      <c r="C386" s="11" t="s">
        <v>187</v>
      </c>
      <c r="D386" s="12">
        <v>0.0206</v>
      </c>
    </row>
    <row r="387">
      <c r="A387" s="14">
        <v>386.0</v>
      </c>
      <c r="B387" s="15">
        <v>293.0</v>
      </c>
      <c r="C387" s="16" t="s">
        <v>187</v>
      </c>
      <c r="D387" s="17">
        <v>0.021</v>
      </c>
    </row>
    <row r="388">
      <c r="A388" s="14">
        <v>387.0</v>
      </c>
      <c r="B388" s="15">
        <v>3.0</v>
      </c>
      <c r="C388" s="16" t="s">
        <v>188</v>
      </c>
      <c r="D388" s="17">
        <v>0.0219</v>
      </c>
    </row>
    <row r="389">
      <c r="A389" s="14">
        <v>388.0</v>
      </c>
      <c r="B389" s="15">
        <v>3.0</v>
      </c>
      <c r="C389" s="16" t="s">
        <v>188</v>
      </c>
      <c r="D389" s="17">
        <v>0.0214</v>
      </c>
    </row>
    <row r="390">
      <c r="A390" s="14">
        <v>389.0</v>
      </c>
      <c r="B390" s="15">
        <v>77.0</v>
      </c>
      <c r="C390" s="16" t="s">
        <v>189</v>
      </c>
      <c r="D390" s="17">
        <v>0.02</v>
      </c>
    </row>
    <row r="391">
      <c r="A391" s="14">
        <v>390.0</v>
      </c>
      <c r="B391" s="15">
        <v>77.0</v>
      </c>
      <c r="C391" s="16" t="s">
        <v>189</v>
      </c>
      <c r="D391" s="17">
        <v>0.0201</v>
      </c>
    </row>
    <row r="392">
      <c r="A392" s="14">
        <v>391.0</v>
      </c>
      <c r="B392" s="15">
        <v>133.0</v>
      </c>
      <c r="C392" s="16" t="s">
        <v>190</v>
      </c>
      <c r="D392" s="17">
        <v>0.0204</v>
      </c>
    </row>
    <row r="393">
      <c r="A393" s="14">
        <v>392.0</v>
      </c>
      <c r="B393" s="15">
        <v>133.0</v>
      </c>
      <c r="C393" s="16" t="s">
        <v>190</v>
      </c>
      <c r="D393" s="17">
        <v>0.0207</v>
      </c>
    </row>
    <row r="394">
      <c r="A394" s="14">
        <v>393.0</v>
      </c>
      <c r="B394" s="15">
        <v>337.0</v>
      </c>
      <c r="C394" s="16" t="s">
        <v>191</v>
      </c>
      <c r="D394" s="17">
        <v>0.0209</v>
      </c>
    </row>
    <row r="395">
      <c r="A395" s="14">
        <v>394.0</v>
      </c>
      <c r="B395" s="15">
        <v>337.0</v>
      </c>
      <c r="C395" s="16" t="s">
        <v>191</v>
      </c>
      <c r="D395" s="17">
        <v>0.021</v>
      </c>
    </row>
    <row r="396">
      <c r="A396" s="14">
        <v>395.0</v>
      </c>
      <c r="B396" s="15">
        <v>368.0</v>
      </c>
      <c r="C396" s="16" t="s">
        <v>192</v>
      </c>
      <c r="D396" s="17">
        <v>0.0218</v>
      </c>
    </row>
    <row r="397">
      <c r="A397" s="14">
        <v>396.0</v>
      </c>
      <c r="B397" s="15">
        <v>368.0</v>
      </c>
      <c r="C397" s="16" t="s">
        <v>192</v>
      </c>
      <c r="D397" s="17">
        <v>0.0209</v>
      </c>
    </row>
    <row r="398">
      <c r="A398" s="14">
        <v>397.0</v>
      </c>
      <c r="B398" s="15">
        <v>312.0</v>
      </c>
      <c r="C398" s="16" t="s">
        <v>193</v>
      </c>
      <c r="D398" s="17">
        <v>0.0211</v>
      </c>
    </row>
    <row r="399">
      <c r="A399" s="14">
        <v>398.0</v>
      </c>
      <c r="B399" s="15">
        <v>312.0</v>
      </c>
      <c r="C399" s="16" t="s">
        <v>193</v>
      </c>
      <c r="D399" s="17">
        <v>0.0211</v>
      </c>
    </row>
    <row r="400">
      <c r="A400" s="14">
        <v>399.0</v>
      </c>
      <c r="B400" s="15">
        <v>37.0</v>
      </c>
      <c r="C400" s="16" t="s">
        <v>194</v>
      </c>
      <c r="D400" s="38">
        <v>0.0216</v>
      </c>
    </row>
    <row r="401">
      <c r="A401" s="14">
        <v>400.0</v>
      </c>
      <c r="B401" s="15">
        <v>37.0</v>
      </c>
      <c r="C401" s="16" t="s">
        <v>194</v>
      </c>
      <c r="D401" s="38">
        <v>0.0214</v>
      </c>
    </row>
    <row r="402">
      <c r="A402" s="14">
        <v>401.0</v>
      </c>
      <c r="B402" s="15">
        <v>303.0</v>
      </c>
      <c r="C402" s="16" t="s">
        <v>195</v>
      </c>
      <c r="D402" s="38">
        <v>0.0211</v>
      </c>
    </row>
    <row r="403">
      <c r="A403" s="14">
        <v>402.0</v>
      </c>
      <c r="B403" s="15">
        <v>303.0</v>
      </c>
      <c r="C403" s="16" t="s">
        <v>195</v>
      </c>
      <c r="D403" s="38">
        <v>0.0215</v>
      </c>
    </row>
    <row r="404">
      <c r="A404" s="14">
        <v>403.0</v>
      </c>
      <c r="B404" s="15">
        <v>302.0</v>
      </c>
      <c r="C404" s="16" t="s">
        <v>196</v>
      </c>
      <c r="D404" s="38">
        <v>0.0209</v>
      </c>
    </row>
    <row r="405">
      <c r="A405" s="14">
        <v>404.0</v>
      </c>
      <c r="B405" s="15">
        <v>302.0</v>
      </c>
      <c r="C405" s="16" t="s">
        <v>196</v>
      </c>
      <c r="D405" s="38">
        <v>0.0214</v>
      </c>
    </row>
    <row r="406">
      <c r="A406" s="14">
        <v>405.0</v>
      </c>
      <c r="B406" s="15">
        <v>233.0</v>
      </c>
      <c r="C406" s="16" t="s">
        <v>197</v>
      </c>
      <c r="D406" s="38">
        <v>0.0209</v>
      </c>
    </row>
    <row r="407">
      <c r="A407" s="14">
        <v>406.0</v>
      </c>
      <c r="B407" s="20">
        <v>233.0</v>
      </c>
      <c r="C407" s="16" t="s">
        <v>197</v>
      </c>
      <c r="D407" s="38">
        <v>0.0203</v>
      </c>
    </row>
    <row r="408">
      <c r="A408" s="14">
        <v>407.0</v>
      </c>
      <c r="B408" s="21" t="s">
        <v>20</v>
      </c>
      <c r="C408" s="16"/>
      <c r="D408" s="38">
        <v>0.0214</v>
      </c>
    </row>
    <row r="409">
      <c r="A409" s="22">
        <v>408.0</v>
      </c>
      <c r="B409" s="23" t="s">
        <v>20</v>
      </c>
      <c r="C409" s="24"/>
      <c r="D409" s="45">
        <v>0.021</v>
      </c>
    </row>
    <row r="410">
      <c r="A410" s="27">
        <v>409.0</v>
      </c>
      <c r="B410" s="10">
        <v>229.0</v>
      </c>
      <c r="C410" s="28" t="s">
        <v>198</v>
      </c>
      <c r="D410" s="46">
        <v>0.0203</v>
      </c>
    </row>
    <row r="411">
      <c r="A411" s="14">
        <v>410.0</v>
      </c>
      <c r="B411" s="15">
        <v>229.0</v>
      </c>
      <c r="C411" s="16" t="s">
        <v>198</v>
      </c>
      <c r="D411" s="38">
        <v>0.0204</v>
      </c>
    </row>
    <row r="412">
      <c r="A412" s="14">
        <v>411.0</v>
      </c>
      <c r="B412" s="15">
        <v>9.0</v>
      </c>
      <c r="C412" s="16" t="s">
        <v>199</v>
      </c>
      <c r="D412" s="38">
        <v>0.0215</v>
      </c>
    </row>
    <row r="413">
      <c r="A413" s="14">
        <v>412.0</v>
      </c>
      <c r="B413" s="15">
        <v>9.0</v>
      </c>
      <c r="C413" s="16" t="s">
        <v>199</v>
      </c>
      <c r="D413" s="38">
        <v>0.0219</v>
      </c>
    </row>
    <row r="414">
      <c r="A414" s="14">
        <v>413.0</v>
      </c>
      <c r="B414" s="15">
        <v>178.0</v>
      </c>
      <c r="C414" s="16" t="s">
        <v>200</v>
      </c>
      <c r="D414" s="38">
        <v>0.0216</v>
      </c>
    </row>
    <row r="415">
      <c r="A415" s="14">
        <v>414.0</v>
      </c>
      <c r="B415" s="15">
        <v>178.0</v>
      </c>
      <c r="C415" s="16" t="s">
        <v>200</v>
      </c>
      <c r="D415" s="38">
        <v>0.0207</v>
      </c>
    </row>
    <row r="416">
      <c r="A416" s="14">
        <v>415.0</v>
      </c>
      <c r="B416" s="15">
        <v>128.0</v>
      </c>
      <c r="C416" s="16" t="s">
        <v>201</v>
      </c>
      <c r="D416" s="38">
        <v>0.0212</v>
      </c>
    </row>
    <row r="417">
      <c r="A417" s="14">
        <v>416.0</v>
      </c>
      <c r="B417" s="15">
        <v>128.0</v>
      </c>
      <c r="C417" s="16" t="s">
        <v>201</v>
      </c>
      <c r="D417" s="38">
        <v>0.0215</v>
      </c>
    </row>
    <row r="418">
      <c r="A418" s="14">
        <v>417.0</v>
      </c>
      <c r="B418" s="15">
        <v>116.0</v>
      </c>
      <c r="C418" s="16" t="s">
        <v>202</v>
      </c>
      <c r="D418" s="38">
        <v>0.0202</v>
      </c>
    </row>
    <row r="419">
      <c r="A419" s="14">
        <v>418.0</v>
      </c>
      <c r="B419" s="15">
        <v>116.0</v>
      </c>
      <c r="C419" s="16" t="s">
        <v>202</v>
      </c>
      <c r="D419" s="38">
        <v>0.0209</v>
      </c>
    </row>
    <row r="420">
      <c r="A420" s="14">
        <v>419.0</v>
      </c>
      <c r="B420" s="15">
        <v>39.0</v>
      </c>
      <c r="C420" s="16" t="s">
        <v>203</v>
      </c>
      <c r="D420" s="38">
        <v>0.0215</v>
      </c>
    </row>
    <row r="421">
      <c r="A421" s="14">
        <v>420.0</v>
      </c>
      <c r="B421" s="15">
        <v>39.0</v>
      </c>
      <c r="C421" s="16" t="s">
        <v>203</v>
      </c>
      <c r="D421" s="38">
        <v>0.0212</v>
      </c>
    </row>
    <row r="422">
      <c r="A422" s="14">
        <v>421.0</v>
      </c>
      <c r="B422" s="15">
        <v>180.0</v>
      </c>
      <c r="C422" s="16" t="s">
        <v>204</v>
      </c>
      <c r="D422" s="38">
        <v>0.0206</v>
      </c>
    </row>
    <row r="423">
      <c r="A423" s="14">
        <v>422.0</v>
      </c>
      <c r="B423" s="15">
        <v>180.0</v>
      </c>
      <c r="C423" s="16" t="s">
        <v>204</v>
      </c>
      <c r="D423" s="38">
        <v>0.0215</v>
      </c>
    </row>
    <row r="424">
      <c r="A424" s="14">
        <v>423.0</v>
      </c>
      <c r="B424" s="15">
        <v>72.0</v>
      </c>
      <c r="C424" s="16" t="s">
        <v>205</v>
      </c>
      <c r="D424" s="38">
        <v>0.0209</v>
      </c>
    </row>
    <row r="425">
      <c r="A425" s="14">
        <v>424.0</v>
      </c>
      <c r="B425" s="15">
        <v>72.0</v>
      </c>
      <c r="C425" s="16" t="s">
        <v>205</v>
      </c>
      <c r="D425" s="38">
        <v>0.0213</v>
      </c>
    </row>
    <row r="426">
      <c r="A426" s="14">
        <v>425.0</v>
      </c>
      <c r="B426" s="15">
        <v>278.0</v>
      </c>
      <c r="C426" s="16" t="s">
        <v>206</v>
      </c>
      <c r="D426" s="38">
        <v>0.0217</v>
      </c>
    </row>
    <row r="427">
      <c r="A427" s="14">
        <v>426.0</v>
      </c>
      <c r="B427" s="15">
        <v>278.0</v>
      </c>
      <c r="C427" s="16" t="s">
        <v>206</v>
      </c>
      <c r="D427" s="38">
        <v>0.021</v>
      </c>
    </row>
    <row r="428">
      <c r="A428" s="14">
        <v>427.0</v>
      </c>
      <c r="B428" s="15">
        <v>17.0</v>
      </c>
      <c r="C428" s="16" t="s">
        <v>207</v>
      </c>
      <c r="D428" s="38">
        <v>0.0209</v>
      </c>
    </row>
    <row r="429">
      <c r="A429" s="14">
        <v>428.0</v>
      </c>
      <c r="B429" s="15">
        <v>17.0</v>
      </c>
      <c r="C429" s="16" t="s">
        <v>207</v>
      </c>
      <c r="D429" s="38">
        <v>0.0224</v>
      </c>
    </row>
    <row r="430">
      <c r="A430" s="14">
        <v>429.0</v>
      </c>
      <c r="B430" s="15">
        <v>106.0</v>
      </c>
      <c r="C430" s="16" t="s">
        <v>208</v>
      </c>
      <c r="D430" s="38">
        <v>0.0208</v>
      </c>
    </row>
    <row r="431">
      <c r="A431" s="14">
        <v>430.0</v>
      </c>
      <c r="B431" s="20">
        <v>106.0</v>
      </c>
      <c r="C431" s="16" t="s">
        <v>208</v>
      </c>
      <c r="D431" s="38">
        <v>0.0202</v>
      </c>
    </row>
    <row r="432">
      <c r="A432" s="14">
        <v>431.0</v>
      </c>
      <c r="B432" s="21" t="s">
        <v>20</v>
      </c>
      <c r="C432" s="16"/>
      <c r="D432" s="38">
        <v>0.0209</v>
      </c>
    </row>
    <row r="433">
      <c r="A433" s="32">
        <v>432.0</v>
      </c>
      <c r="B433" s="33" t="s">
        <v>20</v>
      </c>
      <c r="C433" s="35"/>
      <c r="D433" s="47">
        <v>0.0209</v>
      </c>
    </row>
    <row r="434">
      <c r="A434" s="9">
        <v>433.0</v>
      </c>
      <c r="B434" s="10">
        <v>129.0</v>
      </c>
      <c r="C434" s="11" t="s">
        <v>209</v>
      </c>
      <c r="D434" s="46">
        <v>0.0222</v>
      </c>
    </row>
    <row r="435">
      <c r="A435" s="14">
        <v>434.0</v>
      </c>
      <c r="B435" s="15">
        <v>129.0</v>
      </c>
      <c r="C435" s="16" t="s">
        <v>209</v>
      </c>
      <c r="D435" s="38">
        <v>0.0219</v>
      </c>
    </row>
    <row r="436">
      <c r="A436" s="14">
        <v>435.0</v>
      </c>
      <c r="B436" s="15">
        <v>350.0</v>
      </c>
      <c r="C436" s="16" t="s">
        <v>210</v>
      </c>
      <c r="D436" s="38">
        <v>0.0209</v>
      </c>
    </row>
    <row r="437">
      <c r="A437" s="14">
        <v>436.0</v>
      </c>
      <c r="B437" s="15">
        <v>350.0</v>
      </c>
      <c r="C437" s="16" t="s">
        <v>210</v>
      </c>
      <c r="D437" s="38">
        <v>0.0215</v>
      </c>
    </row>
    <row r="438">
      <c r="A438" s="14">
        <v>437.0</v>
      </c>
      <c r="B438" s="15">
        <v>15.0</v>
      </c>
      <c r="C438" s="16" t="s">
        <v>211</v>
      </c>
      <c r="D438" s="38">
        <v>0.0219</v>
      </c>
    </row>
    <row r="439">
      <c r="A439" s="14">
        <v>438.0</v>
      </c>
      <c r="B439" s="15">
        <v>15.0</v>
      </c>
      <c r="C439" s="16" t="s">
        <v>211</v>
      </c>
      <c r="D439" s="38">
        <v>0.021</v>
      </c>
    </row>
    <row r="440">
      <c r="A440" s="14">
        <v>439.0</v>
      </c>
      <c r="B440" s="15">
        <v>48.0</v>
      </c>
      <c r="C440" s="16" t="s">
        <v>212</v>
      </c>
      <c r="D440" s="38">
        <v>0.0212</v>
      </c>
    </row>
    <row r="441">
      <c r="A441" s="14">
        <v>440.0</v>
      </c>
      <c r="B441" s="15">
        <v>48.0</v>
      </c>
      <c r="C441" s="16" t="s">
        <v>212</v>
      </c>
      <c r="D441" s="38">
        <v>0.0226</v>
      </c>
    </row>
    <row r="442">
      <c r="A442" s="14">
        <v>441.0</v>
      </c>
      <c r="B442" s="15">
        <v>275.0</v>
      </c>
      <c r="C442" s="16" t="s">
        <v>213</v>
      </c>
      <c r="D442" s="38">
        <v>0.0216</v>
      </c>
    </row>
    <row r="443">
      <c r="A443" s="14">
        <v>442.0</v>
      </c>
      <c r="B443" s="15">
        <v>275.0</v>
      </c>
      <c r="C443" s="16" t="s">
        <v>213</v>
      </c>
      <c r="D443" s="38">
        <v>0.0219</v>
      </c>
    </row>
    <row r="444">
      <c r="A444" s="14">
        <v>443.0</v>
      </c>
      <c r="B444" s="15">
        <v>182.0</v>
      </c>
      <c r="C444" s="16" t="s">
        <v>214</v>
      </c>
      <c r="D444" s="38">
        <v>0.0206</v>
      </c>
    </row>
    <row r="445">
      <c r="A445" s="14">
        <v>444.0</v>
      </c>
      <c r="B445" s="15">
        <v>182.0</v>
      </c>
      <c r="C445" s="16" t="s">
        <v>214</v>
      </c>
      <c r="D445" s="38">
        <v>0.0222</v>
      </c>
    </row>
    <row r="446">
      <c r="A446" s="14">
        <v>445.0</v>
      </c>
      <c r="B446" s="15">
        <v>247.0</v>
      </c>
      <c r="C446" s="16" t="s">
        <v>215</v>
      </c>
      <c r="D446" s="38">
        <v>0.0214</v>
      </c>
    </row>
    <row r="447">
      <c r="A447" s="14">
        <v>446.0</v>
      </c>
      <c r="B447" s="15">
        <v>247.0</v>
      </c>
      <c r="C447" s="16" t="s">
        <v>215</v>
      </c>
      <c r="D447" s="38">
        <v>0.0209</v>
      </c>
    </row>
    <row r="448">
      <c r="A448" s="14">
        <v>447.0</v>
      </c>
      <c r="B448" s="15">
        <v>357.0</v>
      </c>
      <c r="C448" s="16" t="s">
        <v>216</v>
      </c>
      <c r="D448" s="38">
        <v>0.0226</v>
      </c>
    </row>
    <row r="449">
      <c r="A449" s="14">
        <v>448.0</v>
      </c>
      <c r="B449" s="15">
        <v>357.0</v>
      </c>
      <c r="C449" s="16" t="s">
        <v>216</v>
      </c>
      <c r="D449" s="38">
        <v>0.0218</v>
      </c>
    </row>
    <row r="450">
      <c r="A450" s="14">
        <v>449.0</v>
      </c>
      <c r="B450" s="15">
        <v>281.0</v>
      </c>
      <c r="C450" s="16" t="s">
        <v>217</v>
      </c>
      <c r="D450" s="38">
        <v>0.0195</v>
      </c>
    </row>
    <row r="451">
      <c r="A451" s="14">
        <v>450.0</v>
      </c>
      <c r="B451" s="15">
        <v>281.0</v>
      </c>
      <c r="C451" s="16" t="s">
        <v>217</v>
      </c>
      <c r="D451" s="38">
        <v>0.0207</v>
      </c>
    </row>
    <row r="452">
      <c r="A452" s="14">
        <v>451.0</v>
      </c>
      <c r="B452" s="15">
        <v>167.0</v>
      </c>
      <c r="C452" s="16" t="s">
        <v>218</v>
      </c>
      <c r="D452" s="38">
        <v>0.021</v>
      </c>
    </row>
    <row r="453">
      <c r="A453" s="14">
        <v>452.0</v>
      </c>
      <c r="B453" s="15">
        <v>167.0</v>
      </c>
      <c r="C453" s="16" t="s">
        <v>218</v>
      </c>
      <c r="D453" s="38">
        <v>0.0214</v>
      </c>
    </row>
    <row r="454">
      <c r="A454" s="14">
        <v>453.0</v>
      </c>
      <c r="B454" s="15">
        <v>149.0</v>
      </c>
      <c r="C454" s="16" t="s">
        <v>219</v>
      </c>
      <c r="D454" s="38">
        <v>0.0203</v>
      </c>
    </row>
    <row r="455">
      <c r="A455" s="14">
        <v>454.0</v>
      </c>
      <c r="B455" s="20">
        <v>149.0</v>
      </c>
      <c r="C455" s="16" t="s">
        <v>219</v>
      </c>
      <c r="D455" s="38">
        <v>0.0204</v>
      </c>
    </row>
    <row r="456">
      <c r="A456" s="14">
        <v>455.0</v>
      </c>
      <c r="B456" s="21" t="s">
        <v>20</v>
      </c>
      <c r="C456" s="16"/>
      <c r="D456" s="38">
        <v>0.0208</v>
      </c>
    </row>
    <row r="457">
      <c r="A457" s="22">
        <v>456.0</v>
      </c>
      <c r="B457" s="23" t="s">
        <v>20</v>
      </c>
      <c r="C457" s="24"/>
      <c r="D457" s="45">
        <v>0.0207</v>
      </c>
    </row>
    <row r="458">
      <c r="A458" s="27">
        <v>457.0</v>
      </c>
      <c r="B458" s="48">
        <v>125.0</v>
      </c>
      <c r="C458" s="28" t="s">
        <v>220</v>
      </c>
      <c r="D458" s="49">
        <v>0.0202</v>
      </c>
    </row>
    <row r="459">
      <c r="A459" s="14">
        <v>458.0</v>
      </c>
      <c r="B459" s="15">
        <v>125.0</v>
      </c>
      <c r="C459" s="16" t="s">
        <v>220</v>
      </c>
      <c r="D459" s="38">
        <v>0.0204</v>
      </c>
    </row>
    <row r="460">
      <c r="A460" s="14">
        <v>459.0</v>
      </c>
      <c r="B460" s="15">
        <v>204.0</v>
      </c>
      <c r="C460" s="16" t="s">
        <v>221</v>
      </c>
      <c r="D460" s="38">
        <v>0.021</v>
      </c>
    </row>
    <row r="461">
      <c r="A461" s="14">
        <v>460.0</v>
      </c>
      <c r="B461" s="15">
        <v>204.0</v>
      </c>
      <c r="C461" s="16" t="s">
        <v>221</v>
      </c>
      <c r="D461" s="38">
        <v>0.0212</v>
      </c>
    </row>
    <row r="462">
      <c r="A462" s="14">
        <v>461.0</v>
      </c>
      <c r="B462" s="15">
        <v>202.0</v>
      </c>
      <c r="C462" s="16" t="s">
        <v>222</v>
      </c>
      <c r="D462" s="38">
        <v>0.0205</v>
      </c>
    </row>
    <row r="463">
      <c r="A463" s="14">
        <v>462.0</v>
      </c>
      <c r="B463" s="15">
        <v>202.0</v>
      </c>
      <c r="C463" s="16" t="s">
        <v>222</v>
      </c>
      <c r="D463" s="38">
        <v>0.0206</v>
      </c>
    </row>
    <row r="464">
      <c r="A464" s="14">
        <v>463.0</v>
      </c>
      <c r="B464" s="15">
        <v>298.0</v>
      </c>
      <c r="C464" s="16" t="s">
        <v>223</v>
      </c>
      <c r="D464" s="38">
        <v>0.0208</v>
      </c>
    </row>
    <row r="465">
      <c r="A465" s="14">
        <v>464.0</v>
      </c>
      <c r="B465" s="15">
        <v>298.0</v>
      </c>
      <c r="C465" s="16" t="s">
        <v>223</v>
      </c>
      <c r="D465" s="38">
        <v>0.0209</v>
      </c>
    </row>
    <row r="466">
      <c r="A466" s="14">
        <v>465.0</v>
      </c>
      <c r="B466" s="15">
        <v>237.0</v>
      </c>
      <c r="C466" s="16" t="s">
        <v>224</v>
      </c>
      <c r="D466" s="38">
        <v>0.0216</v>
      </c>
    </row>
    <row r="467">
      <c r="A467" s="14">
        <v>466.0</v>
      </c>
      <c r="B467" s="15">
        <v>237.0</v>
      </c>
      <c r="C467" s="16" t="s">
        <v>224</v>
      </c>
      <c r="D467" s="38">
        <v>0.0221</v>
      </c>
    </row>
    <row r="468">
      <c r="A468" s="14">
        <v>467.0</v>
      </c>
      <c r="B468" s="15">
        <v>206.0</v>
      </c>
      <c r="C468" s="16" t="s">
        <v>225</v>
      </c>
      <c r="D468" s="38">
        <v>0.0215</v>
      </c>
    </row>
    <row r="469">
      <c r="A469" s="14">
        <v>468.0</v>
      </c>
      <c r="B469" s="15">
        <v>206.0</v>
      </c>
      <c r="C469" s="16" t="s">
        <v>225</v>
      </c>
      <c r="D469" s="38">
        <v>0.0202</v>
      </c>
    </row>
    <row r="470">
      <c r="A470" s="14">
        <v>469.0</v>
      </c>
      <c r="B470" s="15">
        <v>348.0</v>
      </c>
      <c r="C470" s="16" t="s">
        <v>226</v>
      </c>
      <c r="D470" s="38">
        <v>0.0213</v>
      </c>
    </row>
    <row r="471">
      <c r="A471" s="14">
        <v>470.0</v>
      </c>
      <c r="B471" s="15">
        <v>348.0</v>
      </c>
      <c r="C471" s="16" t="s">
        <v>226</v>
      </c>
      <c r="D471" s="38">
        <v>0.0212</v>
      </c>
    </row>
    <row r="472">
      <c r="A472" s="14">
        <v>471.0</v>
      </c>
      <c r="B472" s="15">
        <v>4.0</v>
      </c>
      <c r="C472" s="16" t="s">
        <v>227</v>
      </c>
      <c r="D472" s="38">
        <v>0.0218</v>
      </c>
    </row>
    <row r="473">
      <c r="A473" s="14">
        <v>472.0</v>
      </c>
      <c r="B473" s="15">
        <v>4.0</v>
      </c>
      <c r="C473" s="16" t="s">
        <v>227</v>
      </c>
      <c r="D473" s="38">
        <v>0.022</v>
      </c>
    </row>
    <row r="474">
      <c r="A474" s="14">
        <v>473.0</v>
      </c>
      <c r="B474" s="15">
        <v>262.0</v>
      </c>
      <c r="C474" s="16" t="s">
        <v>228</v>
      </c>
      <c r="D474" s="38">
        <v>0.0219</v>
      </c>
    </row>
    <row r="475">
      <c r="A475" s="14">
        <v>474.0</v>
      </c>
      <c r="B475" s="15">
        <v>262.0</v>
      </c>
      <c r="C475" s="16" t="s">
        <v>228</v>
      </c>
      <c r="D475" s="38">
        <v>0.021</v>
      </c>
    </row>
    <row r="476">
      <c r="A476" s="14">
        <v>475.0</v>
      </c>
      <c r="B476" s="15">
        <v>292.0</v>
      </c>
      <c r="C476" s="16" t="s">
        <v>229</v>
      </c>
      <c r="D476" s="38">
        <v>0.0221</v>
      </c>
    </row>
    <row r="477">
      <c r="A477" s="14">
        <v>476.0</v>
      </c>
      <c r="B477" s="15">
        <v>292.0</v>
      </c>
      <c r="C477" s="16" t="s">
        <v>229</v>
      </c>
      <c r="D477" s="38">
        <v>0.0206</v>
      </c>
    </row>
    <row r="478">
      <c r="A478" s="14">
        <v>477.0</v>
      </c>
      <c r="B478" s="15">
        <v>126.0</v>
      </c>
      <c r="C478" s="16" t="s">
        <v>230</v>
      </c>
      <c r="D478" s="38">
        <v>0.0205</v>
      </c>
    </row>
    <row r="479">
      <c r="A479" s="14">
        <v>478.0</v>
      </c>
      <c r="B479" s="20">
        <v>126.0</v>
      </c>
      <c r="C479" s="16" t="s">
        <v>230</v>
      </c>
      <c r="D479" s="38">
        <v>0.0206</v>
      </c>
    </row>
    <row r="480">
      <c r="A480" s="14">
        <v>479.0</v>
      </c>
      <c r="B480" s="21" t="s">
        <v>20</v>
      </c>
      <c r="C480" s="16"/>
      <c r="D480" s="38">
        <v>0.0207</v>
      </c>
    </row>
    <row r="481">
      <c r="A481" s="32">
        <v>480.0</v>
      </c>
      <c r="B481" s="33" t="s">
        <v>20</v>
      </c>
      <c r="C481" s="35"/>
      <c r="D481" s="47">
        <v>0.0205</v>
      </c>
    </row>
    <row r="482">
      <c r="A482" s="9">
        <v>481.0</v>
      </c>
      <c r="B482" s="10">
        <v>290.0</v>
      </c>
      <c r="C482" s="11" t="s">
        <v>231</v>
      </c>
      <c r="D482" s="46">
        <v>0.0214</v>
      </c>
    </row>
    <row r="483">
      <c r="A483" s="14">
        <v>482.0</v>
      </c>
      <c r="B483" s="15">
        <v>290.0</v>
      </c>
      <c r="C483" s="16" t="s">
        <v>231</v>
      </c>
      <c r="D483" s="38">
        <v>0.0216</v>
      </c>
    </row>
    <row r="484">
      <c r="A484" s="14">
        <v>483.0</v>
      </c>
      <c r="B484" s="15">
        <v>370.0</v>
      </c>
      <c r="C484" s="16" t="s">
        <v>232</v>
      </c>
      <c r="D484" s="38">
        <v>0.0205</v>
      </c>
    </row>
    <row r="485">
      <c r="A485" s="14">
        <v>484.0</v>
      </c>
      <c r="B485" s="15">
        <v>370.0</v>
      </c>
      <c r="C485" s="16" t="s">
        <v>232</v>
      </c>
      <c r="D485" s="38">
        <v>0.022</v>
      </c>
    </row>
    <row r="486">
      <c r="A486" s="14">
        <v>485.0</v>
      </c>
      <c r="B486" s="15">
        <v>287.0</v>
      </c>
      <c r="C486" s="16" t="s">
        <v>233</v>
      </c>
      <c r="D486" s="38">
        <v>0.0218</v>
      </c>
    </row>
    <row r="487">
      <c r="A487" s="14">
        <v>486.0</v>
      </c>
      <c r="B487" s="15">
        <v>287.0</v>
      </c>
      <c r="C487" s="16" t="s">
        <v>233</v>
      </c>
      <c r="D487" s="38">
        <v>0.0215</v>
      </c>
    </row>
    <row r="488">
      <c r="A488" s="14">
        <v>487.0</v>
      </c>
      <c r="B488" s="15">
        <v>169.0</v>
      </c>
      <c r="C488" s="16" t="s">
        <v>234</v>
      </c>
      <c r="D488" s="38">
        <v>0.0214</v>
      </c>
    </row>
    <row r="489">
      <c r="A489" s="14">
        <v>488.0</v>
      </c>
      <c r="B489" s="15">
        <v>169.0</v>
      </c>
      <c r="C489" s="16" t="s">
        <v>234</v>
      </c>
      <c r="D489" s="38">
        <v>0.0218</v>
      </c>
    </row>
    <row r="490">
      <c r="A490" s="14">
        <v>489.0</v>
      </c>
      <c r="B490" s="15">
        <v>304.0</v>
      </c>
      <c r="C490" s="16" t="s">
        <v>235</v>
      </c>
      <c r="D490" s="38">
        <v>0.0206</v>
      </c>
    </row>
    <row r="491">
      <c r="A491" s="14">
        <v>490.0</v>
      </c>
      <c r="B491" s="15">
        <v>304.0</v>
      </c>
      <c r="C491" s="16" t="s">
        <v>235</v>
      </c>
      <c r="D491" s="38">
        <v>0.0217</v>
      </c>
    </row>
    <row r="492">
      <c r="A492" s="14">
        <v>491.0</v>
      </c>
      <c r="B492" s="15">
        <v>185.0</v>
      </c>
      <c r="C492" s="16" t="s">
        <v>236</v>
      </c>
      <c r="D492" s="38">
        <v>0.0205</v>
      </c>
    </row>
    <row r="493">
      <c r="A493" s="14">
        <v>492.0</v>
      </c>
      <c r="B493" s="15">
        <v>185.0</v>
      </c>
      <c r="C493" s="16" t="s">
        <v>236</v>
      </c>
      <c r="D493" s="38">
        <v>0.0211</v>
      </c>
    </row>
    <row r="494">
      <c r="A494" s="14">
        <v>493.0</v>
      </c>
      <c r="B494" s="15">
        <v>151.0</v>
      </c>
      <c r="C494" s="16" t="s">
        <v>237</v>
      </c>
      <c r="D494" s="38">
        <v>0.0214</v>
      </c>
    </row>
    <row r="495">
      <c r="A495" s="14">
        <v>494.0</v>
      </c>
      <c r="B495" s="15">
        <v>151.0</v>
      </c>
      <c r="C495" s="16" t="s">
        <v>237</v>
      </c>
      <c r="D495" s="38">
        <v>0.0215</v>
      </c>
    </row>
    <row r="496">
      <c r="A496" s="14">
        <v>495.0</v>
      </c>
      <c r="B496" s="15">
        <v>179.0</v>
      </c>
      <c r="C496" s="16" t="s">
        <v>238</v>
      </c>
      <c r="D496" s="38">
        <v>0.0218</v>
      </c>
    </row>
    <row r="497">
      <c r="A497" s="14">
        <v>496.0</v>
      </c>
      <c r="B497" s="15">
        <v>179.0</v>
      </c>
      <c r="C497" s="16" t="s">
        <v>238</v>
      </c>
      <c r="D497" s="38">
        <v>0.0213</v>
      </c>
    </row>
    <row r="498">
      <c r="A498" s="14">
        <v>497.0</v>
      </c>
      <c r="B498" s="15">
        <v>360.0</v>
      </c>
      <c r="C498" s="16" t="s">
        <v>239</v>
      </c>
      <c r="D498" s="38">
        <v>0.0211</v>
      </c>
    </row>
    <row r="499">
      <c r="A499" s="14">
        <v>498.0</v>
      </c>
      <c r="B499" s="15">
        <v>360.0</v>
      </c>
      <c r="C499" s="16" t="s">
        <v>239</v>
      </c>
      <c r="D499" s="38">
        <v>0.0204</v>
      </c>
    </row>
    <row r="500">
      <c r="A500" s="14">
        <v>499.0</v>
      </c>
      <c r="B500" s="15">
        <v>191.0</v>
      </c>
      <c r="C500" s="16" t="s">
        <v>240</v>
      </c>
      <c r="D500" s="38">
        <v>0.0215</v>
      </c>
    </row>
    <row r="501">
      <c r="A501" s="14">
        <v>500.0</v>
      </c>
      <c r="B501" s="15">
        <v>191.0</v>
      </c>
      <c r="C501" s="16" t="s">
        <v>240</v>
      </c>
      <c r="D501" s="38">
        <v>0.0221</v>
      </c>
    </row>
    <row r="502">
      <c r="A502" s="14">
        <v>501.0</v>
      </c>
      <c r="B502" s="15">
        <v>13.0</v>
      </c>
      <c r="C502" s="16" t="s">
        <v>241</v>
      </c>
      <c r="D502" s="38">
        <v>0.0215</v>
      </c>
    </row>
    <row r="503">
      <c r="A503" s="14">
        <v>502.0</v>
      </c>
      <c r="B503" s="20">
        <v>13.0</v>
      </c>
      <c r="C503" s="16" t="s">
        <v>241</v>
      </c>
      <c r="D503" s="38">
        <v>0.0218</v>
      </c>
    </row>
    <row r="504">
      <c r="A504" s="14">
        <v>503.0</v>
      </c>
      <c r="B504" s="21" t="s">
        <v>20</v>
      </c>
      <c r="C504" s="16"/>
      <c r="D504" s="38">
        <v>0.0221</v>
      </c>
    </row>
    <row r="505">
      <c r="A505" s="22">
        <v>504.0</v>
      </c>
      <c r="B505" s="23" t="s">
        <v>20</v>
      </c>
      <c r="C505" s="24"/>
      <c r="D505" s="45">
        <v>0.0209</v>
      </c>
    </row>
    <row r="506">
      <c r="A506" s="27">
        <v>505.0</v>
      </c>
      <c r="B506" s="10">
        <v>338.0</v>
      </c>
      <c r="C506" s="28" t="s">
        <v>242</v>
      </c>
      <c r="D506" s="46">
        <v>0.0207</v>
      </c>
    </row>
    <row r="507">
      <c r="A507" s="14">
        <v>506.0</v>
      </c>
      <c r="B507" s="15">
        <v>338.0</v>
      </c>
      <c r="C507" s="16" t="s">
        <v>242</v>
      </c>
      <c r="D507" s="38">
        <v>0.0222</v>
      </c>
    </row>
    <row r="508">
      <c r="A508" s="14">
        <v>507.0</v>
      </c>
      <c r="B508" s="15">
        <v>145.0</v>
      </c>
      <c r="C508" s="16" t="s">
        <v>243</v>
      </c>
      <c r="D508" s="38">
        <v>0.0216</v>
      </c>
    </row>
    <row r="509">
      <c r="A509" s="14">
        <v>508.0</v>
      </c>
      <c r="B509" s="15">
        <v>145.0</v>
      </c>
      <c r="C509" s="16" t="s">
        <v>243</v>
      </c>
      <c r="D509" s="38">
        <v>0.0209</v>
      </c>
    </row>
    <row r="510">
      <c r="A510" s="14">
        <v>509.0</v>
      </c>
      <c r="B510" s="15">
        <v>41.0</v>
      </c>
      <c r="C510" s="16" t="s">
        <v>244</v>
      </c>
      <c r="D510" s="38">
        <v>0.0203</v>
      </c>
    </row>
    <row r="511">
      <c r="A511" s="14">
        <v>510.0</v>
      </c>
      <c r="B511" s="15">
        <v>41.0</v>
      </c>
      <c r="C511" s="16" t="s">
        <v>244</v>
      </c>
      <c r="D511" s="38">
        <v>0.0204</v>
      </c>
    </row>
    <row r="512">
      <c r="A512" s="14">
        <v>511.0</v>
      </c>
      <c r="B512" s="15">
        <v>23.0</v>
      </c>
      <c r="C512" s="16" t="s">
        <v>245</v>
      </c>
      <c r="D512" s="38">
        <v>0.0204</v>
      </c>
    </row>
    <row r="513">
      <c r="A513" s="14">
        <v>512.0</v>
      </c>
      <c r="B513" s="15">
        <v>23.0</v>
      </c>
      <c r="C513" s="16" t="s">
        <v>245</v>
      </c>
      <c r="D513" s="38">
        <v>0.0213</v>
      </c>
    </row>
    <row r="514">
      <c r="A514" s="14">
        <v>513.0</v>
      </c>
      <c r="B514" s="15">
        <v>124.0</v>
      </c>
      <c r="C514" s="16" t="s">
        <v>246</v>
      </c>
      <c r="D514" s="38">
        <v>0.0211</v>
      </c>
    </row>
    <row r="515">
      <c r="A515" s="14">
        <v>514.0</v>
      </c>
      <c r="B515" s="15">
        <v>124.0</v>
      </c>
      <c r="C515" s="16" t="s">
        <v>246</v>
      </c>
      <c r="D515" s="38">
        <v>0.0207</v>
      </c>
    </row>
    <row r="516">
      <c r="A516" s="14">
        <v>515.0</v>
      </c>
      <c r="B516" s="15">
        <v>120.0</v>
      </c>
      <c r="C516" s="16" t="s">
        <v>247</v>
      </c>
      <c r="D516" s="38">
        <v>0.0213</v>
      </c>
    </row>
    <row r="517">
      <c r="A517" s="14">
        <v>516.0</v>
      </c>
      <c r="B517" s="15">
        <v>120.0</v>
      </c>
      <c r="C517" s="16" t="s">
        <v>247</v>
      </c>
      <c r="D517" s="38">
        <v>0.0207</v>
      </c>
    </row>
    <row r="518">
      <c r="A518" s="14">
        <v>517.0</v>
      </c>
      <c r="B518" s="15">
        <v>147.0</v>
      </c>
      <c r="C518" s="16" t="s">
        <v>248</v>
      </c>
      <c r="D518" s="38">
        <v>0.0209</v>
      </c>
    </row>
    <row r="519">
      <c r="A519" s="14">
        <v>518.0</v>
      </c>
      <c r="B519" s="15">
        <v>147.0</v>
      </c>
      <c r="C519" s="16" t="s">
        <v>248</v>
      </c>
      <c r="D519" s="38">
        <v>0.0209</v>
      </c>
    </row>
    <row r="520">
      <c r="A520" s="14">
        <v>519.0</v>
      </c>
      <c r="B520" s="15">
        <v>258.0</v>
      </c>
      <c r="C520" s="16" t="s">
        <v>249</v>
      </c>
      <c r="D520" s="38">
        <v>0.0208</v>
      </c>
    </row>
    <row r="521">
      <c r="A521" s="14">
        <v>520.0</v>
      </c>
      <c r="B521" s="15">
        <v>258.0</v>
      </c>
      <c r="C521" s="16" t="s">
        <v>249</v>
      </c>
      <c r="D521" s="38">
        <v>0.0212</v>
      </c>
    </row>
    <row r="522">
      <c r="A522" s="14">
        <v>521.0</v>
      </c>
      <c r="B522" s="15">
        <v>359.0</v>
      </c>
      <c r="C522" s="16" t="s">
        <v>250</v>
      </c>
      <c r="D522" s="38">
        <v>0.0205</v>
      </c>
    </row>
    <row r="523">
      <c r="A523" s="14">
        <v>522.0</v>
      </c>
      <c r="B523" s="15">
        <v>359.0</v>
      </c>
      <c r="C523" s="16" t="s">
        <v>250</v>
      </c>
      <c r="D523" s="38">
        <v>0.0216</v>
      </c>
    </row>
    <row r="524">
      <c r="A524" s="14">
        <v>523.0</v>
      </c>
      <c r="B524" s="15">
        <v>62.0</v>
      </c>
      <c r="C524" s="16" t="s">
        <v>251</v>
      </c>
      <c r="D524" s="38">
        <v>0.0205</v>
      </c>
    </row>
    <row r="525">
      <c r="A525" s="14">
        <v>524.0</v>
      </c>
      <c r="B525" s="15">
        <v>62.0</v>
      </c>
      <c r="C525" s="16" t="s">
        <v>251</v>
      </c>
      <c r="D525" s="38">
        <v>0.0207</v>
      </c>
    </row>
    <row r="526">
      <c r="A526" s="14">
        <v>525.0</v>
      </c>
      <c r="B526" s="15">
        <v>261.0</v>
      </c>
      <c r="C526" s="16" t="s">
        <v>252</v>
      </c>
      <c r="D526" s="38">
        <v>0.021</v>
      </c>
    </row>
    <row r="527">
      <c r="A527" s="14">
        <v>526.0</v>
      </c>
      <c r="B527" s="20">
        <v>261.0</v>
      </c>
      <c r="C527" s="16" t="s">
        <v>252</v>
      </c>
      <c r="D527" s="38">
        <v>0.0208</v>
      </c>
    </row>
    <row r="528">
      <c r="A528" s="14">
        <v>527.0</v>
      </c>
      <c r="B528" s="21" t="s">
        <v>20</v>
      </c>
      <c r="C528" s="16"/>
      <c r="D528" s="38">
        <v>0.0215</v>
      </c>
    </row>
    <row r="529">
      <c r="A529" s="32">
        <v>528.0</v>
      </c>
      <c r="B529" s="23" t="s">
        <v>20</v>
      </c>
      <c r="C529" s="35"/>
      <c r="D529" s="45">
        <v>0.0208</v>
      </c>
    </row>
    <row r="530">
      <c r="A530" s="9">
        <v>529.0</v>
      </c>
      <c r="B530" s="10">
        <v>189.0</v>
      </c>
      <c r="C530" s="11" t="s">
        <v>253</v>
      </c>
      <c r="D530" s="46">
        <v>0.0207</v>
      </c>
    </row>
    <row r="531">
      <c r="A531" s="14">
        <v>530.0</v>
      </c>
      <c r="B531" s="15">
        <v>189.0</v>
      </c>
      <c r="C531" s="16" t="s">
        <v>253</v>
      </c>
      <c r="D531" s="38">
        <v>0.021</v>
      </c>
    </row>
    <row r="532">
      <c r="A532" s="14">
        <v>531.0</v>
      </c>
      <c r="B532" s="15">
        <v>105.0</v>
      </c>
      <c r="C532" s="16" t="s">
        <v>254</v>
      </c>
      <c r="D532" s="38">
        <v>0.0217</v>
      </c>
    </row>
    <row r="533">
      <c r="A533" s="14">
        <v>532.0</v>
      </c>
      <c r="B533" s="15">
        <v>105.0</v>
      </c>
      <c r="C533" s="16" t="s">
        <v>254</v>
      </c>
      <c r="D533" s="38">
        <v>0.0216</v>
      </c>
    </row>
    <row r="534">
      <c r="A534" s="14">
        <v>533.0</v>
      </c>
      <c r="B534" s="15">
        <v>100.0</v>
      </c>
      <c r="C534" s="16" t="s">
        <v>255</v>
      </c>
      <c r="D534" s="38">
        <v>0.0208</v>
      </c>
    </row>
    <row r="535">
      <c r="A535" s="14">
        <v>534.0</v>
      </c>
      <c r="B535" s="15">
        <v>100.0</v>
      </c>
      <c r="C535" s="16" t="s">
        <v>255</v>
      </c>
      <c r="D535" s="38">
        <v>0.0208</v>
      </c>
    </row>
    <row r="536">
      <c r="A536" s="14">
        <v>535.0</v>
      </c>
      <c r="B536" s="15">
        <v>118.0</v>
      </c>
      <c r="C536" s="16" t="s">
        <v>256</v>
      </c>
      <c r="D536" s="38">
        <v>0.0207</v>
      </c>
    </row>
    <row r="537">
      <c r="A537" s="14">
        <v>536.0</v>
      </c>
      <c r="B537" s="15">
        <v>118.0</v>
      </c>
      <c r="C537" s="16" t="s">
        <v>256</v>
      </c>
      <c r="D537" s="38">
        <v>0.0208</v>
      </c>
    </row>
    <row r="538">
      <c r="A538" s="14">
        <v>537.0</v>
      </c>
      <c r="B538" s="15">
        <v>234.0</v>
      </c>
      <c r="C538" s="16" t="s">
        <v>257</v>
      </c>
      <c r="D538" s="38">
        <v>0.0213</v>
      </c>
    </row>
    <row r="539">
      <c r="A539" s="14">
        <v>538.0</v>
      </c>
      <c r="B539" s="15">
        <v>234.0</v>
      </c>
      <c r="C539" s="16" t="s">
        <v>257</v>
      </c>
      <c r="D539" s="38">
        <v>0.0212</v>
      </c>
    </row>
    <row r="540">
      <c r="A540" s="14">
        <v>539.0</v>
      </c>
      <c r="B540" s="15">
        <v>115.0</v>
      </c>
      <c r="C540" s="16" t="s">
        <v>258</v>
      </c>
      <c r="D540" s="38">
        <v>0.0209</v>
      </c>
    </row>
    <row r="541">
      <c r="A541" s="14">
        <v>540.0</v>
      </c>
      <c r="B541" s="15">
        <v>115.0</v>
      </c>
      <c r="C541" s="16" t="s">
        <v>258</v>
      </c>
      <c r="D541" s="38">
        <v>0.0202</v>
      </c>
    </row>
    <row r="542">
      <c r="A542" s="14">
        <v>541.0</v>
      </c>
      <c r="B542" s="15">
        <v>347.0</v>
      </c>
      <c r="C542" s="16" t="s">
        <v>259</v>
      </c>
      <c r="D542" s="38">
        <v>0.022</v>
      </c>
    </row>
    <row r="543">
      <c r="A543" s="14">
        <v>542.0</v>
      </c>
      <c r="B543" s="15">
        <v>347.0</v>
      </c>
      <c r="C543" s="16" t="s">
        <v>259</v>
      </c>
      <c r="D543" s="38">
        <v>0.022</v>
      </c>
    </row>
    <row r="544">
      <c r="A544" s="14">
        <v>543.0</v>
      </c>
      <c r="B544" s="15">
        <v>42.0</v>
      </c>
      <c r="C544" s="16" t="s">
        <v>260</v>
      </c>
      <c r="D544" s="38">
        <v>0.0213</v>
      </c>
    </row>
    <row r="545">
      <c r="A545" s="14">
        <v>544.0</v>
      </c>
      <c r="B545" s="15">
        <v>42.0</v>
      </c>
      <c r="C545" s="16" t="s">
        <v>260</v>
      </c>
      <c r="D545" s="38">
        <v>0.0214</v>
      </c>
    </row>
    <row r="546">
      <c r="A546" s="14">
        <v>545.0</v>
      </c>
      <c r="B546" s="15">
        <v>138.0</v>
      </c>
      <c r="C546" s="16" t="s">
        <v>261</v>
      </c>
      <c r="D546" s="38">
        <v>0.0213</v>
      </c>
    </row>
    <row r="547">
      <c r="A547" s="14">
        <v>546.0</v>
      </c>
      <c r="B547" s="15">
        <v>138.0</v>
      </c>
      <c r="C547" s="16" t="s">
        <v>261</v>
      </c>
      <c r="D547" s="38">
        <v>0.0207</v>
      </c>
    </row>
    <row r="548">
      <c r="A548" s="14">
        <v>547.0</v>
      </c>
      <c r="B548" s="15">
        <v>196.0</v>
      </c>
      <c r="C548" s="16" t="s">
        <v>262</v>
      </c>
      <c r="D548" s="38">
        <v>0.0221</v>
      </c>
    </row>
    <row r="549">
      <c r="A549" s="14">
        <v>548.0</v>
      </c>
      <c r="B549" s="15">
        <v>196.0</v>
      </c>
      <c r="C549" s="16" t="s">
        <v>262</v>
      </c>
      <c r="D549" s="38">
        <v>0.0207</v>
      </c>
    </row>
    <row r="550">
      <c r="A550" s="14">
        <v>549.0</v>
      </c>
      <c r="B550" s="15">
        <v>121.0</v>
      </c>
      <c r="C550" s="16" t="s">
        <v>263</v>
      </c>
      <c r="D550" s="38">
        <v>0.021</v>
      </c>
    </row>
    <row r="551">
      <c r="A551" s="14">
        <v>550.0</v>
      </c>
      <c r="B551" s="20">
        <v>121.0</v>
      </c>
      <c r="C551" s="16" t="s">
        <v>263</v>
      </c>
      <c r="D551" s="38">
        <v>0.0215</v>
      </c>
    </row>
    <row r="552">
      <c r="A552" s="14">
        <v>551.0</v>
      </c>
      <c r="B552" s="21" t="s">
        <v>20</v>
      </c>
      <c r="C552" s="16"/>
      <c r="D552" s="38">
        <v>0.0212</v>
      </c>
    </row>
    <row r="553">
      <c r="A553" s="22">
        <v>552.0</v>
      </c>
      <c r="B553" s="23" t="s">
        <v>20</v>
      </c>
      <c r="C553" s="24"/>
      <c r="D553" s="45">
        <v>0.022</v>
      </c>
    </row>
    <row r="554">
      <c r="A554" s="27">
        <v>553.0</v>
      </c>
      <c r="B554" s="10">
        <v>114.0</v>
      </c>
      <c r="C554" s="28" t="s">
        <v>264</v>
      </c>
      <c r="D554" s="46">
        <v>0.0206</v>
      </c>
    </row>
    <row r="555">
      <c r="A555" s="14">
        <v>554.0</v>
      </c>
      <c r="B555" s="15">
        <v>114.0</v>
      </c>
      <c r="C555" s="16" t="s">
        <v>264</v>
      </c>
      <c r="D555" s="38">
        <v>0.0208</v>
      </c>
    </row>
    <row r="556">
      <c r="A556" s="14">
        <v>555.0</v>
      </c>
      <c r="B556" s="15">
        <v>192.0</v>
      </c>
      <c r="C556" s="16" t="s">
        <v>265</v>
      </c>
      <c r="D556" s="38">
        <v>0.0211</v>
      </c>
    </row>
    <row r="557">
      <c r="A557" s="14">
        <v>556.0</v>
      </c>
      <c r="B557" s="15">
        <v>192.0</v>
      </c>
      <c r="C557" s="16" t="s">
        <v>265</v>
      </c>
      <c r="D557" s="38">
        <v>0.021</v>
      </c>
    </row>
    <row r="558">
      <c r="A558" s="14">
        <v>557.0</v>
      </c>
      <c r="B558" s="15">
        <v>334.0</v>
      </c>
      <c r="C558" s="16" t="s">
        <v>266</v>
      </c>
      <c r="D558" s="38">
        <v>0.0203</v>
      </c>
    </row>
    <row r="559">
      <c r="A559" s="14">
        <v>558.0</v>
      </c>
      <c r="B559" s="15">
        <v>334.0</v>
      </c>
      <c r="C559" s="16" t="s">
        <v>266</v>
      </c>
      <c r="D559" s="38">
        <v>0.021</v>
      </c>
    </row>
    <row r="560">
      <c r="A560" s="14">
        <v>559.0</v>
      </c>
      <c r="B560" s="15">
        <v>272.0</v>
      </c>
      <c r="C560" s="16" t="s">
        <v>267</v>
      </c>
      <c r="D560" s="38">
        <v>0.0205</v>
      </c>
    </row>
    <row r="561">
      <c r="A561" s="14">
        <v>560.0</v>
      </c>
      <c r="B561" s="15">
        <v>272.0</v>
      </c>
      <c r="C561" s="16" t="s">
        <v>267</v>
      </c>
      <c r="D561" s="38">
        <v>0.021</v>
      </c>
    </row>
    <row r="562">
      <c r="A562" s="14">
        <v>561.0</v>
      </c>
      <c r="B562" s="15">
        <v>319.0</v>
      </c>
      <c r="C562" s="16" t="s">
        <v>268</v>
      </c>
      <c r="D562" s="38">
        <v>0.0216</v>
      </c>
    </row>
    <row r="563">
      <c r="A563" s="14">
        <v>562.0</v>
      </c>
      <c r="B563" s="15">
        <v>319.0</v>
      </c>
      <c r="C563" s="16" t="s">
        <v>268</v>
      </c>
      <c r="D563" s="38">
        <v>0.0226</v>
      </c>
    </row>
    <row r="564">
      <c r="A564" s="14">
        <v>563.0</v>
      </c>
      <c r="B564" s="15">
        <v>274.0</v>
      </c>
      <c r="C564" s="16" t="s">
        <v>269</v>
      </c>
      <c r="D564" s="38">
        <v>0.0202</v>
      </c>
    </row>
    <row r="565">
      <c r="A565" s="14">
        <v>564.0</v>
      </c>
      <c r="B565" s="15">
        <v>274.0</v>
      </c>
      <c r="C565" s="16" t="s">
        <v>269</v>
      </c>
      <c r="D565" s="38">
        <v>0.0203</v>
      </c>
    </row>
    <row r="566">
      <c r="A566" s="14">
        <v>565.0</v>
      </c>
      <c r="B566" s="15">
        <v>259.0</v>
      </c>
      <c r="C566" s="16" t="s">
        <v>270</v>
      </c>
      <c r="D566" s="38">
        <v>0.0205</v>
      </c>
    </row>
    <row r="567">
      <c r="A567" s="14">
        <v>566.0</v>
      </c>
      <c r="B567" s="15">
        <v>259.0</v>
      </c>
      <c r="C567" s="16" t="s">
        <v>270</v>
      </c>
      <c r="D567" s="38">
        <v>0.0206</v>
      </c>
    </row>
    <row r="568">
      <c r="A568" s="14">
        <v>567.0</v>
      </c>
      <c r="B568" s="15">
        <v>97.0</v>
      </c>
      <c r="C568" s="16" t="s">
        <v>271</v>
      </c>
      <c r="D568" s="38">
        <v>0.0204</v>
      </c>
    </row>
    <row r="569">
      <c r="A569" s="14">
        <v>568.0</v>
      </c>
      <c r="B569" s="15">
        <v>97.0</v>
      </c>
      <c r="C569" s="16" t="s">
        <v>271</v>
      </c>
      <c r="D569" s="38">
        <v>0.0217</v>
      </c>
    </row>
    <row r="570">
      <c r="A570" s="14">
        <v>569.0</v>
      </c>
      <c r="B570" s="15">
        <v>54.0</v>
      </c>
      <c r="C570" s="16" t="s">
        <v>272</v>
      </c>
      <c r="D570" s="38">
        <v>0.0214</v>
      </c>
    </row>
    <row r="571">
      <c r="A571" s="14">
        <v>570.0</v>
      </c>
      <c r="B571" s="15">
        <v>54.0</v>
      </c>
      <c r="C571" s="16" t="s">
        <v>272</v>
      </c>
      <c r="D571" s="38">
        <v>0.0206</v>
      </c>
    </row>
    <row r="572">
      <c r="A572" s="14">
        <v>571.0</v>
      </c>
      <c r="B572" s="15">
        <v>83.0</v>
      </c>
      <c r="C572" s="16" t="s">
        <v>273</v>
      </c>
      <c r="D572" s="38">
        <v>0.021</v>
      </c>
    </row>
    <row r="573">
      <c r="A573" s="14">
        <v>572.0</v>
      </c>
      <c r="B573" s="15">
        <v>83.0</v>
      </c>
      <c r="C573" s="16" t="s">
        <v>273</v>
      </c>
      <c r="D573" s="38">
        <v>0.0213</v>
      </c>
    </row>
    <row r="574">
      <c r="A574" s="14">
        <v>573.0</v>
      </c>
      <c r="B574" s="15">
        <v>162.0</v>
      </c>
      <c r="C574" s="16" t="s">
        <v>274</v>
      </c>
      <c r="D574" s="38">
        <v>0.02</v>
      </c>
    </row>
    <row r="575">
      <c r="A575" s="14">
        <v>574.0</v>
      </c>
      <c r="B575" s="20">
        <v>162.0</v>
      </c>
      <c r="C575" s="16" t="s">
        <v>274</v>
      </c>
      <c r="D575" s="38">
        <v>0.0209</v>
      </c>
    </row>
    <row r="576">
      <c r="A576" s="14">
        <v>575.0</v>
      </c>
      <c r="B576" s="21" t="s">
        <v>20</v>
      </c>
      <c r="C576" s="16"/>
      <c r="D576" s="38">
        <v>0.0202</v>
      </c>
    </row>
    <row r="577">
      <c r="A577" s="32">
        <v>576.0</v>
      </c>
      <c r="B577" s="23" t="s">
        <v>20</v>
      </c>
      <c r="C577" s="35"/>
      <c r="D577" s="45">
        <v>0.021</v>
      </c>
    </row>
    <row r="578">
      <c r="A578" s="9">
        <v>701.0</v>
      </c>
      <c r="B578" s="50">
        <v>271.0</v>
      </c>
      <c r="C578" s="11" t="s">
        <v>275</v>
      </c>
      <c r="D578" s="46">
        <v>0.021</v>
      </c>
    </row>
    <row r="579">
      <c r="A579" s="14">
        <v>702.0</v>
      </c>
      <c r="B579" s="15">
        <v>271.0</v>
      </c>
      <c r="C579" s="16" t="s">
        <v>275</v>
      </c>
      <c r="D579" s="38">
        <v>0.0216</v>
      </c>
    </row>
    <row r="580">
      <c r="A580" s="14">
        <v>579.0</v>
      </c>
      <c r="B580" s="15">
        <v>286.0</v>
      </c>
      <c r="C580" s="16" t="s">
        <v>276</v>
      </c>
      <c r="D580" s="38">
        <v>0.0214</v>
      </c>
    </row>
    <row r="581">
      <c r="A581" s="14">
        <v>580.0</v>
      </c>
      <c r="B581" s="15">
        <v>286.0</v>
      </c>
      <c r="C581" s="16" t="s">
        <v>276</v>
      </c>
      <c r="D581" s="38">
        <v>0.02112</v>
      </c>
    </row>
    <row r="582">
      <c r="A582" s="14">
        <v>581.0</v>
      </c>
      <c r="B582" s="15">
        <v>311.0</v>
      </c>
      <c r="C582" s="16" t="s">
        <v>277</v>
      </c>
      <c r="D582" s="38">
        <v>0.0213</v>
      </c>
    </row>
    <row r="583">
      <c r="A583" s="14">
        <v>582.0</v>
      </c>
      <c r="B583" s="15">
        <v>311.0</v>
      </c>
      <c r="C583" s="16" t="s">
        <v>277</v>
      </c>
      <c r="D583" s="38">
        <v>0.0212</v>
      </c>
    </row>
    <row r="584">
      <c r="A584" s="14">
        <v>583.0</v>
      </c>
      <c r="B584" s="15">
        <v>163.0</v>
      </c>
      <c r="C584" s="16" t="s">
        <v>278</v>
      </c>
      <c r="D584" s="38">
        <v>0.0204</v>
      </c>
    </row>
    <row r="585">
      <c r="A585" s="14">
        <v>584.0</v>
      </c>
      <c r="B585" s="15">
        <v>163.0</v>
      </c>
      <c r="C585" s="16" t="s">
        <v>278</v>
      </c>
      <c r="D585" s="38">
        <v>0.0207</v>
      </c>
    </row>
    <row r="586">
      <c r="A586" s="14">
        <v>585.0</v>
      </c>
      <c r="B586" s="15">
        <v>301.0</v>
      </c>
      <c r="C586" s="16" t="s">
        <v>279</v>
      </c>
      <c r="D586" s="38">
        <v>0.0201</v>
      </c>
    </row>
    <row r="587">
      <c r="A587" s="14">
        <v>586.0</v>
      </c>
      <c r="B587" s="15">
        <v>301.0</v>
      </c>
      <c r="C587" s="16" t="s">
        <v>279</v>
      </c>
      <c r="D587" s="38">
        <v>0.0204</v>
      </c>
    </row>
    <row r="588">
      <c r="A588" s="14">
        <v>587.0</v>
      </c>
      <c r="B588" s="15">
        <v>107.0</v>
      </c>
      <c r="C588" s="16" t="s">
        <v>280</v>
      </c>
      <c r="D588" s="38">
        <v>0.0209</v>
      </c>
    </row>
    <row r="589">
      <c r="A589" s="14">
        <v>588.0</v>
      </c>
      <c r="B589" s="15">
        <v>107.0</v>
      </c>
      <c r="C589" s="16" t="s">
        <v>280</v>
      </c>
      <c r="D589" s="38">
        <v>0.0208</v>
      </c>
    </row>
    <row r="590">
      <c r="A590" s="14">
        <v>589.0</v>
      </c>
      <c r="B590" s="15">
        <v>331.0</v>
      </c>
      <c r="C590" s="16" t="s">
        <v>281</v>
      </c>
      <c r="D590" s="38">
        <v>0.0207</v>
      </c>
    </row>
    <row r="591">
      <c r="A591" s="14">
        <v>590.0</v>
      </c>
      <c r="B591" s="15">
        <v>331.0</v>
      </c>
      <c r="C591" s="16" t="s">
        <v>281</v>
      </c>
      <c r="D591" s="38">
        <v>0.0215</v>
      </c>
    </row>
    <row r="592">
      <c r="A592" s="14">
        <v>591.0</v>
      </c>
      <c r="B592" s="15">
        <v>164.0</v>
      </c>
      <c r="C592" s="16" t="s">
        <v>282</v>
      </c>
      <c r="D592" s="38">
        <v>0.0211</v>
      </c>
    </row>
    <row r="593">
      <c r="A593" s="14">
        <v>592.0</v>
      </c>
      <c r="B593" s="15">
        <v>164.0</v>
      </c>
      <c r="C593" s="16" t="s">
        <v>282</v>
      </c>
      <c r="D593" s="38">
        <v>0.0219</v>
      </c>
    </row>
    <row r="594">
      <c r="A594" s="14">
        <v>593.0</v>
      </c>
      <c r="B594" s="15">
        <v>190.0</v>
      </c>
      <c r="C594" s="16" t="s">
        <v>283</v>
      </c>
      <c r="D594" s="38">
        <v>0.0204</v>
      </c>
    </row>
    <row r="595">
      <c r="A595" s="14">
        <v>594.0</v>
      </c>
      <c r="B595" s="15">
        <v>190.0</v>
      </c>
      <c r="C595" s="16" t="s">
        <v>283</v>
      </c>
      <c r="D595" s="38">
        <v>0.0209</v>
      </c>
    </row>
    <row r="596">
      <c r="A596" s="14">
        <v>595.0</v>
      </c>
      <c r="B596" s="15">
        <v>144.0</v>
      </c>
      <c r="C596" s="16" t="s">
        <v>284</v>
      </c>
      <c r="D596" s="38">
        <v>0.0209</v>
      </c>
    </row>
    <row r="597">
      <c r="A597" s="14">
        <v>596.0</v>
      </c>
      <c r="B597" s="15">
        <v>144.0</v>
      </c>
      <c r="C597" s="16" t="s">
        <v>284</v>
      </c>
      <c r="D597" s="38">
        <v>0.0211</v>
      </c>
    </row>
    <row r="598">
      <c r="A598" s="14">
        <v>597.0</v>
      </c>
      <c r="B598" s="15">
        <v>284.0</v>
      </c>
      <c r="C598" s="16" t="s">
        <v>285</v>
      </c>
      <c r="D598" s="38">
        <v>0.0206</v>
      </c>
    </row>
    <row r="599">
      <c r="A599" s="14">
        <v>598.0</v>
      </c>
      <c r="B599" s="20">
        <v>284.0</v>
      </c>
      <c r="C599" s="16" t="s">
        <v>285</v>
      </c>
      <c r="D599" s="38">
        <v>0.0207</v>
      </c>
    </row>
    <row r="600">
      <c r="A600" s="14">
        <v>599.0</v>
      </c>
      <c r="B600" s="21" t="s">
        <v>20</v>
      </c>
      <c r="C600" s="16"/>
      <c r="D600" s="38">
        <v>0.0211</v>
      </c>
    </row>
    <row r="601">
      <c r="A601" s="22">
        <v>600.0</v>
      </c>
      <c r="B601" s="23" t="s">
        <v>20</v>
      </c>
      <c r="C601" s="24"/>
      <c r="D601" s="45">
        <v>0.0217</v>
      </c>
    </row>
    <row r="602">
      <c r="A602" s="27">
        <v>601.0</v>
      </c>
      <c r="B602" s="10">
        <v>240.0</v>
      </c>
      <c r="C602" s="28" t="s">
        <v>288</v>
      </c>
      <c r="D602" s="46">
        <v>0.0213</v>
      </c>
    </row>
    <row r="603">
      <c r="A603" s="14">
        <v>602.0</v>
      </c>
      <c r="B603" s="15">
        <v>240.0</v>
      </c>
      <c r="C603" s="16" t="s">
        <v>288</v>
      </c>
      <c r="D603" s="38">
        <v>0.0205</v>
      </c>
    </row>
    <row r="604">
      <c r="A604" s="14">
        <v>603.0</v>
      </c>
      <c r="B604" s="15">
        <v>317.0</v>
      </c>
      <c r="C604" s="16" t="s">
        <v>289</v>
      </c>
      <c r="D604" s="38">
        <v>0.0215</v>
      </c>
    </row>
    <row r="605">
      <c r="A605" s="14">
        <v>604.0</v>
      </c>
      <c r="B605" s="15">
        <v>317.0</v>
      </c>
      <c r="C605" s="16" t="s">
        <v>289</v>
      </c>
      <c r="D605" s="38">
        <v>0.0215</v>
      </c>
    </row>
    <row r="606">
      <c r="A606" s="14">
        <v>605.0</v>
      </c>
      <c r="B606" s="15">
        <v>226.0</v>
      </c>
      <c r="C606" s="16" t="s">
        <v>292</v>
      </c>
      <c r="D606" s="38">
        <v>0.0207</v>
      </c>
    </row>
    <row r="607">
      <c r="A607" s="14">
        <v>606.0</v>
      </c>
      <c r="B607" s="15">
        <v>226.0</v>
      </c>
      <c r="C607" s="16" t="s">
        <v>292</v>
      </c>
      <c r="D607" s="38">
        <v>0.0203</v>
      </c>
    </row>
    <row r="608">
      <c r="A608" s="14">
        <v>607.0</v>
      </c>
      <c r="B608" s="15">
        <v>73.0</v>
      </c>
      <c r="C608" s="16" t="s">
        <v>294</v>
      </c>
      <c r="D608" s="38">
        <v>0.0202</v>
      </c>
    </row>
    <row r="609">
      <c r="A609" s="14">
        <v>608.0</v>
      </c>
      <c r="B609" s="15">
        <v>73.0</v>
      </c>
      <c r="C609" s="16" t="s">
        <v>294</v>
      </c>
      <c r="D609" s="38">
        <v>0.0209</v>
      </c>
    </row>
    <row r="610">
      <c r="A610" s="14">
        <v>609.0</v>
      </c>
      <c r="B610" s="15">
        <v>25.0</v>
      </c>
      <c r="C610" s="16" t="s">
        <v>295</v>
      </c>
      <c r="D610" s="38">
        <v>0.0214</v>
      </c>
    </row>
    <row r="611">
      <c r="A611" s="14">
        <v>610.0</v>
      </c>
      <c r="B611" s="15">
        <v>25.0</v>
      </c>
      <c r="C611" s="16" t="s">
        <v>295</v>
      </c>
      <c r="D611" s="38">
        <v>0.0207</v>
      </c>
    </row>
    <row r="612">
      <c r="A612" s="14">
        <v>611.0</v>
      </c>
      <c r="B612" s="15">
        <v>243.0</v>
      </c>
      <c r="C612" s="16" t="s">
        <v>296</v>
      </c>
      <c r="D612" s="38">
        <v>0.0208</v>
      </c>
    </row>
    <row r="613">
      <c r="A613" s="14">
        <v>612.0</v>
      </c>
      <c r="B613" s="15">
        <v>243.0</v>
      </c>
      <c r="C613" s="16" t="s">
        <v>296</v>
      </c>
      <c r="D613" s="38">
        <v>0.0204</v>
      </c>
    </row>
    <row r="614">
      <c r="A614" s="14">
        <v>613.0</v>
      </c>
      <c r="B614" s="15">
        <v>326.0</v>
      </c>
      <c r="C614" s="16" t="s">
        <v>297</v>
      </c>
      <c r="D614" s="38">
        <v>0.0206</v>
      </c>
    </row>
    <row r="615">
      <c r="A615" s="14">
        <v>614.0</v>
      </c>
      <c r="B615" s="15">
        <v>326.0</v>
      </c>
      <c r="C615" s="16" t="s">
        <v>297</v>
      </c>
      <c r="D615" s="38">
        <v>0.0204</v>
      </c>
    </row>
    <row r="616">
      <c r="A616" s="14">
        <v>615.0</v>
      </c>
      <c r="B616" s="15">
        <v>146.0</v>
      </c>
      <c r="C616" s="16" t="s">
        <v>299</v>
      </c>
      <c r="D616" s="38">
        <v>0.0207</v>
      </c>
    </row>
    <row r="617">
      <c r="A617" s="14">
        <v>616.0</v>
      </c>
      <c r="B617" s="15">
        <v>146.0</v>
      </c>
      <c r="C617" s="16" t="s">
        <v>299</v>
      </c>
      <c r="D617" s="38">
        <v>0.0211</v>
      </c>
    </row>
    <row r="618">
      <c r="A618" s="14">
        <v>617.0</v>
      </c>
      <c r="B618" s="15">
        <v>238.0</v>
      </c>
      <c r="C618" s="16" t="s">
        <v>300</v>
      </c>
      <c r="D618" s="38">
        <v>0.0207</v>
      </c>
    </row>
    <row r="619">
      <c r="A619" s="14">
        <v>618.0</v>
      </c>
      <c r="B619" s="15">
        <v>238.0</v>
      </c>
      <c r="C619" s="16" t="s">
        <v>300</v>
      </c>
      <c r="D619" s="38">
        <v>0.021</v>
      </c>
    </row>
    <row r="620">
      <c r="A620" s="14">
        <v>619.0</v>
      </c>
      <c r="B620" s="15">
        <v>94.0</v>
      </c>
      <c r="C620" s="16" t="s">
        <v>301</v>
      </c>
      <c r="D620" s="38">
        <v>0.0205</v>
      </c>
    </row>
    <row r="621">
      <c r="A621" s="14">
        <v>620.0</v>
      </c>
      <c r="B621" s="15">
        <v>94.0</v>
      </c>
      <c r="C621" s="16" t="s">
        <v>301</v>
      </c>
      <c r="D621" s="38">
        <v>0.021</v>
      </c>
    </row>
    <row r="622">
      <c r="A622" s="14">
        <v>621.0</v>
      </c>
      <c r="B622" s="15">
        <v>230.0</v>
      </c>
      <c r="C622" s="16" t="s">
        <v>302</v>
      </c>
      <c r="D622" s="38">
        <v>0.0208</v>
      </c>
    </row>
    <row r="623">
      <c r="A623" s="14">
        <v>622.0</v>
      </c>
      <c r="B623" s="20">
        <v>230.0</v>
      </c>
      <c r="C623" s="16" t="s">
        <v>302</v>
      </c>
      <c r="D623" s="38">
        <v>0.0216</v>
      </c>
    </row>
    <row r="624">
      <c r="A624" s="14">
        <v>623.0</v>
      </c>
      <c r="B624" s="21" t="s">
        <v>20</v>
      </c>
      <c r="C624" s="16"/>
      <c r="D624" s="38">
        <v>0.0214</v>
      </c>
    </row>
    <row r="625">
      <c r="A625" s="32">
        <v>624.0</v>
      </c>
      <c r="B625" s="23" t="s">
        <v>20</v>
      </c>
      <c r="C625" s="35"/>
      <c r="D625" s="45">
        <v>0.0209</v>
      </c>
    </row>
    <row r="626">
      <c r="A626" s="9">
        <v>625.0</v>
      </c>
      <c r="B626" s="10">
        <v>132.0</v>
      </c>
      <c r="C626" s="11" t="s">
        <v>303</v>
      </c>
      <c r="D626" s="46">
        <v>0.021</v>
      </c>
    </row>
    <row r="627">
      <c r="A627" s="14">
        <v>626.0</v>
      </c>
      <c r="B627" s="15">
        <v>132.0</v>
      </c>
      <c r="C627" s="16" t="s">
        <v>303</v>
      </c>
      <c r="D627" s="38">
        <v>0.0206</v>
      </c>
    </row>
    <row r="628">
      <c r="A628" s="14">
        <v>627.0</v>
      </c>
      <c r="B628" s="15">
        <v>374.0</v>
      </c>
      <c r="C628" s="16" t="s">
        <v>304</v>
      </c>
      <c r="D628" s="38">
        <v>0.021</v>
      </c>
    </row>
    <row r="629">
      <c r="A629" s="14">
        <v>628.0</v>
      </c>
      <c r="B629" s="15">
        <v>374.0</v>
      </c>
      <c r="C629" s="16" t="s">
        <v>304</v>
      </c>
      <c r="D629" s="38">
        <v>0.0201</v>
      </c>
    </row>
    <row r="630">
      <c r="A630" s="14">
        <v>629.0</v>
      </c>
      <c r="B630" s="15">
        <v>11.0</v>
      </c>
      <c r="C630" s="16" t="s">
        <v>306</v>
      </c>
      <c r="D630" s="38">
        <v>0.0215</v>
      </c>
    </row>
    <row r="631">
      <c r="A631" s="14">
        <v>630.0</v>
      </c>
      <c r="B631" s="15">
        <v>11.0</v>
      </c>
      <c r="C631" s="16" t="s">
        <v>306</v>
      </c>
      <c r="D631" s="38">
        <v>0.0213</v>
      </c>
    </row>
    <row r="632">
      <c r="A632" s="14">
        <v>631.0</v>
      </c>
      <c r="B632" s="15">
        <v>195.0</v>
      </c>
      <c r="C632" s="16" t="s">
        <v>307</v>
      </c>
      <c r="D632" s="38">
        <v>0.0209</v>
      </c>
    </row>
    <row r="633">
      <c r="A633" s="14">
        <v>632.0</v>
      </c>
      <c r="B633" s="15">
        <v>195.0</v>
      </c>
      <c r="C633" s="16" t="s">
        <v>307</v>
      </c>
      <c r="D633" s="38">
        <v>0.0205</v>
      </c>
    </row>
    <row r="634">
      <c r="A634" s="14">
        <v>633.0</v>
      </c>
      <c r="B634" s="15">
        <v>327.0</v>
      </c>
      <c r="C634" s="16" t="s">
        <v>308</v>
      </c>
      <c r="D634" s="38">
        <v>0.021</v>
      </c>
    </row>
    <row r="635">
      <c r="A635" s="14">
        <v>634.0</v>
      </c>
      <c r="B635" s="15">
        <v>327.0</v>
      </c>
      <c r="C635" s="16" t="s">
        <v>308</v>
      </c>
      <c r="D635" s="38">
        <v>0.0209</v>
      </c>
    </row>
    <row r="636">
      <c r="A636" s="14">
        <v>635.0</v>
      </c>
      <c r="B636" s="15">
        <v>51.0</v>
      </c>
      <c r="C636" s="16" t="s">
        <v>309</v>
      </c>
      <c r="D636" s="38">
        <v>0.0209</v>
      </c>
    </row>
    <row r="637">
      <c r="A637" s="14">
        <v>636.0</v>
      </c>
      <c r="B637" s="15">
        <v>51.0</v>
      </c>
      <c r="C637" s="16" t="s">
        <v>309</v>
      </c>
      <c r="D637" s="38">
        <v>0.0211</v>
      </c>
    </row>
    <row r="638">
      <c r="A638" s="14">
        <v>699.0</v>
      </c>
      <c r="B638" s="15">
        <v>82.0</v>
      </c>
      <c r="C638" s="16" t="s">
        <v>310</v>
      </c>
      <c r="D638" s="38">
        <v>0.0209</v>
      </c>
    </row>
    <row r="639">
      <c r="A639" s="14">
        <v>700.0</v>
      </c>
      <c r="B639" s="15">
        <v>82.0</v>
      </c>
      <c r="C639" s="16" t="s">
        <v>310</v>
      </c>
      <c r="D639" s="38">
        <v>0.0208</v>
      </c>
    </row>
    <row r="640">
      <c r="A640" s="14">
        <v>639.0</v>
      </c>
      <c r="B640" s="15">
        <v>254.0</v>
      </c>
      <c r="C640" s="16" t="s">
        <v>311</v>
      </c>
      <c r="D640" s="38">
        <v>0.0205</v>
      </c>
    </row>
    <row r="641">
      <c r="A641" s="14">
        <v>640.0</v>
      </c>
      <c r="B641" s="15">
        <v>254.0</v>
      </c>
      <c r="C641" s="16" t="s">
        <v>311</v>
      </c>
      <c r="D641" s="38">
        <v>0.0212</v>
      </c>
    </row>
    <row r="642">
      <c r="A642" s="14">
        <v>641.0</v>
      </c>
      <c r="B642" s="15">
        <v>197.0</v>
      </c>
      <c r="C642" s="16" t="s">
        <v>312</v>
      </c>
      <c r="D642" s="38">
        <v>0.0212</v>
      </c>
    </row>
    <row r="643">
      <c r="A643" s="14">
        <v>642.0</v>
      </c>
      <c r="B643" s="15">
        <v>197.0</v>
      </c>
      <c r="C643" s="16" t="s">
        <v>312</v>
      </c>
      <c r="D643" s="38">
        <v>0.0205</v>
      </c>
    </row>
    <row r="644">
      <c r="A644" s="14">
        <v>643.0</v>
      </c>
      <c r="B644" s="15">
        <v>209.0</v>
      </c>
      <c r="C644" s="16" t="s">
        <v>313</v>
      </c>
      <c r="D644" s="38">
        <v>0.0201</v>
      </c>
    </row>
    <row r="645">
      <c r="A645" s="14">
        <v>644.0</v>
      </c>
      <c r="B645" s="15">
        <v>209.0</v>
      </c>
      <c r="C645" s="16" t="s">
        <v>313</v>
      </c>
      <c r="D645" s="38">
        <v>0.02</v>
      </c>
    </row>
    <row r="646">
      <c r="A646" s="14">
        <v>645.0</v>
      </c>
      <c r="B646" s="15">
        <v>310.0</v>
      </c>
      <c r="C646" s="16" t="s">
        <v>315</v>
      </c>
      <c r="D646" s="38">
        <v>0.0208</v>
      </c>
    </row>
    <row r="647">
      <c r="A647" s="14">
        <v>646.0</v>
      </c>
      <c r="B647" s="20">
        <v>310.0</v>
      </c>
      <c r="C647" s="16" t="s">
        <v>315</v>
      </c>
      <c r="D647" s="38">
        <v>0.0207</v>
      </c>
    </row>
    <row r="648">
      <c r="A648" s="14">
        <v>647.0</v>
      </c>
      <c r="B648" s="21" t="s">
        <v>20</v>
      </c>
      <c r="C648" s="16"/>
      <c r="D648" s="38">
        <v>0.0217</v>
      </c>
    </row>
    <row r="649">
      <c r="A649" s="22">
        <v>648.0</v>
      </c>
      <c r="B649" s="23" t="s">
        <v>20</v>
      </c>
      <c r="C649" s="24"/>
      <c r="D649" s="45">
        <v>0.0204</v>
      </c>
    </row>
    <row r="650">
      <c r="A650" s="27">
        <v>697.0</v>
      </c>
      <c r="B650" s="10">
        <v>30.0</v>
      </c>
      <c r="C650" s="28" t="s">
        <v>316</v>
      </c>
      <c r="D650" s="46">
        <v>0.0203</v>
      </c>
    </row>
    <row r="651">
      <c r="A651" s="14">
        <v>698.0</v>
      </c>
      <c r="B651" s="15">
        <v>30.0</v>
      </c>
      <c r="C651" s="16" t="s">
        <v>316</v>
      </c>
      <c r="D651" s="38">
        <v>0.02</v>
      </c>
    </row>
    <row r="652">
      <c r="A652" s="14">
        <v>651.0</v>
      </c>
      <c r="B652" s="15">
        <v>369.0</v>
      </c>
      <c r="C652" s="16" t="s">
        <v>318</v>
      </c>
      <c r="D652" s="38">
        <v>0.0211</v>
      </c>
    </row>
    <row r="653">
      <c r="A653" s="14">
        <v>652.0</v>
      </c>
      <c r="B653" s="15">
        <v>369.0</v>
      </c>
      <c r="C653" s="16" t="s">
        <v>318</v>
      </c>
      <c r="D653" s="38">
        <v>0.0216</v>
      </c>
    </row>
    <row r="654">
      <c r="A654" s="14">
        <v>653.0</v>
      </c>
      <c r="B654" s="15">
        <v>249.0</v>
      </c>
      <c r="C654" s="16" t="s">
        <v>319</v>
      </c>
      <c r="D654" s="38">
        <v>0.0204</v>
      </c>
    </row>
    <row r="655">
      <c r="A655" s="14">
        <v>654.0</v>
      </c>
      <c r="B655" s="15">
        <v>249.0</v>
      </c>
      <c r="C655" s="16" t="s">
        <v>319</v>
      </c>
      <c r="D655" s="38">
        <v>0.02</v>
      </c>
    </row>
    <row r="656">
      <c r="A656" s="14">
        <v>655.0</v>
      </c>
      <c r="B656" s="15">
        <v>322.0</v>
      </c>
      <c r="C656" s="16" t="s">
        <v>320</v>
      </c>
      <c r="D656" s="38">
        <v>0.0211</v>
      </c>
    </row>
    <row r="657">
      <c r="A657" s="14">
        <v>656.0</v>
      </c>
      <c r="B657" s="15">
        <v>322.0</v>
      </c>
      <c r="C657" s="16" t="s">
        <v>320</v>
      </c>
      <c r="D657" s="38">
        <v>0.0205</v>
      </c>
    </row>
    <row r="658">
      <c r="A658" s="14">
        <v>657.0</v>
      </c>
      <c r="B658" s="15">
        <v>239.0</v>
      </c>
      <c r="C658" s="16" t="s">
        <v>321</v>
      </c>
      <c r="D658" s="38">
        <v>0.0205</v>
      </c>
    </row>
    <row r="659">
      <c r="A659" s="14">
        <v>658.0</v>
      </c>
      <c r="B659" s="15">
        <v>239.0</v>
      </c>
      <c r="C659" s="16" t="s">
        <v>321</v>
      </c>
      <c r="D659" s="38">
        <v>0.0212</v>
      </c>
    </row>
    <row r="660">
      <c r="A660" s="14">
        <v>659.0</v>
      </c>
      <c r="B660" s="15">
        <v>181.0</v>
      </c>
      <c r="C660" s="16" t="s">
        <v>322</v>
      </c>
      <c r="D660" s="38">
        <v>0.0208</v>
      </c>
    </row>
    <row r="661">
      <c r="A661" s="14">
        <v>660.0</v>
      </c>
      <c r="B661" s="15">
        <v>181.0</v>
      </c>
      <c r="C661" s="16" t="s">
        <v>322</v>
      </c>
      <c r="D661" s="38">
        <v>0.0209</v>
      </c>
    </row>
    <row r="662">
      <c r="A662" s="14">
        <v>661.0</v>
      </c>
      <c r="B662" s="15">
        <v>201.0</v>
      </c>
      <c r="C662" s="16" t="s">
        <v>323</v>
      </c>
      <c r="D662" s="38">
        <v>0.0203</v>
      </c>
    </row>
    <row r="663">
      <c r="A663" s="14">
        <v>662.0</v>
      </c>
      <c r="B663" s="15">
        <v>201.0</v>
      </c>
      <c r="C663" s="16" t="s">
        <v>323</v>
      </c>
      <c r="D663" s="38">
        <v>0.0212</v>
      </c>
    </row>
    <row r="664">
      <c r="A664" s="14">
        <v>663.0</v>
      </c>
      <c r="B664" s="15">
        <v>47.0</v>
      </c>
      <c r="C664" s="16" t="s">
        <v>324</v>
      </c>
      <c r="D664" s="38">
        <v>0.0214</v>
      </c>
    </row>
    <row r="665">
      <c r="A665" s="14">
        <v>664.0</v>
      </c>
      <c r="B665" s="15">
        <v>47.0</v>
      </c>
      <c r="C665" s="16" t="s">
        <v>324</v>
      </c>
      <c r="D665" s="38">
        <v>0.0208</v>
      </c>
    </row>
    <row r="666">
      <c r="A666" s="14">
        <v>665.0</v>
      </c>
      <c r="B666" s="15" t="s">
        <v>293</v>
      </c>
      <c r="C666" s="16"/>
      <c r="D666" s="38">
        <v>0.0207</v>
      </c>
      <c r="E666" s="19"/>
    </row>
    <row r="667">
      <c r="A667" s="14">
        <v>666.0</v>
      </c>
      <c r="B667" s="15" t="s">
        <v>293</v>
      </c>
      <c r="C667" s="16"/>
      <c r="D667" s="38">
        <v>0.0209</v>
      </c>
      <c r="E667" s="19"/>
    </row>
    <row r="668">
      <c r="A668" s="14">
        <v>667.0</v>
      </c>
      <c r="B668" s="15">
        <v>111.0</v>
      </c>
      <c r="C668" s="16" t="s">
        <v>326</v>
      </c>
      <c r="D668" s="38">
        <v>0.0211</v>
      </c>
    </row>
    <row r="669">
      <c r="A669" s="14">
        <v>668.0</v>
      </c>
      <c r="B669" s="15">
        <v>111.0</v>
      </c>
      <c r="C669" s="16" t="s">
        <v>326</v>
      </c>
      <c r="D669" s="38">
        <v>0.0207</v>
      </c>
    </row>
    <row r="670">
      <c r="A670" s="14">
        <v>669.0</v>
      </c>
      <c r="B670" s="15">
        <v>34.0</v>
      </c>
      <c r="C670" s="16" t="s">
        <v>328</v>
      </c>
      <c r="D670" s="38">
        <v>0.0208</v>
      </c>
    </row>
    <row r="671">
      <c r="A671" s="14">
        <v>670.0</v>
      </c>
      <c r="B671" s="20">
        <v>34.0</v>
      </c>
      <c r="C671" s="16" t="s">
        <v>328</v>
      </c>
      <c r="D671" s="38">
        <v>0.0202</v>
      </c>
    </row>
    <row r="672">
      <c r="A672" s="14">
        <v>671.0</v>
      </c>
      <c r="B672" s="21" t="s">
        <v>20</v>
      </c>
      <c r="C672" s="16"/>
      <c r="D672" s="38">
        <v>0.0208</v>
      </c>
    </row>
    <row r="673">
      <c r="A673" s="32">
        <v>672.0</v>
      </c>
      <c r="B673" s="23" t="s">
        <v>20</v>
      </c>
      <c r="C673" s="35"/>
      <c r="D673" s="45">
        <v>0.0217</v>
      </c>
    </row>
    <row r="674">
      <c r="A674" s="9">
        <v>673.0</v>
      </c>
      <c r="B674" s="10">
        <v>335.0</v>
      </c>
      <c r="C674" s="11" t="s">
        <v>329</v>
      </c>
      <c r="D674" s="68">
        <v>0.0206</v>
      </c>
      <c r="E674" s="70">
        <v>0.02</v>
      </c>
    </row>
    <row r="675">
      <c r="A675" s="14">
        <v>674.0</v>
      </c>
      <c r="B675" s="15">
        <v>335.0</v>
      </c>
      <c r="C675" s="16" t="s">
        <v>329</v>
      </c>
      <c r="D675" s="71">
        <v>0.0214</v>
      </c>
      <c r="E675" s="72">
        <v>0.0204</v>
      </c>
    </row>
    <row r="676">
      <c r="A676" s="14">
        <v>675.0</v>
      </c>
      <c r="B676" s="15">
        <v>231.0</v>
      </c>
      <c r="C676" s="16" t="s">
        <v>332</v>
      </c>
      <c r="D676" s="71">
        <v>0.0206</v>
      </c>
      <c r="E676" s="72">
        <v>0.0203</v>
      </c>
    </row>
    <row r="677">
      <c r="A677" s="14">
        <v>676.0</v>
      </c>
      <c r="B677" s="15">
        <v>231.0</v>
      </c>
      <c r="C677" s="16" t="s">
        <v>332</v>
      </c>
      <c r="D677" s="71">
        <v>0.021</v>
      </c>
      <c r="E677" s="72">
        <v>0.0199</v>
      </c>
    </row>
    <row r="678">
      <c r="A678" s="14">
        <v>677.0</v>
      </c>
      <c r="B678" s="15">
        <v>136.0</v>
      </c>
      <c r="C678" s="16" t="s">
        <v>333</v>
      </c>
      <c r="D678" s="71">
        <v>0.0201</v>
      </c>
      <c r="E678" s="72">
        <v>0.0207</v>
      </c>
    </row>
    <row r="679">
      <c r="A679" s="14">
        <v>678.0</v>
      </c>
      <c r="B679" s="15">
        <v>136.0</v>
      </c>
      <c r="C679" s="16" t="s">
        <v>333</v>
      </c>
      <c r="D679" s="71">
        <v>0.0211</v>
      </c>
      <c r="E679" s="72">
        <v>0.0213</v>
      </c>
    </row>
    <row r="680">
      <c r="A680" s="14">
        <v>679.0</v>
      </c>
      <c r="B680" s="15">
        <v>53.0</v>
      </c>
      <c r="C680" s="16" t="s">
        <v>334</v>
      </c>
      <c r="D680" s="71">
        <v>0.0205</v>
      </c>
      <c r="E680" s="72">
        <v>0.0205</v>
      </c>
    </row>
    <row r="681">
      <c r="A681" s="14">
        <v>680.0</v>
      </c>
      <c r="B681" s="15">
        <v>53.0</v>
      </c>
      <c r="C681" s="16" t="s">
        <v>334</v>
      </c>
      <c r="D681" s="71">
        <v>0.0206</v>
      </c>
      <c r="E681" s="72">
        <v>0.0207</v>
      </c>
    </row>
    <row r="682">
      <c r="A682" s="14">
        <v>681.0</v>
      </c>
      <c r="B682" s="15">
        <v>63.0</v>
      </c>
      <c r="C682" s="16" t="s">
        <v>335</v>
      </c>
      <c r="D682" s="71">
        <v>0.0207</v>
      </c>
      <c r="E682" s="72">
        <v>0.0205</v>
      </c>
    </row>
    <row r="683">
      <c r="A683" s="14">
        <v>682.0</v>
      </c>
      <c r="B683" s="15">
        <v>63.0</v>
      </c>
      <c r="C683" s="16" t="s">
        <v>335</v>
      </c>
      <c r="D683" s="71">
        <v>0.0211</v>
      </c>
      <c r="E683" s="72">
        <v>0.0201</v>
      </c>
    </row>
    <row r="684">
      <c r="A684" s="14">
        <v>683.0</v>
      </c>
      <c r="B684" s="15">
        <v>175.0</v>
      </c>
      <c r="C684" s="16" t="s">
        <v>336</v>
      </c>
      <c r="D684" s="71">
        <v>0.0214</v>
      </c>
      <c r="E684" s="72">
        <v>0.0201</v>
      </c>
    </row>
    <row r="685">
      <c r="A685" s="14">
        <v>684.0</v>
      </c>
      <c r="B685" s="15">
        <v>175.0</v>
      </c>
      <c r="C685" s="16" t="s">
        <v>336</v>
      </c>
      <c r="D685" s="71">
        <v>0.0211</v>
      </c>
      <c r="E685" s="72">
        <v>0.0201</v>
      </c>
    </row>
    <row r="686">
      <c r="A686" s="14">
        <v>685.0</v>
      </c>
      <c r="B686" s="15">
        <v>325.0</v>
      </c>
      <c r="C686" s="16" t="s">
        <v>338</v>
      </c>
      <c r="D686" s="71">
        <v>0.0214</v>
      </c>
      <c r="E686" s="72">
        <v>0.0202</v>
      </c>
    </row>
    <row r="687">
      <c r="A687" s="14">
        <v>686.0</v>
      </c>
      <c r="B687" s="15">
        <v>325.0</v>
      </c>
      <c r="C687" s="16" t="s">
        <v>338</v>
      </c>
      <c r="D687" s="71">
        <v>0.021</v>
      </c>
      <c r="E687" s="72">
        <v>0.0209</v>
      </c>
    </row>
    <row r="688">
      <c r="A688" s="14">
        <v>687.0</v>
      </c>
      <c r="B688" s="15">
        <v>148.0</v>
      </c>
      <c r="C688" s="16" t="s">
        <v>340</v>
      </c>
      <c r="D688" s="71">
        <v>0.021</v>
      </c>
      <c r="E688" s="72">
        <v>0.0204</v>
      </c>
    </row>
    <row r="689">
      <c r="A689" s="14">
        <v>688.0</v>
      </c>
      <c r="B689" s="15">
        <v>148.0</v>
      </c>
      <c r="C689" s="16" t="s">
        <v>340</v>
      </c>
      <c r="D689" s="71">
        <v>0.0214</v>
      </c>
      <c r="E689" s="72">
        <v>0.0202</v>
      </c>
    </row>
    <row r="690">
      <c r="A690" s="14">
        <v>689.0</v>
      </c>
      <c r="B690" s="15">
        <v>225.0</v>
      </c>
      <c r="C690" s="16" t="s">
        <v>343</v>
      </c>
      <c r="D690" s="71">
        <v>0.0209</v>
      </c>
      <c r="E690" s="72">
        <v>0.0204</v>
      </c>
    </row>
    <row r="691">
      <c r="A691" s="14">
        <v>690.0</v>
      </c>
      <c r="B691" s="15">
        <v>225.0</v>
      </c>
      <c r="C691" s="16" t="s">
        <v>343</v>
      </c>
      <c r="D691" s="71">
        <v>0.0218</v>
      </c>
      <c r="E691" s="72">
        <v>0.021</v>
      </c>
    </row>
    <row r="692">
      <c r="A692" s="14">
        <v>691.0</v>
      </c>
      <c r="B692" s="15">
        <v>150.0</v>
      </c>
      <c r="C692" s="16" t="s">
        <v>344</v>
      </c>
      <c r="D692" s="71">
        <v>0.0216</v>
      </c>
      <c r="E692" s="72">
        <v>0.0203</v>
      </c>
    </row>
    <row r="693">
      <c r="A693" s="14">
        <v>692.0</v>
      </c>
      <c r="B693" s="15">
        <v>150.0</v>
      </c>
      <c r="C693" s="16" t="s">
        <v>344</v>
      </c>
      <c r="D693" s="71">
        <v>0.0213</v>
      </c>
      <c r="E693" s="72">
        <v>0.021</v>
      </c>
    </row>
    <row r="694">
      <c r="A694" s="14">
        <v>693.0</v>
      </c>
      <c r="B694" s="15">
        <v>203.0</v>
      </c>
      <c r="C694" s="16" t="s">
        <v>346</v>
      </c>
      <c r="D694" s="71">
        <v>0.0203</v>
      </c>
      <c r="E694" s="72">
        <v>0.0207</v>
      </c>
    </row>
    <row r="695">
      <c r="A695" s="14">
        <v>694.0</v>
      </c>
      <c r="B695" s="20">
        <v>203.0</v>
      </c>
      <c r="C695" s="16" t="s">
        <v>346</v>
      </c>
      <c r="D695" s="71">
        <v>0.0214</v>
      </c>
      <c r="E695" s="72">
        <v>0.0206</v>
      </c>
    </row>
    <row r="696">
      <c r="A696" s="14">
        <v>717.0</v>
      </c>
      <c r="B696" s="21" t="s">
        <v>20</v>
      </c>
      <c r="C696" s="16"/>
      <c r="D696" s="71">
        <v>0.0209</v>
      </c>
      <c r="E696" s="75">
        <v>0.0206</v>
      </c>
    </row>
    <row r="697">
      <c r="A697" s="32">
        <v>718.0</v>
      </c>
      <c r="B697" s="33" t="s">
        <v>20</v>
      </c>
      <c r="C697" s="35"/>
      <c r="D697" s="76">
        <v>0.214</v>
      </c>
      <c r="E697" s="78">
        <v>0.0205</v>
      </c>
    </row>
    <row r="698">
      <c r="A698" s="80">
        <v>719.0</v>
      </c>
      <c r="B698" s="82">
        <v>97.0</v>
      </c>
      <c r="C698" s="83"/>
      <c r="D698" s="70">
        <v>0.0213</v>
      </c>
    </row>
    <row r="699">
      <c r="A699" s="84">
        <v>720.0</v>
      </c>
      <c r="B699" s="85">
        <v>97.0</v>
      </c>
      <c r="C699" s="86"/>
      <c r="D699" s="72">
        <v>0.0211</v>
      </c>
    </row>
    <row r="700">
      <c r="A700" s="84">
        <v>721.0</v>
      </c>
      <c r="B700" s="85">
        <v>234.0</v>
      </c>
      <c r="C700" s="86"/>
      <c r="D700" s="72">
        <v>0.0212</v>
      </c>
    </row>
    <row r="701">
      <c r="A701" s="84">
        <v>722.0</v>
      </c>
      <c r="B701" s="85">
        <v>234.0</v>
      </c>
      <c r="C701" s="86"/>
      <c r="D701" s="72">
        <v>0.0219</v>
      </c>
    </row>
    <row r="702">
      <c r="A702" s="84">
        <v>723.0</v>
      </c>
      <c r="B702" s="85">
        <v>261.0</v>
      </c>
      <c r="C702" s="86"/>
      <c r="D702" s="72">
        <v>0.0197</v>
      </c>
    </row>
    <row r="703">
      <c r="A703" s="84">
        <v>724.0</v>
      </c>
      <c r="B703" s="85">
        <v>261.0</v>
      </c>
      <c r="C703" s="86"/>
      <c r="D703" s="72">
        <v>0.0205</v>
      </c>
    </row>
    <row r="704">
      <c r="A704" s="84">
        <v>725.0</v>
      </c>
      <c r="B704" s="85">
        <v>237.0</v>
      </c>
      <c r="C704" s="86"/>
      <c r="D704" s="72">
        <v>0.0204</v>
      </c>
    </row>
    <row r="705">
      <c r="A705" s="84">
        <v>726.0</v>
      </c>
      <c r="B705" s="85">
        <v>237.0</v>
      </c>
      <c r="C705" s="86"/>
      <c r="D705" s="72">
        <v>0.0209</v>
      </c>
    </row>
    <row r="706">
      <c r="A706" s="84">
        <v>727.0</v>
      </c>
      <c r="B706" s="85">
        <v>202.0</v>
      </c>
      <c r="C706" s="86"/>
      <c r="D706" s="72">
        <v>0.0202</v>
      </c>
    </row>
    <row r="707">
      <c r="A707" s="84">
        <v>728.0</v>
      </c>
      <c r="B707" s="85">
        <v>202.0</v>
      </c>
      <c r="C707" s="86"/>
      <c r="D707" s="72">
        <v>0.0204</v>
      </c>
    </row>
    <row r="708">
      <c r="A708" s="84">
        <v>729.0</v>
      </c>
      <c r="B708" s="85">
        <v>112.0</v>
      </c>
      <c r="C708" s="86"/>
      <c r="D708" s="72">
        <v>0.0199</v>
      </c>
    </row>
    <row r="709">
      <c r="A709" s="84">
        <v>730.0</v>
      </c>
      <c r="B709" s="85">
        <v>112.0</v>
      </c>
      <c r="C709" s="86"/>
      <c r="D709" s="72">
        <v>0.0197</v>
      </c>
    </row>
    <row r="710">
      <c r="A710" s="84">
        <v>731.0</v>
      </c>
      <c r="B710" s="85">
        <v>99.0</v>
      </c>
      <c r="C710" s="86"/>
      <c r="D710" s="72">
        <v>0.0203</v>
      </c>
    </row>
    <row r="711">
      <c r="A711" s="84">
        <v>732.0</v>
      </c>
      <c r="B711" s="85">
        <v>99.0</v>
      </c>
      <c r="C711" s="86"/>
      <c r="D711" s="72">
        <v>0.0204</v>
      </c>
    </row>
    <row r="712">
      <c r="A712" s="84">
        <v>733.0</v>
      </c>
      <c r="B712" s="85">
        <v>90.0</v>
      </c>
      <c r="C712" s="86"/>
      <c r="D712" s="72">
        <v>0.0214</v>
      </c>
    </row>
    <row r="713">
      <c r="A713" s="84">
        <v>734.0</v>
      </c>
      <c r="B713" s="85">
        <v>90.0</v>
      </c>
      <c r="C713" s="86"/>
      <c r="D713" s="72">
        <v>0.0211</v>
      </c>
    </row>
    <row r="714">
      <c r="A714" s="84">
        <v>735.0</v>
      </c>
      <c r="B714" s="85">
        <v>384.0</v>
      </c>
      <c r="C714" s="86"/>
      <c r="D714" s="72">
        <v>0.0209</v>
      </c>
    </row>
    <row r="715">
      <c r="A715" s="84">
        <v>736.0</v>
      </c>
      <c r="B715" s="85">
        <v>384.0</v>
      </c>
      <c r="C715" s="86"/>
      <c r="D715" s="72">
        <v>0.0204</v>
      </c>
    </row>
    <row r="716">
      <c r="A716" s="84">
        <v>737.0</v>
      </c>
      <c r="B716" s="85">
        <v>158.0</v>
      </c>
      <c r="C716" s="86"/>
      <c r="D716" s="72">
        <v>0.0207</v>
      </c>
    </row>
    <row r="717">
      <c r="A717" s="84">
        <v>738.0</v>
      </c>
      <c r="B717" s="85">
        <v>158.0</v>
      </c>
      <c r="C717" s="86"/>
      <c r="D717" s="72">
        <v>0.0205</v>
      </c>
    </row>
    <row r="718">
      <c r="A718" s="84">
        <v>739.0</v>
      </c>
      <c r="B718" s="85">
        <v>67.0</v>
      </c>
      <c r="C718" s="86"/>
      <c r="D718" s="72">
        <v>0.0207</v>
      </c>
    </row>
    <row r="719">
      <c r="A719" s="84">
        <v>740.0</v>
      </c>
      <c r="B719" s="85">
        <v>67.0</v>
      </c>
      <c r="C719" s="86"/>
      <c r="D719" s="72">
        <v>0.0203</v>
      </c>
    </row>
    <row r="720">
      <c r="A720" s="14">
        <v>95.0</v>
      </c>
      <c r="B720" s="90" t="s">
        <v>20</v>
      </c>
      <c r="C720" s="16"/>
      <c r="D720" s="17">
        <v>0.0279</v>
      </c>
    </row>
    <row r="721">
      <c r="A721" s="32">
        <v>96.0</v>
      </c>
      <c r="B721" s="92" t="s">
        <v>20</v>
      </c>
      <c r="C721" s="35"/>
      <c r="D721" s="37">
        <v>0.023</v>
      </c>
    </row>
    <row r="722">
      <c r="A722" s="80">
        <v>741.0</v>
      </c>
      <c r="B722" s="82">
        <v>30.0</v>
      </c>
      <c r="C722" s="94"/>
      <c r="D722" s="70">
        <v>0.0205</v>
      </c>
    </row>
    <row r="723">
      <c r="A723" s="84">
        <v>742.0</v>
      </c>
      <c r="B723" s="96">
        <v>30.0</v>
      </c>
      <c r="C723" s="97"/>
      <c r="D723" s="72">
        <v>0.0203</v>
      </c>
    </row>
    <row r="724">
      <c r="A724" s="84">
        <v>743.0</v>
      </c>
      <c r="B724" s="96">
        <v>209.0</v>
      </c>
      <c r="C724" s="97"/>
      <c r="D724" s="72">
        <v>0.0209</v>
      </c>
      <c r="G724" s="19"/>
    </row>
    <row r="725">
      <c r="A725" s="84">
        <v>744.0</v>
      </c>
      <c r="B725" s="96">
        <v>209.0</v>
      </c>
      <c r="C725" s="97"/>
      <c r="D725" s="72">
        <v>0.0205</v>
      </c>
      <c r="G725" s="19"/>
    </row>
    <row r="726">
      <c r="A726" s="84">
        <v>745.0</v>
      </c>
      <c r="B726" s="96">
        <v>162.0</v>
      </c>
      <c r="C726" s="97"/>
      <c r="D726" s="72">
        <v>0.0208</v>
      </c>
      <c r="G726" s="19"/>
    </row>
    <row r="727">
      <c r="A727" s="84">
        <v>746.0</v>
      </c>
      <c r="B727" s="96">
        <v>162.0</v>
      </c>
      <c r="C727" s="97"/>
      <c r="D727" s="72">
        <v>0.0206</v>
      </c>
      <c r="G727" s="19"/>
    </row>
    <row r="728">
      <c r="A728" s="84">
        <v>747.0</v>
      </c>
      <c r="B728" s="96">
        <v>381.0</v>
      </c>
      <c r="C728" s="97"/>
      <c r="D728" s="72">
        <v>0.021</v>
      </c>
      <c r="G728" s="19"/>
    </row>
    <row r="729">
      <c r="A729" s="84">
        <v>748.0</v>
      </c>
      <c r="B729" s="96">
        <v>381.0</v>
      </c>
      <c r="C729" s="97"/>
      <c r="D729" s="72">
        <v>0.0211</v>
      </c>
      <c r="G729" s="19"/>
    </row>
    <row r="730">
      <c r="A730" s="84">
        <v>749.0</v>
      </c>
      <c r="B730" s="90" t="s">
        <v>20</v>
      </c>
      <c r="C730" s="97"/>
      <c r="D730" s="72">
        <v>0.0212</v>
      </c>
      <c r="G730" s="19"/>
    </row>
    <row r="731">
      <c r="A731" s="100">
        <v>750.0</v>
      </c>
      <c r="B731" s="92" t="s">
        <v>20</v>
      </c>
      <c r="C731" s="102"/>
      <c r="D731" s="104">
        <v>0.0209</v>
      </c>
      <c r="G731" s="19"/>
    </row>
    <row r="732">
      <c r="A732" s="80">
        <v>751.0</v>
      </c>
      <c r="B732" s="106">
        <v>273.0</v>
      </c>
      <c r="C732" s="106" t="s">
        <v>355</v>
      </c>
      <c r="D732" s="70">
        <v>0.0204</v>
      </c>
      <c r="G732" s="19"/>
    </row>
    <row r="733">
      <c r="A733" s="84">
        <v>752.0</v>
      </c>
      <c r="B733" s="21">
        <v>273.0</v>
      </c>
      <c r="C733" s="21" t="s">
        <v>355</v>
      </c>
      <c r="D733" s="72">
        <v>0.0208</v>
      </c>
    </row>
    <row r="734">
      <c r="A734" s="84">
        <v>753.0</v>
      </c>
      <c r="B734" s="21">
        <v>441.0</v>
      </c>
      <c r="C734" s="21" t="s">
        <v>356</v>
      </c>
      <c r="D734" s="72">
        <v>0.0213</v>
      </c>
    </row>
    <row r="735">
      <c r="A735" s="84">
        <v>754.0</v>
      </c>
      <c r="B735" s="21">
        <v>441.0</v>
      </c>
      <c r="C735" s="21" t="s">
        <v>356</v>
      </c>
      <c r="D735" s="72">
        <v>0.0211</v>
      </c>
    </row>
    <row r="736">
      <c r="A736" s="84">
        <v>755.0</v>
      </c>
      <c r="B736" s="21">
        <v>528.0</v>
      </c>
      <c r="C736" s="21" t="s">
        <v>357</v>
      </c>
      <c r="D736" s="72">
        <v>0.0203</v>
      </c>
    </row>
    <row r="737">
      <c r="A737" s="84">
        <v>756.0</v>
      </c>
      <c r="B737" s="21">
        <v>528.0</v>
      </c>
      <c r="C737" s="21" t="s">
        <v>357</v>
      </c>
      <c r="D737" s="72">
        <v>0.0204</v>
      </c>
    </row>
    <row r="738">
      <c r="A738" s="84">
        <v>757.0</v>
      </c>
      <c r="B738" s="21">
        <v>417.0</v>
      </c>
      <c r="C738" s="21" t="s">
        <v>358</v>
      </c>
      <c r="D738" s="72">
        <v>0.0214</v>
      </c>
    </row>
    <row r="739">
      <c r="A739" s="84">
        <v>758.0</v>
      </c>
      <c r="B739" s="21">
        <v>417.0</v>
      </c>
      <c r="C739" s="21" t="s">
        <v>358</v>
      </c>
      <c r="D739" s="72">
        <v>0.0209</v>
      </c>
    </row>
    <row r="740">
      <c r="A740" s="84">
        <v>759.0</v>
      </c>
      <c r="B740" s="21">
        <v>388.0</v>
      </c>
      <c r="C740" s="21" t="s">
        <v>359</v>
      </c>
      <c r="D740" s="72">
        <v>0.0212</v>
      </c>
    </row>
    <row r="741">
      <c r="A741" s="84">
        <v>760.0</v>
      </c>
      <c r="B741" s="21">
        <v>388.0</v>
      </c>
      <c r="C741" s="21" t="s">
        <v>359</v>
      </c>
      <c r="D741" s="72">
        <v>0.022</v>
      </c>
    </row>
    <row r="742">
      <c r="A742" s="84">
        <v>761.0</v>
      </c>
      <c r="B742" s="21">
        <v>287.0</v>
      </c>
      <c r="C742" s="21" t="s">
        <v>360</v>
      </c>
      <c r="D742" s="72">
        <v>0.0213</v>
      </c>
    </row>
    <row r="743">
      <c r="A743" s="84">
        <v>762.0</v>
      </c>
      <c r="B743" s="21">
        <v>287.0</v>
      </c>
      <c r="C743" s="21" t="s">
        <v>360</v>
      </c>
      <c r="D743" s="72">
        <v>0.0212</v>
      </c>
    </row>
    <row r="744">
      <c r="A744" s="84">
        <v>763.0</v>
      </c>
      <c r="B744" s="21">
        <v>641.0</v>
      </c>
      <c r="C744" s="21" t="s">
        <v>361</v>
      </c>
      <c r="D744" s="72">
        <v>0.0211</v>
      </c>
    </row>
    <row r="745">
      <c r="A745" s="84">
        <v>764.0</v>
      </c>
      <c r="B745" s="21">
        <v>641.0</v>
      </c>
      <c r="C745" s="21" t="s">
        <v>361</v>
      </c>
      <c r="D745" s="72">
        <v>0.0217</v>
      </c>
    </row>
    <row r="746">
      <c r="A746" s="84">
        <v>765.0</v>
      </c>
      <c r="B746" s="21">
        <v>270.0</v>
      </c>
      <c r="C746" s="21" t="s">
        <v>362</v>
      </c>
      <c r="D746" s="72">
        <v>0.0215</v>
      </c>
    </row>
    <row r="747">
      <c r="A747" s="84">
        <v>766.0</v>
      </c>
      <c r="B747" s="21">
        <v>270.0</v>
      </c>
      <c r="C747" s="21" t="s">
        <v>362</v>
      </c>
      <c r="D747" s="72">
        <v>0.0211</v>
      </c>
    </row>
    <row r="748">
      <c r="A748" s="84">
        <v>767.0</v>
      </c>
      <c r="B748" s="21">
        <v>757.0</v>
      </c>
      <c r="C748" s="21" t="s">
        <v>363</v>
      </c>
      <c r="D748" s="72">
        <v>0.0212</v>
      </c>
    </row>
    <row r="749">
      <c r="A749" s="84">
        <v>768.0</v>
      </c>
      <c r="B749" s="21">
        <v>757.0</v>
      </c>
      <c r="C749" s="21" t="s">
        <v>363</v>
      </c>
      <c r="D749" s="72">
        <v>0.0218</v>
      </c>
    </row>
    <row r="750">
      <c r="A750" s="84">
        <v>769.0</v>
      </c>
      <c r="B750" s="21">
        <v>164.0</v>
      </c>
      <c r="C750" s="21" t="s">
        <v>364</v>
      </c>
      <c r="D750" s="72">
        <v>0.0221</v>
      </c>
    </row>
    <row r="751">
      <c r="A751" s="84">
        <v>770.0</v>
      </c>
      <c r="B751" s="21">
        <v>164.0</v>
      </c>
      <c r="C751" s="21" t="s">
        <v>364</v>
      </c>
      <c r="D751" s="72">
        <v>0.0222</v>
      </c>
    </row>
    <row r="752">
      <c r="A752" s="84">
        <v>771.0</v>
      </c>
      <c r="B752" s="21">
        <v>122.0</v>
      </c>
      <c r="C752" s="21" t="s">
        <v>365</v>
      </c>
      <c r="D752" s="72">
        <v>0.0213</v>
      </c>
    </row>
    <row r="753">
      <c r="A753" s="84">
        <v>772.0</v>
      </c>
      <c r="B753" s="21">
        <v>122.0</v>
      </c>
      <c r="C753" s="21" t="s">
        <v>365</v>
      </c>
      <c r="D753" s="72">
        <v>0.0211</v>
      </c>
    </row>
    <row r="754">
      <c r="A754" s="84">
        <v>773.0</v>
      </c>
      <c r="B754" s="21">
        <v>781.0</v>
      </c>
      <c r="C754" s="21" t="s">
        <v>366</v>
      </c>
      <c r="D754" s="72">
        <v>0.0208</v>
      </c>
    </row>
    <row r="755">
      <c r="A755" s="109">
        <v>774.0</v>
      </c>
      <c r="B755" s="23">
        <v>781.0</v>
      </c>
      <c r="C755" s="23" t="s">
        <v>366</v>
      </c>
      <c r="D755" s="111">
        <v>0.0205</v>
      </c>
    </row>
    <row r="756">
      <c r="A756" s="29"/>
      <c r="B756" s="29"/>
      <c r="C756" s="113"/>
      <c r="D756" s="115"/>
    </row>
    <row r="757">
      <c r="A757" s="29"/>
      <c r="B757" s="29"/>
      <c r="C757" s="113"/>
      <c r="D757" s="115"/>
    </row>
    <row r="758">
      <c r="A758" s="29"/>
      <c r="B758" s="29"/>
      <c r="C758" s="113"/>
      <c r="D758" s="115"/>
    </row>
    <row r="759">
      <c r="A759" s="29"/>
      <c r="B759" s="29"/>
      <c r="C759" s="113"/>
      <c r="D759" s="115"/>
    </row>
    <row r="760">
      <c r="A760" s="29"/>
      <c r="B760" s="29"/>
      <c r="C760" s="113"/>
      <c r="D760" s="115"/>
    </row>
    <row r="761">
      <c r="A761" s="29"/>
      <c r="B761" s="29"/>
      <c r="C761" s="113"/>
      <c r="D761" s="115"/>
    </row>
    <row r="762">
      <c r="A762" s="29"/>
      <c r="B762" s="29"/>
      <c r="C762" s="113"/>
      <c r="D762" s="115"/>
    </row>
    <row r="763">
      <c r="A763" s="29"/>
      <c r="B763" s="29"/>
      <c r="C763" s="113"/>
      <c r="D763" s="115"/>
    </row>
    <row r="764">
      <c r="A764" s="29"/>
      <c r="B764" s="29"/>
      <c r="C764" s="113"/>
      <c r="D764" s="115"/>
    </row>
    <row r="765">
      <c r="A765" s="29"/>
      <c r="B765" s="29"/>
      <c r="C765" s="113"/>
      <c r="D765" s="115"/>
    </row>
    <row r="766">
      <c r="A766" s="29"/>
      <c r="B766" s="29"/>
      <c r="C766" s="113"/>
      <c r="D766" s="115"/>
    </row>
    <row r="767">
      <c r="A767" s="29"/>
      <c r="B767" s="29"/>
      <c r="C767" s="113"/>
      <c r="D767" s="115"/>
    </row>
    <row r="768">
      <c r="A768" s="29"/>
      <c r="B768" s="29"/>
      <c r="C768" s="113"/>
      <c r="D768" s="115"/>
    </row>
    <row r="769">
      <c r="A769" s="29"/>
      <c r="B769" s="29"/>
      <c r="C769" s="113"/>
      <c r="D769" s="115"/>
    </row>
    <row r="770">
      <c r="A770" s="29"/>
      <c r="B770" s="29"/>
      <c r="C770" s="113"/>
      <c r="D770" s="115"/>
    </row>
    <row r="771">
      <c r="A771" s="29"/>
      <c r="B771" s="29"/>
      <c r="C771" s="113"/>
      <c r="D771" s="115"/>
    </row>
    <row r="772">
      <c r="A772" s="29"/>
      <c r="B772" s="29"/>
      <c r="C772" s="113"/>
      <c r="D772" s="115"/>
    </row>
    <row r="773">
      <c r="A773" s="29"/>
      <c r="B773" s="29"/>
      <c r="C773" s="113"/>
      <c r="D773" s="115"/>
    </row>
    <row r="774">
      <c r="A774" s="29"/>
      <c r="B774" s="29"/>
      <c r="C774" s="113"/>
      <c r="D774" s="115"/>
    </row>
    <row r="775">
      <c r="A775" s="29"/>
      <c r="B775" s="29"/>
      <c r="C775" s="113"/>
      <c r="D775" s="115"/>
    </row>
    <row r="776">
      <c r="A776" s="29"/>
      <c r="B776" s="29"/>
      <c r="C776" s="113"/>
      <c r="D776" s="115"/>
    </row>
    <row r="777">
      <c r="A777" s="29"/>
      <c r="B777" s="29"/>
      <c r="C777" s="113"/>
      <c r="D777" s="115"/>
    </row>
    <row r="778">
      <c r="A778" s="29"/>
      <c r="B778" s="29"/>
      <c r="C778" s="113"/>
      <c r="D778" s="115"/>
    </row>
    <row r="779">
      <c r="A779" s="29"/>
      <c r="B779" s="29"/>
      <c r="C779" s="113"/>
      <c r="D779" s="115"/>
    </row>
    <row r="780">
      <c r="A780" s="29"/>
      <c r="B780" s="29"/>
      <c r="C780" s="113"/>
      <c r="D780" s="115"/>
    </row>
    <row r="781">
      <c r="A781" s="29"/>
      <c r="B781" s="29"/>
      <c r="C781" s="113"/>
      <c r="D781" s="115"/>
    </row>
    <row r="782">
      <c r="A782" s="29"/>
      <c r="B782" s="29"/>
      <c r="C782" s="113"/>
      <c r="D782" s="115"/>
    </row>
    <row r="783">
      <c r="A783" s="29"/>
      <c r="B783" s="29"/>
      <c r="C783" s="113"/>
      <c r="D783" s="115"/>
    </row>
    <row r="784">
      <c r="A784" s="29"/>
      <c r="B784" s="29"/>
      <c r="C784" s="113"/>
      <c r="D784" s="115"/>
    </row>
    <row r="785">
      <c r="A785" s="29"/>
      <c r="B785" s="29"/>
      <c r="C785" s="113"/>
      <c r="D785" s="115"/>
    </row>
    <row r="786">
      <c r="A786" s="29"/>
      <c r="B786" s="29"/>
      <c r="C786" s="113"/>
      <c r="D786" s="115"/>
    </row>
    <row r="787">
      <c r="A787" s="29"/>
      <c r="B787" s="29"/>
      <c r="C787" s="113"/>
      <c r="D787" s="115"/>
    </row>
    <row r="788">
      <c r="A788" s="29"/>
      <c r="B788" s="29"/>
      <c r="C788" s="113"/>
      <c r="D788" s="115"/>
    </row>
    <row r="789">
      <c r="A789" s="29"/>
      <c r="B789" s="29"/>
      <c r="C789" s="113"/>
      <c r="D789" s="115"/>
    </row>
    <row r="790">
      <c r="A790" s="29"/>
      <c r="B790" s="29"/>
      <c r="C790" s="113"/>
      <c r="D790" s="115"/>
    </row>
    <row r="791">
      <c r="A791" s="29"/>
      <c r="B791" s="29"/>
      <c r="C791" s="113"/>
      <c r="D791" s="115"/>
    </row>
    <row r="792">
      <c r="A792" s="29"/>
      <c r="B792" s="29"/>
      <c r="C792" s="113"/>
      <c r="D792" s="115"/>
    </row>
    <row r="793">
      <c r="A793" s="29"/>
      <c r="B793" s="29"/>
      <c r="C793" s="113"/>
      <c r="D793" s="115"/>
    </row>
    <row r="794">
      <c r="A794" s="29"/>
      <c r="B794" s="29"/>
      <c r="C794" s="113"/>
      <c r="D794" s="115"/>
    </row>
    <row r="795">
      <c r="A795" s="29"/>
      <c r="B795" s="29"/>
      <c r="C795" s="113"/>
      <c r="D795" s="115"/>
    </row>
    <row r="796">
      <c r="A796" s="29"/>
      <c r="B796" s="29"/>
      <c r="C796" s="113"/>
      <c r="D796" s="115"/>
    </row>
    <row r="797">
      <c r="A797" s="29"/>
      <c r="B797" s="29"/>
      <c r="C797" s="113"/>
      <c r="D797" s="115"/>
    </row>
    <row r="798">
      <c r="A798" s="29"/>
      <c r="B798" s="29"/>
      <c r="C798" s="113"/>
      <c r="D798" s="115"/>
    </row>
    <row r="799">
      <c r="A799" s="29"/>
      <c r="B799" s="29"/>
      <c r="C799" s="113"/>
      <c r="D799" s="115"/>
    </row>
    <row r="800">
      <c r="A800" s="29"/>
      <c r="B800" s="29"/>
      <c r="C800" s="113"/>
      <c r="D800" s="115"/>
    </row>
    <row r="801">
      <c r="A801" s="29"/>
      <c r="B801" s="29"/>
      <c r="C801" s="113"/>
      <c r="D801" s="115"/>
    </row>
    <row r="802">
      <c r="A802" s="29"/>
      <c r="B802" s="29"/>
      <c r="C802" s="113"/>
      <c r="D802" s="115"/>
    </row>
    <row r="803">
      <c r="A803" s="29"/>
      <c r="B803" s="29"/>
      <c r="C803" s="113"/>
      <c r="D803" s="115"/>
    </row>
    <row r="804">
      <c r="A804" s="29"/>
      <c r="B804" s="29"/>
      <c r="C804" s="113"/>
      <c r="D804" s="115"/>
    </row>
    <row r="805">
      <c r="A805" s="29"/>
      <c r="B805" s="29"/>
      <c r="C805" s="113"/>
      <c r="D805" s="115"/>
    </row>
    <row r="806">
      <c r="A806" s="29"/>
      <c r="B806" s="29"/>
      <c r="C806" s="113"/>
      <c r="D806" s="115"/>
    </row>
    <row r="807">
      <c r="A807" s="29"/>
      <c r="B807" s="29"/>
      <c r="C807" s="113"/>
      <c r="D807" s="115"/>
    </row>
    <row r="808">
      <c r="A808" s="29"/>
      <c r="B808" s="29"/>
      <c r="C808" s="113"/>
      <c r="D808" s="115"/>
    </row>
    <row r="809">
      <c r="A809" s="29"/>
      <c r="B809" s="29"/>
      <c r="C809" s="113"/>
      <c r="D809" s="115"/>
    </row>
    <row r="810">
      <c r="A810" s="29"/>
      <c r="B810" s="29"/>
      <c r="C810" s="113"/>
      <c r="D810" s="115"/>
    </row>
    <row r="811">
      <c r="A811" s="29"/>
      <c r="B811" s="29"/>
      <c r="C811" s="113"/>
      <c r="D811" s="115"/>
    </row>
    <row r="812">
      <c r="A812" s="29"/>
      <c r="B812" s="29"/>
      <c r="C812" s="113"/>
      <c r="D812" s="115"/>
    </row>
    <row r="813">
      <c r="A813" s="29"/>
      <c r="B813" s="29"/>
      <c r="C813" s="113"/>
      <c r="D813" s="115"/>
    </row>
    <row r="814">
      <c r="A814" s="29"/>
      <c r="B814" s="29"/>
      <c r="C814" s="113"/>
      <c r="D814" s="115"/>
    </row>
    <row r="815">
      <c r="A815" s="29"/>
      <c r="B815" s="29"/>
      <c r="C815" s="113"/>
      <c r="D815" s="115"/>
    </row>
    <row r="816">
      <c r="A816" s="29"/>
      <c r="B816" s="29"/>
      <c r="C816" s="113"/>
      <c r="D816" s="115"/>
    </row>
    <row r="817">
      <c r="A817" s="29"/>
      <c r="B817" s="29"/>
      <c r="C817" s="113"/>
      <c r="D817" s="115"/>
    </row>
    <row r="818">
      <c r="A818" s="29"/>
      <c r="B818" s="29"/>
      <c r="C818" s="113"/>
      <c r="D818" s="115"/>
    </row>
    <row r="819">
      <c r="A819" s="29"/>
      <c r="B819" s="29"/>
      <c r="C819" s="113"/>
      <c r="D819" s="115"/>
    </row>
    <row r="820">
      <c r="A820" s="29"/>
      <c r="B820" s="29"/>
      <c r="C820" s="113"/>
      <c r="D820" s="115"/>
    </row>
    <row r="821">
      <c r="A821" s="29"/>
      <c r="B821" s="29"/>
      <c r="C821" s="113"/>
      <c r="D821" s="115"/>
    </row>
    <row r="822">
      <c r="A822" s="29"/>
      <c r="B822" s="29"/>
      <c r="C822" s="113"/>
      <c r="D822" s="115"/>
    </row>
    <row r="823">
      <c r="A823" s="29"/>
      <c r="B823" s="29"/>
      <c r="C823" s="113"/>
      <c r="D823" s="115"/>
    </row>
    <row r="824">
      <c r="A824" s="29"/>
      <c r="B824" s="29"/>
      <c r="C824" s="113"/>
      <c r="D824" s="115"/>
    </row>
    <row r="825">
      <c r="A825" s="29"/>
      <c r="B825" s="29"/>
      <c r="C825" s="113"/>
      <c r="D825" s="115"/>
    </row>
    <row r="826">
      <c r="A826" s="29"/>
      <c r="B826" s="29"/>
      <c r="C826" s="113"/>
      <c r="D826" s="115"/>
    </row>
    <row r="827">
      <c r="A827" s="29"/>
      <c r="B827" s="29"/>
      <c r="C827" s="113"/>
      <c r="D827" s="115"/>
    </row>
    <row r="828">
      <c r="A828" s="29"/>
      <c r="B828" s="29"/>
      <c r="C828" s="113"/>
      <c r="D828" s="115"/>
    </row>
    <row r="829">
      <c r="A829" s="29"/>
      <c r="B829" s="29"/>
      <c r="C829" s="113"/>
      <c r="D829" s="115"/>
    </row>
    <row r="830">
      <c r="A830" s="29"/>
      <c r="B830" s="29"/>
      <c r="C830" s="113"/>
      <c r="D830" s="115"/>
    </row>
    <row r="831">
      <c r="A831" s="29"/>
      <c r="B831" s="29"/>
      <c r="C831" s="113"/>
      <c r="D831" s="115"/>
    </row>
    <row r="832">
      <c r="A832" s="29"/>
      <c r="B832" s="29"/>
      <c r="C832" s="113"/>
      <c r="D832" s="115"/>
    </row>
    <row r="833">
      <c r="A833" s="29"/>
      <c r="B833" s="29"/>
      <c r="C833" s="113"/>
      <c r="D833" s="115"/>
    </row>
    <row r="834">
      <c r="A834" s="29"/>
      <c r="B834" s="29"/>
      <c r="C834" s="113"/>
      <c r="D834" s="115"/>
    </row>
    <row r="835">
      <c r="A835" s="29"/>
      <c r="B835" s="29"/>
      <c r="C835" s="113"/>
      <c r="D835" s="115"/>
    </row>
    <row r="836">
      <c r="A836" s="29"/>
      <c r="B836" s="29"/>
      <c r="C836" s="113"/>
      <c r="D836" s="115"/>
    </row>
    <row r="837">
      <c r="A837" s="29"/>
      <c r="B837" s="29"/>
      <c r="C837" s="113"/>
      <c r="D837" s="115"/>
    </row>
    <row r="838">
      <c r="A838" s="29"/>
      <c r="B838" s="29"/>
      <c r="C838" s="113"/>
      <c r="D838" s="115"/>
    </row>
    <row r="839">
      <c r="A839" s="29"/>
      <c r="B839" s="29"/>
      <c r="C839" s="113"/>
      <c r="D839" s="115"/>
    </row>
    <row r="840">
      <c r="A840" s="29"/>
      <c r="B840" s="29"/>
      <c r="C840" s="113"/>
      <c r="D840" s="115"/>
    </row>
    <row r="841">
      <c r="A841" s="29"/>
      <c r="B841" s="29"/>
      <c r="C841" s="113"/>
      <c r="D841" s="115"/>
    </row>
    <row r="842">
      <c r="A842" s="29"/>
      <c r="B842" s="29"/>
      <c r="C842" s="113"/>
      <c r="D842" s="115"/>
    </row>
    <row r="843">
      <c r="A843" s="29"/>
      <c r="B843" s="29"/>
      <c r="C843" s="113"/>
      <c r="D843" s="115"/>
    </row>
    <row r="844">
      <c r="A844" s="29"/>
      <c r="B844" s="29"/>
      <c r="C844" s="113"/>
      <c r="D844" s="115"/>
    </row>
    <row r="845">
      <c r="A845" s="29"/>
      <c r="B845" s="29"/>
      <c r="C845" s="113"/>
      <c r="D845" s="115"/>
    </row>
    <row r="846">
      <c r="A846" s="29"/>
      <c r="B846" s="29"/>
      <c r="C846" s="113"/>
      <c r="D846" s="115"/>
    </row>
    <row r="847">
      <c r="A847" s="29"/>
      <c r="B847" s="29"/>
      <c r="C847" s="113"/>
      <c r="D847" s="115"/>
    </row>
    <row r="848">
      <c r="A848" s="29"/>
      <c r="B848" s="29"/>
      <c r="C848" s="113"/>
      <c r="D848" s="115"/>
    </row>
    <row r="849">
      <c r="A849" s="29"/>
      <c r="B849" s="29"/>
      <c r="C849" s="113"/>
      <c r="D849" s="115"/>
    </row>
    <row r="850">
      <c r="A850" s="29"/>
      <c r="B850" s="29"/>
      <c r="C850" s="113"/>
      <c r="D850" s="115"/>
    </row>
    <row r="851">
      <c r="A851" s="29"/>
      <c r="B851" s="29"/>
      <c r="C851" s="113"/>
      <c r="D851" s="115"/>
    </row>
    <row r="852">
      <c r="A852" s="29"/>
      <c r="B852" s="29"/>
      <c r="C852" s="113"/>
      <c r="D852" s="115"/>
    </row>
    <row r="853">
      <c r="A853" s="29"/>
      <c r="B853" s="29"/>
      <c r="C853" s="113"/>
      <c r="D853" s="115"/>
    </row>
    <row r="854">
      <c r="A854" s="29"/>
      <c r="B854" s="29"/>
      <c r="C854" s="113"/>
      <c r="D854" s="115"/>
    </row>
    <row r="855">
      <c r="A855" s="29"/>
      <c r="B855" s="29"/>
      <c r="C855" s="113"/>
      <c r="D855" s="115"/>
    </row>
    <row r="856">
      <c r="A856" s="29"/>
      <c r="B856" s="29"/>
      <c r="C856" s="113"/>
      <c r="D856" s="115"/>
    </row>
    <row r="857">
      <c r="A857" s="29"/>
      <c r="B857" s="29"/>
      <c r="C857" s="113"/>
      <c r="D857" s="115"/>
    </row>
    <row r="858">
      <c r="A858" s="29"/>
      <c r="B858" s="29"/>
      <c r="C858" s="113"/>
      <c r="D858" s="115"/>
    </row>
    <row r="859">
      <c r="A859" s="29"/>
      <c r="B859" s="29"/>
      <c r="C859" s="113"/>
      <c r="D859" s="115"/>
    </row>
    <row r="860">
      <c r="A860" s="29"/>
      <c r="B860" s="29"/>
      <c r="C860" s="113"/>
      <c r="D860" s="115"/>
    </row>
    <row r="861">
      <c r="A861" s="29"/>
      <c r="B861" s="29"/>
      <c r="C861" s="113"/>
      <c r="D861" s="115"/>
    </row>
    <row r="862">
      <c r="A862" s="29"/>
      <c r="B862" s="29"/>
      <c r="C862" s="113"/>
      <c r="D862" s="115"/>
    </row>
    <row r="863">
      <c r="A863" s="29"/>
      <c r="B863" s="29"/>
      <c r="C863" s="113"/>
      <c r="D863" s="115"/>
    </row>
    <row r="864">
      <c r="A864" s="29"/>
      <c r="B864" s="29"/>
      <c r="C864" s="113"/>
      <c r="D864" s="115"/>
    </row>
    <row r="865">
      <c r="A865" s="29"/>
      <c r="B865" s="29"/>
      <c r="C865" s="113"/>
      <c r="D865" s="115"/>
    </row>
    <row r="866">
      <c r="A866" s="29"/>
      <c r="B866" s="29"/>
      <c r="C866" s="113"/>
      <c r="D866" s="115"/>
    </row>
    <row r="867">
      <c r="A867" s="29"/>
      <c r="B867" s="29"/>
      <c r="C867" s="113"/>
      <c r="D867" s="115"/>
    </row>
    <row r="868">
      <c r="A868" s="29"/>
      <c r="B868" s="29"/>
      <c r="C868" s="113"/>
      <c r="D868" s="115"/>
    </row>
    <row r="869">
      <c r="A869" s="29"/>
      <c r="B869" s="29"/>
      <c r="C869" s="113"/>
      <c r="D869" s="115"/>
    </row>
    <row r="870">
      <c r="A870" s="29"/>
      <c r="B870" s="29"/>
      <c r="C870" s="113"/>
      <c r="D870" s="115"/>
    </row>
    <row r="871">
      <c r="A871" s="29"/>
      <c r="B871" s="29"/>
      <c r="C871" s="113"/>
      <c r="D871" s="115"/>
    </row>
    <row r="872">
      <c r="A872" s="29"/>
      <c r="B872" s="29"/>
      <c r="C872" s="113"/>
      <c r="D872" s="115"/>
    </row>
    <row r="873">
      <c r="A873" s="29"/>
      <c r="B873" s="29"/>
      <c r="C873" s="113"/>
      <c r="D873" s="115"/>
    </row>
    <row r="874">
      <c r="A874" s="29"/>
      <c r="B874" s="29"/>
      <c r="C874" s="113"/>
      <c r="D874" s="115"/>
    </row>
    <row r="875">
      <c r="A875" s="29"/>
      <c r="B875" s="29"/>
      <c r="C875" s="113"/>
      <c r="D875" s="115"/>
    </row>
    <row r="876">
      <c r="A876" s="29"/>
      <c r="B876" s="29"/>
      <c r="C876" s="113"/>
      <c r="D876" s="115"/>
    </row>
    <row r="877">
      <c r="A877" s="29"/>
      <c r="B877" s="29"/>
      <c r="C877" s="113"/>
      <c r="D877" s="115"/>
    </row>
    <row r="878">
      <c r="A878" s="29"/>
      <c r="B878" s="29"/>
      <c r="C878" s="113"/>
      <c r="D878" s="115"/>
    </row>
    <row r="879">
      <c r="A879" s="29"/>
      <c r="B879" s="29"/>
      <c r="C879" s="113"/>
      <c r="D879" s="115"/>
    </row>
    <row r="880">
      <c r="A880" s="29"/>
      <c r="B880" s="29"/>
      <c r="C880" s="113"/>
      <c r="D880" s="115"/>
    </row>
    <row r="881">
      <c r="A881" s="29"/>
      <c r="B881" s="29"/>
      <c r="C881" s="113"/>
      <c r="D881" s="115"/>
    </row>
    <row r="882">
      <c r="A882" s="29"/>
      <c r="B882" s="29"/>
      <c r="C882" s="113"/>
      <c r="D882" s="115"/>
    </row>
    <row r="883">
      <c r="A883" s="29"/>
      <c r="B883" s="29"/>
      <c r="C883" s="113"/>
      <c r="D883" s="115"/>
    </row>
    <row r="884">
      <c r="A884" s="29"/>
      <c r="B884" s="29"/>
      <c r="C884" s="113"/>
      <c r="D884" s="115"/>
    </row>
    <row r="885">
      <c r="A885" s="29"/>
      <c r="B885" s="29"/>
      <c r="C885" s="113"/>
      <c r="D885" s="115"/>
    </row>
    <row r="886">
      <c r="A886" s="29"/>
      <c r="B886" s="29"/>
      <c r="C886" s="113"/>
      <c r="D886" s="115"/>
    </row>
    <row r="887">
      <c r="A887" s="29"/>
      <c r="B887" s="29"/>
      <c r="C887" s="113"/>
      <c r="D887" s="115"/>
    </row>
    <row r="888">
      <c r="A888" s="29"/>
      <c r="B888" s="29"/>
      <c r="C888" s="113"/>
      <c r="D888" s="115"/>
    </row>
    <row r="889">
      <c r="A889" s="29"/>
      <c r="B889" s="29"/>
      <c r="C889" s="113"/>
      <c r="D889" s="115"/>
    </row>
    <row r="890">
      <c r="A890" s="29"/>
      <c r="B890" s="29"/>
      <c r="C890" s="113"/>
      <c r="D890" s="115"/>
    </row>
    <row r="891">
      <c r="A891" s="29"/>
      <c r="B891" s="29"/>
      <c r="C891" s="113"/>
      <c r="D891" s="115"/>
    </row>
    <row r="892">
      <c r="A892" s="29"/>
      <c r="B892" s="29"/>
      <c r="C892" s="113"/>
      <c r="D892" s="115"/>
    </row>
    <row r="893">
      <c r="A893" s="29"/>
      <c r="B893" s="29"/>
      <c r="C893" s="113"/>
      <c r="D893" s="115"/>
    </row>
    <row r="894">
      <c r="A894" s="29"/>
      <c r="B894" s="29"/>
      <c r="C894" s="113"/>
      <c r="D894" s="115"/>
    </row>
    <row r="895">
      <c r="A895" s="29"/>
      <c r="B895" s="29"/>
      <c r="C895" s="113"/>
      <c r="D895" s="115"/>
    </row>
    <row r="896">
      <c r="A896" s="29"/>
      <c r="B896" s="29"/>
      <c r="C896" s="113"/>
      <c r="D896" s="115"/>
    </row>
    <row r="897">
      <c r="A897" s="29"/>
      <c r="B897" s="29"/>
      <c r="C897" s="113"/>
      <c r="D897" s="115"/>
    </row>
    <row r="898">
      <c r="A898" s="29"/>
      <c r="B898" s="29"/>
      <c r="C898" s="113"/>
      <c r="D898" s="115"/>
    </row>
    <row r="899">
      <c r="A899" s="29"/>
      <c r="B899" s="29"/>
      <c r="C899" s="113"/>
      <c r="D899" s="115"/>
    </row>
    <row r="900">
      <c r="A900" s="29"/>
      <c r="B900" s="29"/>
      <c r="C900" s="113"/>
      <c r="D900" s="115"/>
    </row>
    <row r="901">
      <c r="A901" s="29"/>
      <c r="B901" s="29"/>
      <c r="C901" s="113"/>
      <c r="D901" s="115"/>
    </row>
    <row r="902">
      <c r="A902" s="29"/>
      <c r="B902" s="29"/>
      <c r="C902" s="113"/>
      <c r="D902" s="115"/>
    </row>
    <row r="903">
      <c r="A903" s="29"/>
      <c r="B903" s="29"/>
      <c r="C903" s="113"/>
      <c r="D903" s="115"/>
    </row>
    <row r="904">
      <c r="A904" s="29"/>
      <c r="B904" s="29"/>
      <c r="C904" s="113"/>
      <c r="D904" s="115"/>
    </row>
    <row r="905">
      <c r="A905" s="29"/>
      <c r="B905" s="29"/>
      <c r="C905" s="113"/>
      <c r="D905" s="115"/>
    </row>
    <row r="906">
      <c r="A906" s="29"/>
      <c r="B906" s="29"/>
      <c r="C906" s="113"/>
      <c r="D906" s="115"/>
    </row>
    <row r="907">
      <c r="A907" s="29"/>
      <c r="B907" s="29"/>
      <c r="C907" s="113"/>
      <c r="D907" s="115"/>
    </row>
    <row r="908">
      <c r="A908" s="29"/>
      <c r="B908" s="29"/>
      <c r="C908" s="113"/>
      <c r="D908" s="115"/>
    </row>
    <row r="909">
      <c r="A909" s="29"/>
      <c r="B909" s="29"/>
      <c r="C909" s="113"/>
      <c r="D909" s="115"/>
    </row>
    <row r="910">
      <c r="A910" s="29"/>
      <c r="B910" s="29"/>
      <c r="C910" s="113"/>
      <c r="D910" s="115"/>
    </row>
    <row r="911">
      <c r="A911" s="29"/>
      <c r="B911" s="29"/>
      <c r="C911" s="113"/>
      <c r="D911" s="115"/>
    </row>
    <row r="912">
      <c r="A912" s="29"/>
      <c r="B912" s="29"/>
      <c r="C912" s="113"/>
      <c r="D912" s="115"/>
    </row>
    <row r="913">
      <c r="A913" s="29"/>
      <c r="B913" s="29"/>
      <c r="C913" s="113"/>
      <c r="D913" s="115"/>
    </row>
    <row r="914">
      <c r="A914" s="29"/>
      <c r="B914" s="29"/>
      <c r="C914" s="113"/>
      <c r="D914" s="115"/>
    </row>
    <row r="915">
      <c r="A915" s="29"/>
      <c r="B915" s="29"/>
      <c r="C915" s="113"/>
      <c r="D915" s="115"/>
    </row>
    <row r="916">
      <c r="A916" s="29"/>
      <c r="B916" s="29"/>
      <c r="C916" s="113"/>
      <c r="D916" s="115"/>
    </row>
    <row r="917">
      <c r="A917" s="29"/>
      <c r="B917" s="29"/>
      <c r="C917" s="113"/>
      <c r="D917" s="115"/>
    </row>
    <row r="918">
      <c r="A918" s="29"/>
      <c r="B918" s="29"/>
      <c r="C918" s="113"/>
      <c r="D918" s="115"/>
    </row>
    <row r="919">
      <c r="A919" s="29"/>
      <c r="B919" s="29"/>
      <c r="C919" s="113"/>
      <c r="D919" s="115"/>
    </row>
    <row r="920">
      <c r="A920" s="29"/>
      <c r="B920" s="29"/>
      <c r="C920" s="113"/>
      <c r="D920" s="115"/>
    </row>
    <row r="921">
      <c r="A921" s="29"/>
      <c r="B921" s="29"/>
      <c r="C921" s="113"/>
      <c r="D921" s="115"/>
    </row>
    <row r="922">
      <c r="A922" s="29"/>
      <c r="B922" s="29"/>
      <c r="C922" s="113"/>
      <c r="D922" s="115"/>
    </row>
    <row r="923">
      <c r="A923" s="29"/>
      <c r="B923" s="29"/>
      <c r="C923" s="113"/>
      <c r="D923" s="115"/>
    </row>
    <row r="924">
      <c r="A924" s="29"/>
      <c r="B924" s="29"/>
      <c r="C924" s="113"/>
      <c r="D924" s="115"/>
    </row>
    <row r="925">
      <c r="A925" s="29"/>
      <c r="B925" s="29"/>
      <c r="C925" s="113"/>
      <c r="D925" s="115"/>
    </row>
    <row r="926">
      <c r="A926" s="29"/>
      <c r="B926" s="29"/>
      <c r="C926" s="113"/>
      <c r="D926" s="115"/>
    </row>
    <row r="927">
      <c r="A927" s="29"/>
      <c r="B927" s="29"/>
      <c r="C927" s="113"/>
      <c r="D927" s="115"/>
    </row>
    <row r="928">
      <c r="A928" s="29"/>
      <c r="B928" s="29"/>
      <c r="C928" s="113"/>
      <c r="D928" s="115"/>
    </row>
    <row r="929">
      <c r="A929" s="29"/>
      <c r="B929" s="29"/>
      <c r="C929" s="113"/>
      <c r="D929" s="115"/>
    </row>
    <row r="930">
      <c r="A930" s="29"/>
      <c r="B930" s="29"/>
      <c r="C930" s="113"/>
      <c r="D930" s="115"/>
    </row>
    <row r="931">
      <c r="A931" s="29"/>
      <c r="B931" s="29"/>
      <c r="C931" s="113"/>
      <c r="D931" s="115"/>
    </row>
    <row r="932">
      <c r="A932" s="29"/>
      <c r="B932" s="29"/>
      <c r="C932" s="113"/>
      <c r="D932" s="115"/>
    </row>
    <row r="933">
      <c r="A933" s="29"/>
      <c r="B933" s="29"/>
      <c r="C933" s="113"/>
      <c r="D933" s="115"/>
    </row>
    <row r="934">
      <c r="A934" s="29"/>
      <c r="B934" s="29"/>
      <c r="C934" s="113"/>
      <c r="D934" s="115"/>
    </row>
    <row r="935">
      <c r="A935" s="29"/>
      <c r="B935" s="29"/>
      <c r="C935" s="113"/>
      <c r="D935" s="115"/>
    </row>
    <row r="936">
      <c r="A936" s="29"/>
      <c r="B936" s="29"/>
      <c r="C936" s="113"/>
      <c r="D936" s="115"/>
    </row>
    <row r="937">
      <c r="A937" s="29"/>
      <c r="B937" s="29"/>
      <c r="C937" s="113"/>
      <c r="D937" s="115"/>
    </row>
    <row r="938">
      <c r="A938" s="29"/>
      <c r="B938" s="29"/>
      <c r="C938" s="113"/>
      <c r="D938" s="115"/>
    </row>
    <row r="939">
      <c r="A939" s="29"/>
      <c r="B939" s="29"/>
      <c r="C939" s="113"/>
      <c r="D939" s="115"/>
    </row>
    <row r="940">
      <c r="A940" s="29"/>
      <c r="B940" s="29"/>
      <c r="C940" s="113"/>
      <c r="D940" s="115"/>
    </row>
    <row r="941">
      <c r="A941" s="29"/>
      <c r="B941" s="29"/>
      <c r="C941" s="113"/>
      <c r="D941" s="115"/>
    </row>
    <row r="942">
      <c r="A942" s="29"/>
      <c r="B942" s="29"/>
      <c r="C942" s="113"/>
      <c r="D942" s="115"/>
    </row>
    <row r="943">
      <c r="A943" s="29"/>
      <c r="B943" s="29"/>
      <c r="C943" s="113"/>
      <c r="D943" s="115"/>
    </row>
    <row r="944">
      <c r="A944" s="29"/>
      <c r="B944" s="29"/>
      <c r="C944" s="113"/>
      <c r="D944" s="115"/>
    </row>
    <row r="945">
      <c r="A945" s="29"/>
      <c r="B945" s="29"/>
      <c r="C945" s="113"/>
      <c r="D945" s="115"/>
    </row>
    <row r="946">
      <c r="A946" s="29"/>
      <c r="B946" s="29"/>
      <c r="C946" s="113"/>
      <c r="D946" s="115"/>
    </row>
    <row r="947">
      <c r="A947" s="29"/>
      <c r="B947" s="29"/>
      <c r="C947" s="113"/>
      <c r="D947" s="115"/>
    </row>
    <row r="948">
      <c r="A948" s="29"/>
      <c r="B948" s="29"/>
      <c r="C948" s="113"/>
      <c r="D948" s="115"/>
    </row>
    <row r="949">
      <c r="A949" s="29"/>
      <c r="B949" s="29"/>
      <c r="C949" s="113"/>
      <c r="D949" s="115"/>
    </row>
    <row r="950">
      <c r="A950" s="29"/>
      <c r="B950" s="29"/>
      <c r="C950" s="113"/>
      <c r="D950" s="115"/>
    </row>
    <row r="951">
      <c r="A951" s="29"/>
      <c r="B951" s="29"/>
      <c r="C951" s="113"/>
      <c r="D951" s="115"/>
    </row>
    <row r="952">
      <c r="A952" s="29"/>
      <c r="B952" s="29"/>
      <c r="C952" s="113"/>
      <c r="D952" s="115"/>
    </row>
    <row r="953">
      <c r="A953" s="29"/>
      <c r="B953" s="29"/>
      <c r="C953" s="113"/>
      <c r="D953" s="115"/>
    </row>
    <row r="954">
      <c r="A954" s="29"/>
      <c r="B954" s="29"/>
      <c r="C954" s="113"/>
      <c r="D954" s="115"/>
    </row>
    <row r="955">
      <c r="A955" s="29"/>
      <c r="B955" s="29"/>
      <c r="C955" s="113"/>
      <c r="D955" s="115"/>
    </row>
    <row r="956">
      <c r="A956" s="29"/>
      <c r="B956" s="29"/>
      <c r="C956" s="113"/>
      <c r="D956" s="115"/>
    </row>
    <row r="957">
      <c r="A957" s="29"/>
      <c r="B957" s="29"/>
      <c r="C957" s="113"/>
      <c r="D957" s="115"/>
    </row>
    <row r="958">
      <c r="A958" s="29"/>
      <c r="B958" s="29"/>
      <c r="C958" s="113"/>
      <c r="D958" s="115"/>
    </row>
    <row r="959">
      <c r="A959" s="29"/>
      <c r="B959" s="29"/>
      <c r="C959" s="113"/>
      <c r="D959" s="115"/>
    </row>
    <row r="960">
      <c r="A960" s="29"/>
      <c r="B960" s="29"/>
      <c r="C960" s="113"/>
      <c r="D960" s="115"/>
    </row>
    <row r="961">
      <c r="A961" s="29"/>
      <c r="B961" s="29"/>
      <c r="C961" s="113"/>
      <c r="D961" s="115"/>
    </row>
    <row r="962">
      <c r="A962" s="29"/>
      <c r="B962" s="29"/>
      <c r="C962" s="113"/>
      <c r="D962" s="115"/>
    </row>
    <row r="963">
      <c r="A963" s="29"/>
      <c r="B963" s="29"/>
      <c r="C963" s="113"/>
      <c r="D963" s="115"/>
    </row>
    <row r="964">
      <c r="A964" s="29"/>
      <c r="B964" s="29"/>
      <c r="C964" s="113"/>
      <c r="D964" s="115"/>
    </row>
    <row r="965">
      <c r="A965" s="29"/>
      <c r="B965" s="29"/>
      <c r="C965" s="113"/>
      <c r="D965" s="115"/>
    </row>
    <row r="966">
      <c r="A966" s="29"/>
      <c r="B966" s="29"/>
      <c r="C966" s="113"/>
      <c r="D966" s="115"/>
    </row>
    <row r="967">
      <c r="A967" s="29"/>
      <c r="B967" s="29"/>
      <c r="C967" s="113"/>
      <c r="D967" s="115"/>
    </row>
    <row r="968">
      <c r="A968" s="29"/>
      <c r="B968" s="29"/>
      <c r="C968" s="113"/>
      <c r="D968" s="115"/>
    </row>
    <row r="969">
      <c r="A969" s="29"/>
      <c r="B969" s="29"/>
      <c r="C969" s="113"/>
      <c r="D969" s="115"/>
    </row>
    <row r="970">
      <c r="A970" s="29"/>
      <c r="B970" s="29"/>
      <c r="C970" s="113"/>
      <c r="D970" s="115"/>
    </row>
    <row r="971">
      <c r="A971" s="29"/>
      <c r="B971" s="29"/>
      <c r="C971" s="113"/>
      <c r="D971" s="115"/>
    </row>
    <row r="972">
      <c r="A972" s="29"/>
      <c r="B972" s="29"/>
      <c r="C972" s="113"/>
      <c r="D972" s="115"/>
    </row>
    <row r="973">
      <c r="A973" s="29"/>
      <c r="B973" s="29"/>
      <c r="C973" s="113"/>
      <c r="D973" s="115"/>
    </row>
    <row r="974">
      <c r="A974" s="29"/>
      <c r="B974" s="29"/>
      <c r="C974" s="113"/>
      <c r="D974" s="115"/>
    </row>
    <row r="975">
      <c r="A975" s="29"/>
      <c r="B975" s="29"/>
      <c r="C975" s="113"/>
      <c r="D975" s="115"/>
    </row>
    <row r="976">
      <c r="A976" s="29"/>
      <c r="B976" s="29"/>
      <c r="C976" s="113"/>
      <c r="D976" s="115"/>
    </row>
    <row r="977">
      <c r="A977" s="29"/>
      <c r="B977" s="29"/>
      <c r="C977" s="113"/>
      <c r="D977" s="115"/>
    </row>
    <row r="978">
      <c r="A978" s="29"/>
      <c r="B978" s="29"/>
      <c r="C978" s="113"/>
      <c r="D978" s="115"/>
    </row>
    <row r="979">
      <c r="A979" s="29"/>
      <c r="B979" s="29"/>
      <c r="C979" s="113"/>
      <c r="D979" s="115"/>
    </row>
    <row r="980">
      <c r="A980" s="29"/>
      <c r="B980" s="29"/>
      <c r="C980" s="113"/>
      <c r="D980" s="115"/>
    </row>
    <row r="981">
      <c r="A981" s="29"/>
      <c r="B981" s="29"/>
      <c r="C981" s="113"/>
      <c r="D981" s="115"/>
    </row>
    <row r="982">
      <c r="A982" s="29"/>
      <c r="B982" s="29"/>
      <c r="C982" s="113"/>
      <c r="D982" s="115"/>
    </row>
    <row r="983">
      <c r="A983" s="29"/>
      <c r="B983" s="29"/>
      <c r="C983" s="113"/>
      <c r="D983" s="115"/>
    </row>
    <row r="984">
      <c r="A984" s="29"/>
      <c r="B984" s="29"/>
      <c r="C984" s="113"/>
      <c r="D984" s="115"/>
    </row>
    <row r="985">
      <c r="A985" s="29"/>
      <c r="B985" s="29"/>
      <c r="C985" s="113"/>
      <c r="D985" s="115"/>
    </row>
    <row r="986">
      <c r="A986" s="29"/>
      <c r="B986" s="29"/>
      <c r="C986" s="29"/>
      <c r="D986" s="115"/>
    </row>
    <row r="987">
      <c r="A987" s="29"/>
      <c r="B987" s="29"/>
      <c r="C987" s="29"/>
      <c r="D987" s="115"/>
    </row>
    <row r="988">
      <c r="A988" s="29"/>
      <c r="B988" s="29"/>
      <c r="C988" s="29"/>
      <c r="D988" s="115"/>
    </row>
    <row r="989">
      <c r="A989" s="29"/>
      <c r="B989" s="29"/>
      <c r="C989" s="29"/>
      <c r="D989" s="115"/>
    </row>
    <row r="990">
      <c r="A990" s="29"/>
      <c r="B990" s="29"/>
      <c r="C990" s="29"/>
      <c r="D990" s="115"/>
    </row>
    <row r="991">
      <c r="A991" s="29"/>
      <c r="B991" s="29"/>
      <c r="C991" s="29"/>
      <c r="D991" s="115"/>
    </row>
    <row r="992">
      <c r="A992" s="29"/>
      <c r="B992" s="29"/>
      <c r="C992" s="29"/>
      <c r="D992" s="115"/>
    </row>
    <row r="993">
      <c r="A993" s="29"/>
      <c r="B993" s="29"/>
      <c r="C993" s="29"/>
      <c r="D993" s="115"/>
    </row>
    <row r="994">
      <c r="A994" s="29"/>
      <c r="B994" s="29"/>
      <c r="C994" s="29"/>
      <c r="D994" s="115"/>
    </row>
    <row r="995">
      <c r="A995" s="29"/>
      <c r="B995" s="29"/>
      <c r="C995" s="29"/>
      <c r="D995" s="115"/>
    </row>
    <row r="996">
      <c r="A996" s="29"/>
      <c r="B996" s="29"/>
      <c r="C996" s="29"/>
      <c r="D996" s="115"/>
    </row>
    <row r="997">
      <c r="A997" s="29"/>
      <c r="B997" s="29"/>
      <c r="C997" s="29"/>
      <c r="D997" s="115"/>
    </row>
    <row r="998">
      <c r="A998" s="29"/>
      <c r="B998" s="29"/>
      <c r="C998" s="29"/>
      <c r="D998" s="115"/>
    </row>
    <row r="999">
      <c r="A999" s="29"/>
      <c r="B999" s="29"/>
      <c r="C999" s="29"/>
      <c r="D999" s="115"/>
    </row>
    <row r="1000">
      <c r="A1000" s="29"/>
      <c r="B1000" s="29"/>
      <c r="C1000" s="29"/>
      <c r="D1000" s="1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25"/>
    <col customWidth="1" min="2" max="2" width="23.88"/>
    <col customWidth="1" min="3" max="3" width="20.0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4">
        <f>Calculations!P419</f>
        <v>1.656369612</v>
      </c>
      <c r="C2" s="4">
        <f t="shared" ref="C2:C24" si="1">B2-B$32</f>
        <v>-0.2875452657</v>
      </c>
    </row>
    <row r="3">
      <c r="A3" s="2">
        <v>2.0</v>
      </c>
      <c r="B3" s="4">
        <f>Calculations!P128</f>
        <v>1.730021549</v>
      </c>
      <c r="C3" s="4">
        <f t="shared" si="1"/>
        <v>-0.2138933294</v>
      </c>
    </row>
    <row r="4">
      <c r="A4" s="2">
        <v>3.0</v>
      </c>
      <c r="B4" s="4">
        <f>Calculations!P178</f>
        <v>1.912758215</v>
      </c>
      <c r="C4" s="4">
        <f t="shared" si="1"/>
        <v>-0.03115666319</v>
      </c>
    </row>
    <row r="5">
      <c r="A5" s="2">
        <v>4.0</v>
      </c>
      <c r="B5" s="4">
        <f>Calculations!P209</f>
        <v>1.912758215</v>
      </c>
      <c r="C5" s="4">
        <f t="shared" si="1"/>
        <v>-0.03115666319</v>
      </c>
    </row>
    <row r="6">
      <c r="A6" s="2">
        <v>5.0</v>
      </c>
      <c r="B6" s="4">
        <f>Calculations!P242</f>
        <v>1.95690625</v>
      </c>
      <c r="C6" s="4">
        <f t="shared" si="1"/>
        <v>0.01299137173</v>
      </c>
    </row>
    <row r="7">
      <c r="A7" s="2">
        <v>6.0</v>
      </c>
      <c r="B7" s="4">
        <f>Calculations!P273</f>
        <v>1.897381294</v>
      </c>
      <c r="C7" s="4">
        <f t="shared" si="1"/>
        <v>-0.0465335836</v>
      </c>
    </row>
    <row r="8">
      <c r="A8" s="2">
        <v>7.0</v>
      </c>
      <c r="B8" s="4">
        <f>Calculations!P326</f>
        <v>2.000396818</v>
      </c>
      <c r="C8" s="4">
        <f t="shared" si="1"/>
        <v>0.05648193983</v>
      </c>
    </row>
    <row r="9">
      <c r="A9" s="2">
        <v>8.0</v>
      </c>
      <c r="B9" s="4">
        <f>Calculations!P357</f>
        <v>1.985426552</v>
      </c>
      <c r="C9" s="4">
        <f t="shared" si="1"/>
        <v>0.04151167362</v>
      </c>
    </row>
    <row r="10">
      <c r="A10" s="2">
        <v>9.0</v>
      </c>
      <c r="B10" s="4">
        <f>Calculations!P388</f>
        <v>1.910080213</v>
      </c>
      <c r="C10" s="4">
        <f t="shared" si="1"/>
        <v>-0.03383466502</v>
      </c>
      <c r="D10" s="19"/>
    </row>
    <row r="11">
      <c r="A11" s="2">
        <v>10.0</v>
      </c>
      <c r="B11" s="4">
        <f>Calculations!P450</f>
        <v>1.930108512</v>
      </c>
      <c r="C11" s="4">
        <f t="shared" si="1"/>
        <v>-0.0138063657</v>
      </c>
      <c r="D11" s="19"/>
    </row>
    <row r="12">
      <c r="A12" s="2">
        <v>11.0</v>
      </c>
      <c r="B12" s="4">
        <f>Calculations!P503</f>
        <v>1.843858667</v>
      </c>
      <c r="C12" s="4">
        <f t="shared" si="1"/>
        <v>-0.1000562107</v>
      </c>
      <c r="D12" s="19"/>
    </row>
    <row r="13">
      <c r="A13" s="2">
        <v>12.0</v>
      </c>
      <c r="B13" s="4">
        <f>Calculations!P534</f>
        <v>1.990172495</v>
      </c>
      <c r="C13" s="4">
        <f t="shared" si="1"/>
        <v>0.04625761726</v>
      </c>
      <c r="D13" s="19"/>
    </row>
    <row r="14">
      <c r="A14" s="2">
        <v>13.0</v>
      </c>
      <c r="B14" s="4">
        <f>Calculations!P565</f>
        <v>1.996720729</v>
      </c>
      <c r="C14" s="4">
        <f t="shared" si="1"/>
        <v>0.0528058506</v>
      </c>
      <c r="D14" s="19"/>
    </row>
    <row r="15">
      <c r="A15" s="2">
        <v>14.0</v>
      </c>
      <c r="B15" s="4">
        <f>Calculations!P596</f>
        <v>2.002014751</v>
      </c>
      <c r="C15" s="4">
        <f t="shared" si="1"/>
        <v>0.05809987288</v>
      </c>
      <c r="D15" s="19"/>
    </row>
    <row r="16">
      <c r="A16" s="2">
        <v>15.0</v>
      </c>
      <c r="B16" s="4">
        <f>Calculations!P649</f>
        <v>2.032931018</v>
      </c>
      <c r="C16" s="4">
        <f t="shared" si="1"/>
        <v>0.08901613989</v>
      </c>
      <c r="D16" s="19"/>
    </row>
    <row r="17">
      <c r="A17" s="2">
        <v>16.0</v>
      </c>
      <c r="B17" s="4">
        <f>Calculations!P680</f>
        <v>2.247958327</v>
      </c>
      <c r="C17" s="4">
        <f t="shared" si="1"/>
        <v>0.3040434487</v>
      </c>
      <c r="D17" s="19"/>
    </row>
    <row r="18">
      <c r="A18" s="2">
        <v>17.0</v>
      </c>
      <c r="B18" s="4">
        <f>Calculations!P711</f>
        <v>2.057186941</v>
      </c>
      <c r="C18" s="4">
        <f t="shared" si="1"/>
        <v>0.1132720632</v>
      </c>
    </row>
    <row r="19">
      <c r="A19" s="2">
        <v>18.0</v>
      </c>
      <c r="B19" s="4">
        <f>Calculations!P742</f>
        <v>1.902998066</v>
      </c>
      <c r="C19" s="4">
        <f t="shared" si="1"/>
        <v>-0.04091681158</v>
      </c>
    </row>
    <row r="20">
      <c r="A20" s="2">
        <v>19.0</v>
      </c>
      <c r="B20" s="4">
        <f>Calculations!P795</f>
        <v>1.825571966</v>
      </c>
      <c r="C20" s="4">
        <f t="shared" si="1"/>
        <v>-0.1183429121</v>
      </c>
    </row>
    <row r="21">
      <c r="A21" s="2">
        <v>20.0</v>
      </c>
      <c r="B21" s="4">
        <f>Calculations!P826</f>
        <v>2.005649339</v>
      </c>
      <c r="C21" s="4">
        <f t="shared" si="1"/>
        <v>0.06173446056</v>
      </c>
    </row>
    <row r="22">
      <c r="A22" s="2">
        <v>21.0</v>
      </c>
      <c r="B22" s="4">
        <f>Calculations!P857</f>
        <v>1.929078288</v>
      </c>
      <c r="C22" s="4">
        <f t="shared" si="1"/>
        <v>-0.01483658952</v>
      </c>
    </row>
    <row r="23">
      <c r="A23" s="2">
        <v>22.0</v>
      </c>
      <c r="B23" s="4">
        <f>Calculations!P888</f>
        <v>1.964020226</v>
      </c>
      <c r="C23" s="4">
        <f t="shared" si="1"/>
        <v>0.02010534801</v>
      </c>
    </row>
    <row r="24">
      <c r="A24" s="2">
        <v>23.0</v>
      </c>
      <c r="B24" s="4">
        <f>Calculations!P941</f>
        <v>1.953711143</v>
      </c>
      <c r="C24" s="4">
        <f t="shared" si="1"/>
        <v>0.009796265222</v>
      </c>
    </row>
    <row r="25">
      <c r="A25" s="2">
        <v>24.0</v>
      </c>
      <c r="B25" s="4">
        <f>Calculations!P972</f>
        <v>1.782903464</v>
      </c>
      <c r="C25" s="29"/>
    </row>
    <row r="26">
      <c r="A26" s="2">
        <v>25.0</v>
      </c>
      <c r="B26" s="4">
        <f>Calculations!P1003</f>
        <v>1.927819073</v>
      </c>
      <c r="C26" s="29"/>
    </row>
    <row r="27">
      <c r="A27" s="2">
        <v>26.0</v>
      </c>
      <c r="B27" s="4">
        <f>Calculations!P1034</f>
        <v>1.950360474</v>
      </c>
      <c r="C27" s="29"/>
    </row>
    <row r="28">
      <c r="A28" s="2">
        <v>27.0</v>
      </c>
      <c r="B28" s="4">
        <f>Calculations!P1087</f>
        <v>2.051752923</v>
      </c>
      <c r="C28" s="29"/>
    </row>
    <row r="29">
      <c r="A29" s="2">
        <v>28.0</v>
      </c>
      <c r="B29" s="4">
        <f>Calculations!P1118</f>
        <v>2.072701465</v>
      </c>
      <c r="C29" s="29"/>
    </row>
    <row r="30">
      <c r="A30" s="2">
        <v>29.0</v>
      </c>
      <c r="B30" s="4"/>
      <c r="C30" s="29"/>
    </row>
    <row r="31">
      <c r="A31" s="31">
        <v>30.0</v>
      </c>
      <c r="B31" s="34"/>
      <c r="C31" s="36"/>
    </row>
    <row r="32">
      <c r="A32" s="2" t="s">
        <v>32</v>
      </c>
      <c r="B32" s="4">
        <f>AVERAGE(B2:B31)</f>
        <v>1.943914878</v>
      </c>
      <c r="C32" s="29"/>
    </row>
    <row r="33">
      <c r="A33" s="2"/>
      <c r="B33" s="29"/>
      <c r="C33" s="29"/>
    </row>
    <row r="34">
      <c r="A34" s="2"/>
      <c r="B34" s="29"/>
      <c r="C34" s="29"/>
    </row>
    <row r="35">
      <c r="A35" s="29"/>
      <c r="B35" s="29"/>
      <c r="C35" s="29"/>
    </row>
    <row r="36">
      <c r="A36" s="29"/>
      <c r="B36" s="29"/>
      <c r="C36" s="29"/>
    </row>
    <row r="37">
      <c r="A37" s="29"/>
      <c r="B37" s="29"/>
      <c r="C37" s="29"/>
    </row>
    <row r="38">
      <c r="A38" s="29"/>
      <c r="B38" s="29"/>
      <c r="C38" s="29"/>
    </row>
    <row r="39">
      <c r="A39" s="29"/>
      <c r="B39" s="29"/>
      <c r="C39" s="29"/>
    </row>
    <row r="40">
      <c r="A40" s="29"/>
      <c r="B40" s="29"/>
      <c r="C40" s="29"/>
    </row>
    <row r="41">
      <c r="A41" s="29"/>
      <c r="B41" s="29"/>
      <c r="C41" s="29"/>
    </row>
    <row r="42">
      <c r="A42" s="29"/>
      <c r="B42" s="29"/>
      <c r="C42" s="29"/>
    </row>
    <row r="43">
      <c r="A43" s="29"/>
      <c r="B43" s="29"/>
      <c r="C43" s="29"/>
    </row>
    <row r="44">
      <c r="A44" s="29"/>
      <c r="B44" s="29"/>
      <c r="C44" s="29"/>
    </row>
    <row r="45">
      <c r="A45" s="29"/>
      <c r="B45" s="29"/>
      <c r="C45" s="29"/>
    </row>
    <row r="46">
      <c r="A46" s="29"/>
      <c r="B46" s="29"/>
      <c r="C46" s="29"/>
    </row>
    <row r="47">
      <c r="A47" s="29"/>
      <c r="B47" s="29"/>
      <c r="C47" s="29"/>
    </row>
    <row r="48">
      <c r="A48" s="29"/>
      <c r="B48" s="29"/>
      <c r="C48" s="29"/>
    </row>
    <row r="49">
      <c r="A49" s="29"/>
      <c r="B49" s="29"/>
      <c r="C49" s="29"/>
    </row>
    <row r="50">
      <c r="A50" s="29"/>
      <c r="B50" s="29"/>
      <c r="C50" s="29"/>
    </row>
    <row r="51">
      <c r="A51" s="29"/>
      <c r="B51" s="29"/>
      <c r="C51" s="29"/>
    </row>
    <row r="52">
      <c r="A52" s="29"/>
      <c r="B52" s="29"/>
      <c r="C52" s="29"/>
    </row>
    <row r="53">
      <c r="A53" s="29"/>
      <c r="B53" s="29"/>
      <c r="C53" s="29"/>
    </row>
    <row r="54">
      <c r="A54" s="29"/>
      <c r="B54" s="29"/>
      <c r="C54" s="29"/>
    </row>
    <row r="55">
      <c r="A55" s="29"/>
      <c r="B55" s="29"/>
      <c r="C55" s="29"/>
    </row>
    <row r="56">
      <c r="A56" s="29"/>
      <c r="B56" s="29"/>
      <c r="C56" s="29"/>
    </row>
    <row r="57">
      <c r="A57" s="29"/>
      <c r="B57" s="29"/>
      <c r="C57" s="29"/>
    </row>
    <row r="58">
      <c r="A58" s="29"/>
      <c r="B58" s="29"/>
      <c r="C58" s="29"/>
    </row>
    <row r="59">
      <c r="A59" s="29"/>
      <c r="B59" s="29"/>
      <c r="C59" s="29"/>
    </row>
    <row r="60">
      <c r="A60" s="29"/>
      <c r="B60" s="29"/>
      <c r="C60" s="29"/>
    </row>
    <row r="61">
      <c r="A61" s="29"/>
      <c r="B61" s="29"/>
      <c r="C61" s="29"/>
    </row>
    <row r="62">
      <c r="A62" s="29"/>
      <c r="B62" s="29"/>
      <c r="C62" s="29"/>
    </row>
    <row r="63">
      <c r="A63" s="29"/>
      <c r="B63" s="29"/>
      <c r="C63" s="29"/>
    </row>
    <row r="64">
      <c r="A64" s="29"/>
      <c r="B64" s="29"/>
      <c r="C64" s="29"/>
    </row>
    <row r="65">
      <c r="A65" s="29"/>
      <c r="B65" s="29"/>
      <c r="C65" s="29"/>
    </row>
    <row r="66">
      <c r="A66" s="29"/>
      <c r="B66" s="29"/>
      <c r="C66" s="29"/>
    </row>
    <row r="67">
      <c r="A67" s="29"/>
      <c r="B67" s="29"/>
      <c r="C67" s="29"/>
    </row>
    <row r="68">
      <c r="A68" s="29"/>
      <c r="B68" s="29"/>
      <c r="C68" s="29"/>
    </row>
    <row r="69">
      <c r="A69" s="29"/>
      <c r="B69" s="29"/>
      <c r="C69" s="29"/>
    </row>
    <row r="70">
      <c r="A70" s="29"/>
      <c r="B70" s="29"/>
      <c r="C70" s="29"/>
    </row>
    <row r="71">
      <c r="A71" s="29"/>
      <c r="B71" s="29"/>
      <c r="C71" s="29"/>
    </row>
    <row r="72">
      <c r="A72" s="29"/>
      <c r="B72" s="29"/>
      <c r="C72" s="29"/>
    </row>
    <row r="73">
      <c r="A73" s="29"/>
      <c r="B73" s="29"/>
      <c r="C73" s="29"/>
    </row>
    <row r="74">
      <c r="A74" s="29"/>
      <c r="B74" s="29"/>
      <c r="C74" s="29"/>
    </row>
    <row r="75">
      <c r="A75" s="29"/>
      <c r="B75" s="29"/>
      <c r="C75" s="29"/>
    </row>
    <row r="76">
      <c r="A76" s="29"/>
      <c r="B76" s="29"/>
      <c r="C76" s="29"/>
    </row>
    <row r="77">
      <c r="A77" s="29"/>
      <c r="B77" s="29"/>
      <c r="C77" s="29"/>
    </row>
    <row r="78">
      <c r="A78" s="29"/>
      <c r="B78" s="29"/>
      <c r="C78" s="29"/>
    </row>
    <row r="79">
      <c r="A79" s="29"/>
      <c r="B79" s="29"/>
      <c r="C79" s="29"/>
    </row>
    <row r="80">
      <c r="A80" s="29"/>
      <c r="B80" s="29"/>
      <c r="C80" s="29"/>
    </row>
    <row r="81">
      <c r="A81" s="29"/>
      <c r="B81" s="29"/>
      <c r="C81" s="29"/>
    </row>
    <row r="82">
      <c r="A82" s="29"/>
      <c r="B82" s="29"/>
      <c r="C82" s="29"/>
    </row>
    <row r="83">
      <c r="A83" s="29"/>
      <c r="B83" s="29"/>
      <c r="C83" s="29"/>
    </row>
    <row r="84">
      <c r="A84" s="29"/>
      <c r="B84" s="29"/>
      <c r="C84" s="29"/>
    </row>
    <row r="85">
      <c r="A85" s="29"/>
      <c r="B85" s="29"/>
      <c r="C85" s="29"/>
    </row>
    <row r="86">
      <c r="A86" s="29"/>
      <c r="B86" s="29"/>
      <c r="C86" s="29"/>
    </row>
    <row r="87">
      <c r="A87" s="29"/>
      <c r="B87" s="29"/>
      <c r="C87" s="29"/>
    </row>
    <row r="88">
      <c r="A88" s="29"/>
      <c r="B88" s="29"/>
      <c r="C88" s="29"/>
    </row>
    <row r="89">
      <c r="A89" s="29"/>
      <c r="B89" s="29"/>
      <c r="C89" s="29"/>
    </row>
    <row r="90">
      <c r="A90" s="29"/>
      <c r="B90" s="29"/>
      <c r="C90" s="29"/>
    </row>
    <row r="91">
      <c r="A91" s="29"/>
      <c r="B91" s="29"/>
      <c r="C91" s="29"/>
    </row>
    <row r="92">
      <c r="A92" s="29"/>
      <c r="B92" s="29"/>
      <c r="C92" s="29"/>
    </row>
    <row r="93">
      <c r="A93" s="29"/>
      <c r="B93" s="29"/>
      <c r="C93" s="29"/>
    </row>
    <row r="94">
      <c r="A94" s="29"/>
      <c r="B94" s="29"/>
      <c r="C94" s="29"/>
    </row>
    <row r="95">
      <c r="A95" s="29"/>
      <c r="B95" s="29"/>
      <c r="C95" s="29"/>
    </row>
    <row r="96">
      <c r="A96" s="29"/>
      <c r="B96" s="29"/>
      <c r="C96" s="29"/>
    </row>
    <row r="97">
      <c r="A97" s="29"/>
      <c r="B97" s="29"/>
      <c r="C97" s="29"/>
    </row>
    <row r="98">
      <c r="A98" s="29"/>
      <c r="B98" s="29"/>
      <c r="C98" s="29"/>
    </row>
    <row r="99">
      <c r="A99" s="29"/>
      <c r="B99" s="29"/>
      <c r="C99" s="29"/>
    </row>
    <row r="100">
      <c r="A100" s="29"/>
      <c r="B100" s="29"/>
      <c r="C100" s="29"/>
    </row>
    <row r="101">
      <c r="A101" s="29"/>
      <c r="B101" s="29"/>
      <c r="C101" s="29"/>
    </row>
    <row r="102">
      <c r="A102" s="29"/>
      <c r="B102" s="29"/>
      <c r="C102" s="29"/>
    </row>
    <row r="103">
      <c r="A103" s="29"/>
      <c r="B103" s="29"/>
      <c r="C103" s="29"/>
    </row>
    <row r="104">
      <c r="A104" s="29"/>
      <c r="B104" s="29"/>
      <c r="C104" s="29"/>
    </row>
    <row r="105">
      <c r="A105" s="29"/>
      <c r="B105" s="29"/>
      <c r="C105" s="29"/>
    </row>
    <row r="106">
      <c r="A106" s="29"/>
      <c r="B106" s="29"/>
      <c r="C106" s="29"/>
    </row>
    <row r="107">
      <c r="A107" s="29"/>
      <c r="B107" s="29"/>
      <c r="C107" s="29"/>
    </row>
    <row r="108">
      <c r="A108" s="29"/>
      <c r="B108" s="29"/>
      <c r="C108" s="29"/>
    </row>
    <row r="109">
      <c r="A109" s="29"/>
      <c r="B109" s="29"/>
      <c r="C109" s="29"/>
    </row>
    <row r="110">
      <c r="A110" s="29"/>
      <c r="B110" s="29"/>
      <c r="C110" s="29"/>
    </row>
    <row r="111">
      <c r="A111" s="29"/>
      <c r="B111" s="29"/>
      <c r="C111" s="29"/>
    </row>
    <row r="112">
      <c r="A112" s="29"/>
      <c r="B112" s="29"/>
      <c r="C112" s="29"/>
    </row>
    <row r="113">
      <c r="A113" s="29"/>
      <c r="B113" s="29"/>
      <c r="C113" s="29"/>
    </row>
    <row r="114">
      <c r="A114" s="29"/>
      <c r="B114" s="29"/>
      <c r="C114" s="29"/>
    </row>
    <row r="115">
      <c r="A115" s="29"/>
      <c r="B115" s="29"/>
      <c r="C115" s="29"/>
    </row>
    <row r="116">
      <c r="A116" s="29"/>
      <c r="B116" s="29"/>
      <c r="C116" s="29"/>
    </row>
    <row r="117">
      <c r="A117" s="29"/>
      <c r="B117" s="29"/>
      <c r="C117" s="29"/>
    </row>
    <row r="118">
      <c r="A118" s="29"/>
      <c r="B118" s="29"/>
      <c r="C118" s="29"/>
    </row>
    <row r="119">
      <c r="A119" s="29"/>
      <c r="B119" s="29"/>
      <c r="C119" s="29"/>
    </row>
    <row r="120">
      <c r="A120" s="29"/>
      <c r="B120" s="29"/>
      <c r="C120" s="29"/>
    </row>
    <row r="121">
      <c r="A121" s="29"/>
      <c r="B121" s="29"/>
      <c r="C121" s="29"/>
    </row>
    <row r="122">
      <c r="A122" s="29"/>
      <c r="B122" s="29"/>
      <c r="C122" s="29"/>
    </row>
    <row r="123">
      <c r="A123" s="29"/>
      <c r="B123" s="29"/>
      <c r="C123" s="29"/>
    </row>
    <row r="124">
      <c r="A124" s="29"/>
      <c r="B124" s="29"/>
      <c r="C124" s="29"/>
    </row>
    <row r="125">
      <c r="A125" s="29"/>
      <c r="B125" s="29"/>
      <c r="C125" s="29"/>
    </row>
    <row r="126">
      <c r="A126" s="29"/>
      <c r="B126" s="29"/>
      <c r="C126" s="29"/>
    </row>
    <row r="127">
      <c r="A127" s="29"/>
      <c r="B127" s="29"/>
      <c r="C127" s="29"/>
    </row>
    <row r="128">
      <c r="A128" s="29"/>
      <c r="B128" s="29"/>
      <c r="C128" s="29"/>
    </row>
    <row r="129">
      <c r="A129" s="29"/>
      <c r="B129" s="29"/>
      <c r="C129" s="29"/>
    </row>
    <row r="130">
      <c r="A130" s="29"/>
      <c r="B130" s="29"/>
      <c r="C130" s="29"/>
    </row>
    <row r="131">
      <c r="A131" s="29"/>
      <c r="B131" s="29"/>
      <c r="C131" s="29"/>
    </row>
    <row r="132">
      <c r="A132" s="29"/>
      <c r="B132" s="29"/>
      <c r="C132" s="29"/>
    </row>
    <row r="133">
      <c r="A133" s="29"/>
      <c r="B133" s="29"/>
      <c r="C133" s="29"/>
    </row>
    <row r="134">
      <c r="A134" s="29"/>
      <c r="B134" s="29"/>
      <c r="C134" s="29"/>
    </row>
    <row r="135">
      <c r="A135" s="29"/>
      <c r="B135" s="29"/>
      <c r="C135" s="29"/>
    </row>
    <row r="136">
      <c r="A136" s="29"/>
      <c r="B136" s="29"/>
      <c r="C136" s="29"/>
    </row>
    <row r="137">
      <c r="A137" s="29"/>
      <c r="B137" s="29"/>
      <c r="C137" s="29"/>
    </row>
    <row r="138">
      <c r="A138" s="29"/>
      <c r="B138" s="29"/>
      <c r="C138" s="29"/>
    </row>
    <row r="139">
      <c r="A139" s="29"/>
      <c r="B139" s="29"/>
      <c r="C139" s="29"/>
    </row>
    <row r="140">
      <c r="A140" s="29"/>
      <c r="B140" s="29"/>
      <c r="C140" s="29"/>
    </row>
    <row r="141">
      <c r="A141" s="29"/>
      <c r="B141" s="29"/>
      <c r="C141" s="29"/>
    </row>
    <row r="142">
      <c r="A142" s="29"/>
      <c r="B142" s="29"/>
      <c r="C142" s="29"/>
    </row>
    <row r="143">
      <c r="A143" s="29"/>
      <c r="B143" s="29"/>
      <c r="C143" s="29"/>
    </row>
    <row r="144">
      <c r="A144" s="29"/>
      <c r="B144" s="29"/>
      <c r="C144" s="29"/>
    </row>
    <row r="145">
      <c r="A145" s="29"/>
      <c r="B145" s="29"/>
      <c r="C145" s="29"/>
    </row>
    <row r="146">
      <c r="A146" s="29"/>
      <c r="B146" s="29"/>
      <c r="C146" s="29"/>
    </row>
    <row r="147">
      <c r="A147" s="29"/>
      <c r="B147" s="29"/>
      <c r="C147" s="29"/>
    </row>
    <row r="148">
      <c r="A148" s="29"/>
      <c r="B148" s="29"/>
      <c r="C148" s="29"/>
    </row>
    <row r="149">
      <c r="A149" s="29"/>
      <c r="B149" s="29"/>
      <c r="C149" s="29"/>
    </row>
    <row r="150">
      <c r="A150" s="29"/>
      <c r="B150" s="29"/>
      <c r="C150" s="29"/>
    </row>
    <row r="151">
      <c r="A151" s="29"/>
      <c r="B151" s="29"/>
      <c r="C151" s="29"/>
    </row>
    <row r="152">
      <c r="A152" s="29"/>
      <c r="B152" s="29"/>
      <c r="C152" s="29"/>
    </row>
    <row r="153">
      <c r="A153" s="29"/>
      <c r="B153" s="29"/>
      <c r="C153" s="29"/>
    </row>
    <row r="154">
      <c r="A154" s="29"/>
      <c r="B154" s="29"/>
      <c r="C154" s="29"/>
    </row>
    <row r="155">
      <c r="A155" s="29"/>
      <c r="B155" s="29"/>
      <c r="C155" s="29"/>
    </row>
    <row r="156">
      <c r="A156" s="29"/>
      <c r="B156" s="29"/>
      <c r="C156" s="29"/>
    </row>
    <row r="157">
      <c r="A157" s="29"/>
      <c r="B157" s="29"/>
      <c r="C157" s="29"/>
    </row>
    <row r="158">
      <c r="A158" s="29"/>
      <c r="B158" s="29"/>
      <c r="C158" s="29"/>
    </row>
    <row r="159">
      <c r="A159" s="29"/>
      <c r="B159" s="29"/>
      <c r="C159" s="29"/>
    </row>
    <row r="160">
      <c r="A160" s="29"/>
      <c r="B160" s="29"/>
      <c r="C160" s="29"/>
    </row>
    <row r="161">
      <c r="A161" s="29"/>
      <c r="B161" s="29"/>
      <c r="C161" s="29"/>
    </row>
    <row r="162">
      <c r="A162" s="29"/>
      <c r="B162" s="29"/>
      <c r="C162" s="29"/>
    </row>
    <row r="163">
      <c r="A163" s="29"/>
      <c r="B163" s="29"/>
      <c r="C163" s="29"/>
    </row>
    <row r="164">
      <c r="A164" s="29"/>
      <c r="B164" s="29"/>
      <c r="C164" s="29"/>
    </row>
    <row r="165">
      <c r="A165" s="29"/>
      <c r="B165" s="29"/>
      <c r="C165" s="29"/>
    </row>
    <row r="166">
      <c r="A166" s="29"/>
      <c r="B166" s="29"/>
      <c r="C166" s="29"/>
    </row>
    <row r="167">
      <c r="A167" s="29"/>
      <c r="B167" s="29"/>
      <c r="C167" s="29"/>
    </row>
    <row r="168">
      <c r="A168" s="29"/>
      <c r="B168" s="29"/>
      <c r="C168" s="29"/>
    </row>
    <row r="169">
      <c r="A169" s="29"/>
      <c r="B169" s="29"/>
      <c r="C169" s="29"/>
    </row>
    <row r="170">
      <c r="A170" s="29"/>
      <c r="B170" s="29"/>
      <c r="C170" s="29"/>
    </row>
    <row r="171">
      <c r="A171" s="29"/>
      <c r="B171" s="29"/>
      <c r="C171" s="29"/>
    </row>
    <row r="172">
      <c r="A172" s="29"/>
      <c r="B172" s="29"/>
      <c r="C172" s="29"/>
    </row>
    <row r="173">
      <c r="A173" s="29"/>
      <c r="B173" s="29"/>
      <c r="C173" s="29"/>
    </row>
    <row r="174">
      <c r="A174" s="29"/>
      <c r="B174" s="29"/>
      <c r="C174" s="29"/>
    </row>
    <row r="175">
      <c r="A175" s="29"/>
      <c r="B175" s="29"/>
      <c r="C175" s="29"/>
    </row>
    <row r="176">
      <c r="A176" s="29"/>
      <c r="B176" s="29"/>
      <c r="C176" s="29"/>
    </row>
    <row r="177">
      <c r="A177" s="29"/>
      <c r="B177" s="29"/>
      <c r="C177" s="29"/>
    </row>
    <row r="178">
      <c r="A178" s="29"/>
      <c r="B178" s="29"/>
      <c r="C178" s="29"/>
    </row>
    <row r="179">
      <c r="A179" s="29"/>
      <c r="B179" s="29"/>
      <c r="C179" s="29"/>
    </row>
    <row r="180">
      <c r="A180" s="29"/>
      <c r="B180" s="29"/>
      <c r="C180" s="29"/>
    </row>
    <row r="181">
      <c r="A181" s="29"/>
      <c r="B181" s="29"/>
      <c r="C181" s="29"/>
    </row>
    <row r="182">
      <c r="A182" s="29"/>
      <c r="B182" s="29"/>
      <c r="C182" s="29"/>
    </row>
    <row r="183">
      <c r="A183" s="29"/>
      <c r="B183" s="29"/>
      <c r="C183" s="29"/>
    </row>
    <row r="184">
      <c r="A184" s="29"/>
      <c r="B184" s="29"/>
      <c r="C184" s="29"/>
    </row>
    <row r="185">
      <c r="A185" s="29"/>
      <c r="B185" s="29"/>
      <c r="C185" s="29"/>
    </row>
    <row r="186">
      <c r="A186" s="29"/>
      <c r="B186" s="29"/>
      <c r="C186" s="29"/>
    </row>
    <row r="187">
      <c r="A187" s="29"/>
      <c r="B187" s="29"/>
      <c r="C187" s="29"/>
    </row>
    <row r="188">
      <c r="A188" s="29"/>
      <c r="B188" s="29"/>
      <c r="C188" s="29"/>
    </row>
    <row r="189">
      <c r="A189" s="29"/>
      <c r="B189" s="29"/>
      <c r="C189" s="29"/>
    </row>
    <row r="190">
      <c r="A190" s="29"/>
      <c r="B190" s="29"/>
      <c r="C190" s="29"/>
    </row>
    <row r="191">
      <c r="A191" s="29"/>
      <c r="B191" s="29"/>
      <c r="C191" s="29"/>
    </row>
    <row r="192">
      <c r="A192" s="29"/>
      <c r="B192" s="29"/>
      <c r="C192" s="29"/>
    </row>
    <row r="193">
      <c r="A193" s="29"/>
      <c r="B193" s="29"/>
      <c r="C193" s="29"/>
    </row>
    <row r="194">
      <c r="A194" s="29"/>
      <c r="B194" s="29"/>
      <c r="C194" s="29"/>
    </row>
    <row r="195">
      <c r="A195" s="29"/>
      <c r="B195" s="29"/>
      <c r="C195" s="29"/>
    </row>
    <row r="196">
      <c r="A196" s="29"/>
      <c r="B196" s="29"/>
      <c r="C196" s="29"/>
    </row>
    <row r="197">
      <c r="A197" s="29"/>
      <c r="B197" s="29"/>
      <c r="C197" s="29"/>
    </row>
    <row r="198">
      <c r="A198" s="29"/>
      <c r="B198" s="29"/>
      <c r="C198" s="29"/>
    </row>
    <row r="199">
      <c r="A199" s="29"/>
      <c r="B199" s="29"/>
      <c r="C199" s="29"/>
    </row>
    <row r="200">
      <c r="A200" s="29"/>
      <c r="B200" s="29"/>
      <c r="C200" s="29"/>
    </row>
    <row r="201">
      <c r="A201" s="29"/>
      <c r="B201" s="29"/>
      <c r="C201" s="29"/>
    </row>
    <row r="202">
      <c r="A202" s="29"/>
      <c r="B202" s="29"/>
      <c r="C202" s="29"/>
    </row>
    <row r="203">
      <c r="A203" s="29"/>
      <c r="B203" s="29"/>
      <c r="C203" s="29"/>
    </row>
    <row r="204">
      <c r="A204" s="29"/>
      <c r="B204" s="29"/>
      <c r="C204" s="29"/>
    </row>
    <row r="205">
      <c r="A205" s="29"/>
      <c r="B205" s="29"/>
      <c r="C205" s="29"/>
    </row>
    <row r="206">
      <c r="A206" s="29"/>
      <c r="B206" s="29"/>
      <c r="C206" s="29"/>
    </row>
    <row r="207">
      <c r="A207" s="29"/>
      <c r="B207" s="29"/>
      <c r="C207" s="29"/>
    </row>
    <row r="208">
      <c r="A208" s="29"/>
      <c r="B208" s="29"/>
      <c r="C208" s="29"/>
    </row>
    <row r="209">
      <c r="A209" s="29"/>
      <c r="B209" s="29"/>
      <c r="C209" s="29"/>
    </row>
    <row r="210">
      <c r="A210" s="29"/>
      <c r="B210" s="29"/>
      <c r="C210" s="29"/>
    </row>
    <row r="211">
      <c r="A211" s="29"/>
      <c r="B211" s="29"/>
      <c r="C211" s="29"/>
    </row>
    <row r="212">
      <c r="A212" s="29"/>
      <c r="B212" s="29"/>
      <c r="C212" s="29"/>
    </row>
    <row r="213">
      <c r="A213" s="29"/>
      <c r="B213" s="29"/>
      <c r="C213" s="29"/>
    </row>
    <row r="214">
      <c r="A214" s="29"/>
      <c r="B214" s="29"/>
      <c r="C214" s="29"/>
    </row>
    <row r="215">
      <c r="A215" s="29"/>
      <c r="B215" s="29"/>
      <c r="C215" s="29"/>
    </row>
    <row r="216">
      <c r="A216" s="29"/>
      <c r="B216" s="29"/>
      <c r="C216" s="29"/>
    </row>
    <row r="217">
      <c r="A217" s="29"/>
      <c r="B217" s="29"/>
      <c r="C217" s="29"/>
    </row>
    <row r="218">
      <c r="A218" s="29"/>
      <c r="B218" s="29"/>
      <c r="C218" s="29"/>
    </row>
    <row r="219">
      <c r="A219" s="29"/>
      <c r="B219" s="29"/>
      <c r="C219" s="29"/>
    </row>
    <row r="220">
      <c r="A220" s="29"/>
      <c r="B220" s="29"/>
      <c r="C220" s="29"/>
    </row>
    <row r="221">
      <c r="A221" s="29"/>
      <c r="B221" s="29"/>
      <c r="C221" s="29"/>
    </row>
    <row r="222">
      <c r="A222" s="29"/>
      <c r="B222" s="29"/>
      <c r="C222" s="29"/>
    </row>
    <row r="223">
      <c r="A223" s="29"/>
      <c r="B223" s="29"/>
      <c r="C223" s="29"/>
    </row>
    <row r="224">
      <c r="A224" s="29"/>
      <c r="B224" s="29"/>
      <c r="C224" s="29"/>
    </row>
    <row r="225">
      <c r="A225" s="29"/>
      <c r="B225" s="29"/>
      <c r="C225" s="29"/>
    </row>
    <row r="226">
      <c r="A226" s="29"/>
      <c r="B226" s="29"/>
      <c r="C226" s="29"/>
    </row>
    <row r="227">
      <c r="A227" s="29"/>
      <c r="B227" s="29"/>
      <c r="C227" s="29"/>
    </row>
    <row r="228">
      <c r="A228" s="29"/>
      <c r="B228" s="29"/>
      <c r="C228" s="29"/>
    </row>
    <row r="229">
      <c r="A229" s="29"/>
      <c r="B229" s="29"/>
      <c r="C229" s="29"/>
    </row>
    <row r="230">
      <c r="A230" s="29"/>
      <c r="B230" s="29"/>
      <c r="C230" s="29"/>
    </row>
    <row r="231">
      <c r="A231" s="29"/>
      <c r="B231" s="29"/>
      <c r="C231" s="29"/>
    </row>
    <row r="232">
      <c r="A232" s="29"/>
      <c r="B232" s="29"/>
      <c r="C232" s="29"/>
    </row>
    <row r="233">
      <c r="A233" s="29"/>
      <c r="B233" s="29"/>
      <c r="C233" s="29"/>
    </row>
    <row r="234">
      <c r="A234" s="29"/>
      <c r="B234" s="29"/>
      <c r="C234" s="29"/>
    </row>
    <row r="235">
      <c r="A235" s="29"/>
      <c r="B235" s="29"/>
      <c r="C235" s="29"/>
    </row>
    <row r="236">
      <c r="A236" s="29"/>
      <c r="B236" s="29"/>
      <c r="C236" s="29"/>
    </row>
    <row r="237">
      <c r="A237" s="29"/>
      <c r="B237" s="29"/>
      <c r="C237" s="29"/>
    </row>
    <row r="238">
      <c r="A238" s="29"/>
      <c r="B238" s="29"/>
      <c r="C238" s="29"/>
    </row>
    <row r="239">
      <c r="A239" s="29"/>
      <c r="B239" s="29"/>
      <c r="C239" s="29"/>
    </row>
    <row r="240">
      <c r="A240" s="29"/>
      <c r="B240" s="29"/>
      <c r="C240" s="29"/>
    </row>
    <row r="241">
      <c r="A241" s="29"/>
      <c r="B241" s="29"/>
      <c r="C241" s="29"/>
    </row>
    <row r="242">
      <c r="A242" s="29"/>
      <c r="B242" s="29"/>
      <c r="C242" s="29"/>
    </row>
    <row r="243">
      <c r="A243" s="29"/>
      <c r="B243" s="29"/>
      <c r="C243" s="29"/>
    </row>
    <row r="244">
      <c r="A244" s="29"/>
      <c r="B244" s="29"/>
      <c r="C244" s="29"/>
    </row>
    <row r="245">
      <c r="A245" s="29"/>
      <c r="B245" s="29"/>
      <c r="C245" s="29"/>
    </row>
    <row r="246">
      <c r="A246" s="29"/>
      <c r="B246" s="29"/>
      <c r="C246" s="29"/>
    </row>
    <row r="247">
      <c r="A247" s="29"/>
      <c r="B247" s="29"/>
      <c r="C247" s="29"/>
    </row>
    <row r="248">
      <c r="A248" s="29"/>
      <c r="B248" s="29"/>
      <c r="C248" s="29"/>
    </row>
    <row r="249">
      <c r="A249" s="29"/>
      <c r="B249" s="29"/>
      <c r="C249" s="29"/>
    </row>
    <row r="250">
      <c r="A250" s="29"/>
      <c r="B250" s="29"/>
      <c r="C250" s="29"/>
    </row>
    <row r="251">
      <c r="A251" s="29"/>
      <c r="B251" s="29"/>
      <c r="C251" s="29"/>
    </row>
    <row r="252">
      <c r="A252" s="29"/>
      <c r="B252" s="29"/>
      <c r="C252" s="29"/>
    </row>
    <row r="253">
      <c r="A253" s="29"/>
      <c r="B253" s="29"/>
      <c r="C253" s="29"/>
    </row>
    <row r="254">
      <c r="A254" s="29"/>
      <c r="B254" s="29"/>
      <c r="C254" s="29"/>
    </row>
    <row r="255">
      <c r="A255" s="29"/>
      <c r="B255" s="29"/>
      <c r="C255" s="29"/>
    </row>
    <row r="256">
      <c r="A256" s="29"/>
      <c r="B256" s="29"/>
      <c r="C256" s="29"/>
    </row>
    <row r="257">
      <c r="A257" s="29"/>
      <c r="B257" s="29"/>
      <c r="C257" s="29"/>
    </row>
    <row r="258">
      <c r="A258" s="29"/>
      <c r="B258" s="29"/>
      <c r="C258" s="29"/>
    </row>
    <row r="259">
      <c r="A259" s="29"/>
      <c r="B259" s="29"/>
      <c r="C259" s="29"/>
    </row>
    <row r="260">
      <c r="A260" s="29"/>
      <c r="B260" s="29"/>
      <c r="C260" s="29"/>
    </row>
    <row r="261">
      <c r="A261" s="29"/>
      <c r="B261" s="29"/>
      <c r="C261" s="29"/>
    </row>
    <row r="262">
      <c r="A262" s="29"/>
      <c r="B262" s="29"/>
      <c r="C262" s="29"/>
    </row>
    <row r="263">
      <c r="A263" s="29"/>
      <c r="B263" s="29"/>
      <c r="C263" s="29"/>
    </row>
    <row r="264">
      <c r="A264" s="29"/>
      <c r="B264" s="29"/>
      <c r="C264" s="29"/>
    </row>
    <row r="265">
      <c r="A265" s="29"/>
      <c r="B265" s="29"/>
      <c r="C265" s="29"/>
    </row>
    <row r="266">
      <c r="A266" s="29"/>
      <c r="B266" s="29"/>
      <c r="C266" s="29"/>
    </row>
    <row r="267">
      <c r="A267" s="29"/>
      <c r="B267" s="29"/>
      <c r="C267" s="29"/>
    </row>
    <row r="268">
      <c r="A268" s="29"/>
      <c r="B268" s="29"/>
      <c r="C268" s="29"/>
    </row>
    <row r="269">
      <c r="A269" s="29"/>
      <c r="B269" s="29"/>
      <c r="C269" s="29"/>
    </row>
    <row r="270">
      <c r="A270" s="29"/>
      <c r="B270" s="29"/>
      <c r="C270" s="29"/>
    </row>
    <row r="271">
      <c r="A271" s="29"/>
      <c r="B271" s="29"/>
      <c r="C271" s="29"/>
    </row>
    <row r="272">
      <c r="A272" s="29"/>
      <c r="B272" s="29"/>
      <c r="C272" s="29"/>
    </row>
    <row r="273">
      <c r="A273" s="29"/>
      <c r="B273" s="29"/>
      <c r="C273" s="29"/>
    </row>
    <row r="274">
      <c r="A274" s="29"/>
      <c r="B274" s="29"/>
      <c r="C274" s="29"/>
    </row>
    <row r="275">
      <c r="A275" s="29"/>
      <c r="B275" s="29"/>
      <c r="C275" s="29"/>
    </row>
    <row r="276">
      <c r="A276" s="29"/>
      <c r="B276" s="29"/>
      <c r="C276" s="29"/>
    </row>
    <row r="277">
      <c r="A277" s="29"/>
      <c r="B277" s="29"/>
      <c r="C277" s="29"/>
    </row>
    <row r="278">
      <c r="A278" s="29"/>
      <c r="B278" s="29"/>
      <c r="C278" s="29"/>
    </row>
    <row r="279">
      <c r="A279" s="29"/>
      <c r="B279" s="29"/>
      <c r="C279" s="29"/>
    </row>
    <row r="280">
      <c r="A280" s="29"/>
      <c r="B280" s="29"/>
      <c r="C280" s="29"/>
    </row>
    <row r="281">
      <c r="A281" s="29"/>
      <c r="B281" s="29"/>
      <c r="C281" s="29"/>
    </row>
    <row r="282">
      <c r="A282" s="29"/>
      <c r="B282" s="29"/>
      <c r="C282" s="29"/>
    </row>
    <row r="283">
      <c r="A283" s="29"/>
      <c r="B283" s="29"/>
      <c r="C283" s="29"/>
    </row>
    <row r="284">
      <c r="A284" s="29"/>
      <c r="B284" s="29"/>
      <c r="C284" s="29"/>
    </row>
    <row r="285">
      <c r="A285" s="29"/>
      <c r="B285" s="29"/>
      <c r="C285" s="29"/>
    </row>
    <row r="286">
      <c r="A286" s="29"/>
      <c r="B286" s="29"/>
      <c r="C286" s="29"/>
    </row>
    <row r="287">
      <c r="A287" s="29"/>
      <c r="B287" s="29"/>
      <c r="C287" s="29"/>
    </row>
    <row r="288">
      <c r="A288" s="29"/>
      <c r="B288" s="29"/>
      <c r="C288" s="29"/>
    </row>
    <row r="289">
      <c r="A289" s="29"/>
      <c r="B289" s="29"/>
      <c r="C289" s="29"/>
    </row>
    <row r="290">
      <c r="A290" s="29"/>
      <c r="B290" s="29"/>
      <c r="C290" s="29"/>
    </row>
    <row r="291">
      <c r="A291" s="29"/>
      <c r="B291" s="29"/>
      <c r="C291" s="29"/>
    </row>
    <row r="292">
      <c r="A292" s="29"/>
      <c r="B292" s="29"/>
      <c r="C292" s="29"/>
    </row>
    <row r="293">
      <c r="A293" s="29"/>
      <c r="B293" s="29"/>
      <c r="C293" s="29"/>
    </row>
    <row r="294">
      <c r="A294" s="29"/>
      <c r="B294" s="29"/>
      <c r="C294" s="29"/>
    </row>
    <row r="295">
      <c r="A295" s="29"/>
      <c r="B295" s="29"/>
      <c r="C295" s="29"/>
    </row>
    <row r="296">
      <c r="A296" s="29"/>
      <c r="B296" s="29"/>
      <c r="C296" s="29"/>
    </row>
    <row r="297">
      <c r="A297" s="29"/>
      <c r="B297" s="29"/>
      <c r="C297" s="29"/>
    </row>
    <row r="298">
      <c r="A298" s="29"/>
      <c r="B298" s="29"/>
      <c r="C298" s="29"/>
    </row>
    <row r="299">
      <c r="A299" s="29"/>
      <c r="B299" s="29"/>
      <c r="C299" s="29"/>
    </row>
    <row r="300">
      <c r="A300" s="29"/>
      <c r="B300" s="29"/>
      <c r="C300" s="29"/>
    </row>
    <row r="301">
      <c r="A301" s="29"/>
      <c r="B301" s="29"/>
      <c r="C301" s="29"/>
    </row>
    <row r="302">
      <c r="A302" s="29"/>
      <c r="B302" s="29"/>
      <c r="C302" s="29"/>
    </row>
    <row r="303">
      <c r="A303" s="29"/>
      <c r="B303" s="29"/>
      <c r="C303" s="29"/>
    </row>
    <row r="304">
      <c r="A304" s="29"/>
      <c r="B304" s="29"/>
      <c r="C304" s="29"/>
    </row>
    <row r="305">
      <c r="A305" s="29"/>
      <c r="B305" s="29"/>
      <c r="C305" s="29"/>
    </row>
    <row r="306">
      <c r="A306" s="29"/>
      <c r="B306" s="29"/>
      <c r="C306" s="29"/>
    </row>
    <row r="307">
      <c r="A307" s="29"/>
      <c r="B307" s="29"/>
      <c r="C307" s="29"/>
    </row>
    <row r="308">
      <c r="A308" s="29"/>
      <c r="B308" s="29"/>
      <c r="C308" s="29"/>
    </row>
    <row r="309">
      <c r="A309" s="29"/>
      <c r="B309" s="29"/>
      <c r="C309" s="29"/>
    </row>
    <row r="310">
      <c r="A310" s="29"/>
      <c r="B310" s="29"/>
      <c r="C310" s="29"/>
    </row>
    <row r="311">
      <c r="A311" s="29"/>
      <c r="B311" s="29"/>
      <c r="C311" s="29"/>
    </row>
    <row r="312">
      <c r="A312" s="29"/>
      <c r="B312" s="29"/>
      <c r="C312" s="29"/>
    </row>
    <row r="313">
      <c r="A313" s="29"/>
      <c r="B313" s="29"/>
      <c r="C313" s="29"/>
    </row>
    <row r="314">
      <c r="A314" s="29"/>
      <c r="B314" s="29"/>
      <c r="C314" s="29"/>
    </row>
    <row r="315">
      <c r="A315" s="29"/>
      <c r="B315" s="29"/>
      <c r="C315" s="29"/>
    </row>
    <row r="316">
      <c r="A316" s="29"/>
      <c r="B316" s="29"/>
      <c r="C316" s="29"/>
    </row>
    <row r="317">
      <c r="A317" s="29"/>
      <c r="B317" s="29"/>
      <c r="C317" s="29"/>
    </row>
    <row r="318">
      <c r="A318" s="29"/>
      <c r="B318" s="29"/>
      <c r="C318" s="29"/>
    </row>
    <row r="319">
      <c r="A319" s="29"/>
      <c r="B319" s="29"/>
      <c r="C319" s="29"/>
    </row>
    <row r="320">
      <c r="A320" s="29"/>
      <c r="B320" s="29"/>
      <c r="C320" s="29"/>
    </row>
    <row r="321">
      <c r="A321" s="29"/>
      <c r="B321" s="29"/>
      <c r="C321" s="29"/>
    </row>
    <row r="322">
      <c r="A322" s="29"/>
      <c r="B322" s="29"/>
      <c r="C322" s="29"/>
    </row>
    <row r="323">
      <c r="A323" s="29"/>
      <c r="B323" s="29"/>
      <c r="C323" s="29"/>
    </row>
    <row r="324">
      <c r="A324" s="29"/>
      <c r="B324" s="29"/>
      <c r="C324" s="29"/>
    </row>
    <row r="325">
      <c r="A325" s="29"/>
      <c r="B325" s="29"/>
      <c r="C325" s="29"/>
    </row>
    <row r="326">
      <c r="A326" s="29"/>
      <c r="B326" s="29"/>
      <c r="C326" s="29"/>
    </row>
    <row r="327">
      <c r="A327" s="29"/>
      <c r="B327" s="29"/>
      <c r="C327" s="29"/>
    </row>
    <row r="328">
      <c r="A328" s="29"/>
      <c r="B328" s="29"/>
      <c r="C328" s="29"/>
    </row>
    <row r="329">
      <c r="A329" s="29"/>
      <c r="B329" s="29"/>
      <c r="C329" s="29"/>
    </row>
    <row r="330">
      <c r="A330" s="29"/>
      <c r="B330" s="29"/>
      <c r="C330" s="29"/>
    </row>
    <row r="331">
      <c r="A331" s="29"/>
      <c r="B331" s="29"/>
      <c r="C331" s="29"/>
    </row>
    <row r="332">
      <c r="A332" s="29"/>
      <c r="B332" s="29"/>
      <c r="C332" s="29"/>
    </row>
    <row r="333">
      <c r="A333" s="29"/>
      <c r="B333" s="29"/>
      <c r="C333" s="29"/>
    </row>
    <row r="334">
      <c r="A334" s="29"/>
      <c r="B334" s="29"/>
      <c r="C334" s="29"/>
    </row>
    <row r="335">
      <c r="A335" s="29"/>
      <c r="B335" s="29"/>
      <c r="C335" s="29"/>
    </row>
    <row r="336">
      <c r="A336" s="29"/>
      <c r="B336" s="29"/>
      <c r="C336" s="29"/>
    </row>
    <row r="337">
      <c r="A337" s="29"/>
      <c r="B337" s="29"/>
      <c r="C337" s="29"/>
    </row>
    <row r="338">
      <c r="A338" s="29"/>
      <c r="B338" s="29"/>
      <c r="C338" s="29"/>
    </row>
    <row r="339">
      <c r="A339" s="29"/>
      <c r="B339" s="29"/>
      <c r="C339" s="29"/>
    </row>
    <row r="340">
      <c r="A340" s="29"/>
      <c r="B340" s="29"/>
      <c r="C340" s="29"/>
    </row>
    <row r="341">
      <c r="A341" s="29"/>
      <c r="B341" s="29"/>
      <c r="C341" s="29"/>
    </row>
    <row r="342">
      <c r="A342" s="29"/>
      <c r="B342" s="29"/>
      <c r="C342" s="29"/>
    </row>
    <row r="343">
      <c r="A343" s="29"/>
      <c r="B343" s="29"/>
      <c r="C343" s="29"/>
    </row>
    <row r="344">
      <c r="A344" s="29"/>
      <c r="B344" s="29"/>
      <c r="C344" s="29"/>
    </row>
    <row r="345">
      <c r="A345" s="29"/>
      <c r="B345" s="29"/>
      <c r="C345" s="29"/>
    </row>
    <row r="346">
      <c r="A346" s="29"/>
      <c r="B346" s="29"/>
      <c r="C346" s="29"/>
    </row>
    <row r="347">
      <c r="A347" s="29"/>
      <c r="B347" s="29"/>
      <c r="C347" s="29"/>
    </row>
    <row r="348">
      <c r="A348" s="29"/>
      <c r="B348" s="29"/>
      <c r="C348" s="29"/>
    </row>
    <row r="349">
      <c r="A349" s="29"/>
      <c r="B349" s="29"/>
      <c r="C349" s="29"/>
    </row>
    <row r="350">
      <c r="A350" s="29"/>
      <c r="B350" s="29"/>
      <c r="C350" s="29"/>
    </row>
    <row r="351">
      <c r="A351" s="29"/>
      <c r="B351" s="29"/>
      <c r="C351" s="29"/>
    </row>
    <row r="352">
      <c r="A352" s="29"/>
      <c r="B352" s="29"/>
      <c r="C352" s="29"/>
    </row>
    <row r="353">
      <c r="A353" s="29"/>
      <c r="B353" s="29"/>
      <c r="C353" s="29"/>
    </row>
    <row r="354">
      <c r="A354" s="29"/>
      <c r="B354" s="29"/>
      <c r="C354" s="29"/>
    </row>
    <row r="355">
      <c r="A355" s="29"/>
      <c r="B355" s="29"/>
      <c r="C355" s="29"/>
    </row>
    <row r="356">
      <c r="A356" s="29"/>
      <c r="B356" s="29"/>
      <c r="C356" s="29"/>
    </row>
    <row r="357">
      <c r="A357" s="29"/>
      <c r="B357" s="29"/>
      <c r="C357" s="29"/>
    </row>
    <row r="358">
      <c r="A358" s="29"/>
      <c r="B358" s="29"/>
      <c r="C358" s="29"/>
    </row>
    <row r="359">
      <c r="A359" s="29"/>
      <c r="B359" s="29"/>
      <c r="C359" s="29"/>
    </row>
    <row r="360">
      <c r="A360" s="29"/>
      <c r="B360" s="29"/>
      <c r="C360" s="29"/>
    </row>
    <row r="361">
      <c r="A361" s="29"/>
      <c r="B361" s="29"/>
      <c r="C361" s="29"/>
    </row>
    <row r="362">
      <c r="A362" s="29"/>
      <c r="B362" s="29"/>
      <c r="C362" s="29"/>
    </row>
    <row r="363">
      <c r="A363" s="29"/>
      <c r="B363" s="29"/>
      <c r="C363" s="29"/>
    </row>
    <row r="364">
      <c r="A364" s="29"/>
      <c r="B364" s="29"/>
      <c r="C364" s="29"/>
    </row>
    <row r="365">
      <c r="A365" s="29"/>
      <c r="B365" s="29"/>
      <c r="C365" s="29"/>
    </row>
    <row r="366">
      <c r="A366" s="29"/>
      <c r="B366" s="29"/>
      <c r="C366" s="29"/>
    </row>
    <row r="367">
      <c r="A367" s="29"/>
      <c r="B367" s="29"/>
      <c r="C367" s="29"/>
    </row>
    <row r="368">
      <c r="A368" s="29"/>
      <c r="B368" s="29"/>
      <c r="C368" s="29"/>
    </row>
    <row r="369">
      <c r="A369" s="29"/>
      <c r="B369" s="29"/>
      <c r="C369" s="29"/>
    </row>
    <row r="370">
      <c r="A370" s="29"/>
      <c r="B370" s="29"/>
      <c r="C370" s="29"/>
    </row>
    <row r="371">
      <c r="A371" s="29"/>
      <c r="B371" s="29"/>
      <c r="C371" s="29"/>
    </row>
    <row r="372">
      <c r="A372" s="29"/>
      <c r="B372" s="29"/>
      <c r="C372" s="29"/>
    </row>
    <row r="373">
      <c r="A373" s="29"/>
      <c r="B373" s="29"/>
      <c r="C373" s="29"/>
    </row>
    <row r="374">
      <c r="A374" s="29"/>
      <c r="B374" s="29"/>
      <c r="C374" s="29"/>
    </row>
    <row r="375">
      <c r="A375" s="29"/>
      <c r="B375" s="29"/>
      <c r="C375" s="29"/>
    </row>
    <row r="376">
      <c r="A376" s="29"/>
      <c r="B376" s="29"/>
      <c r="C376" s="29"/>
    </row>
    <row r="377">
      <c r="A377" s="29"/>
      <c r="B377" s="29"/>
      <c r="C377" s="29"/>
    </row>
    <row r="378">
      <c r="A378" s="29"/>
      <c r="B378" s="29"/>
      <c r="C378" s="29"/>
    </row>
    <row r="379">
      <c r="A379" s="29"/>
      <c r="B379" s="29"/>
      <c r="C379" s="29"/>
    </row>
    <row r="380">
      <c r="A380" s="29"/>
      <c r="B380" s="29"/>
      <c r="C380" s="29"/>
    </row>
    <row r="381">
      <c r="A381" s="29"/>
      <c r="B381" s="29"/>
      <c r="C381" s="29"/>
    </row>
    <row r="382">
      <c r="A382" s="29"/>
      <c r="B382" s="29"/>
      <c r="C382" s="29"/>
    </row>
    <row r="383">
      <c r="A383" s="29"/>
      <c r="B383" s="29"/>
      <c r="C383" s="29"/>
    </row>
    <row r="384">
      <c r="A384" s="29"/>
      <c r="B384" s="29"/>
      <c r="C384" s="29"/>
    </row>
    <row r="385">
      <c r="A385" s="29"/>
      <c r="B385" s="29"/>
      <c r="C385" s="29"/>
    </row>
    <row r="386">
      <c r="A386" s="29"/>
      <c r="B386" s="29"/>
      <c r="C386" s="29"/>
    </row>
    <row r="387">
      <c r="A387" s="29"/>
      <c r="B387" s="29"/>
      <c r="C387" s="29"/>
    </row>
    <row r="388">
      <c r="A388" s="29"/>
      <c r="B388" s="29"/>
      <c r="C388" s="29"/>
    </row>
    <row r="389">
      <c r="A389" s="29"/>
      <c r="B389" s="29"/>
      <c r="C389" s="29"/>
    </row>
    <row r="390">
      <c r="A390" s="29"/>
      <c r="B390" s="29"/>
      <c r="C390" s="29"/>
    </row>
    <row r="391">
      <c r="A391" s="29"/>
      <c r="B391" s="29"/>
      <c r="C391" s="29"/>
    </row>
    <row r="392">
      <c r="A392" s="29"/>
      <c r="B392" s="29"/>
      <c r="C392" s="29"/>
    </row>
    <row r="393">
      <c r="A393" s="29"/>
      <c r="B393" s="29"/>
      <c r="C393" s="29"/>
    </row>
    <row r="394">
      <c r="A394" s="29"/>
      <c r="B394" s="29"/>
      <c r="C394" s="29"/>
    </row>
    <row r="395">
      <c r="A395" s="29"/>
      <c r="B395" s="29"/>
      <c r="C395" s="29"/>
    </row>
    <row r="396">
      <c r="A396" s="29"/>
      <c r="B396" s="29"/>
      <c r="C396" s="29"/>
    </row>
    <row r="397">
      <c r="A397" s="29"/>
      <c r="B397" s="29"/>
      <c r="C397" s="29"/>
    </row>
    <row r="398">
      <c r="A398" s="29"/>
      <c r="B398" s="29"/>
      <c r="C398" s="29"/>
    </row>
    <row r="399">
      <c r="A399" s="29"/>
      <c r="B399" s="29"/>
      <c r="C399" s="29"/>
    </row>
    <row r="400">
      <c r="A400" s="29"/>
      <c r="B400" s="29"/>
      <c r="C400" s="29"/>
    </row>
    <row r="401">
      <c r="A401" s="29"/>
      <c r="B401" s="29"/>
      <c r="C401" s="29"/>
    </row>
    <row r="402">
      <c r="A402" s="29"/>
      <c r="B402" s="29"/>
      <c r="C402" s="29"/>
    </row>
    <row r="403">
      <c r="A403" s="29"/>
      <c r="B403" s="29"/>
      <c r="C403" s="29"/>
    </row>
    <row r="404">
      <c r="A404" s="29"/>
      <c r="B404" s="29"/>
      <c r="C404" s="29"/>
    </row>
    <row r="405">
      <c r="A405" s="29"/>
      <c r="B405" s="29"/>
      <c r="C405" s="29"/>
    </row>
    <row r="406">
      <c r="A406" s="29"/>
      <c r="B406" s="29"/>
      <c r="C406" s="29"/>
    </row>
    <row r="407">
      <c r="A407" s="29"/>
      <c r="B407" s="29"/>
      <c r="C407" s="29"/>
    </row>
    <row r="408">
      <c r="A408" s="29"/>
      <c r="B408" s="29"/>
      <c r="C408" s="29"/>
    </row>
    <row r="409">
      <c r="A409" s="29"/>
      <c r="B409" s="29"/>
      <c r="C409" s="29"/>
    </row>
    <row r="410">
      <c r="A410" s="29"/>
      <c r="B410" s="29"/>
      <c r="C410" s="29"/>
    </row>
    <row r="411">
      <c r="A411" s="29"/>
      <c r="B411" s="29"/>
      <c r="C411" s="29"/>
    </row>
    <row r="412">
      <c r="A412" s="29"/>
      <c r="B412" s="29"/>
      <c r="C412" s="29"/>
    </row>
    <row r="413">
      <c r="A413" s="29"/>
      <c r="B413" s="29"/>
      <c r="C413" s="29"/>
    </row>
    <row r="414">
      <c r="A414" s="29"/>
      <c r="B414" s="29"/>
      <c r="C414" s="29"/>
    </row>
    <row r="415">
      <c r="A415" s="29"/>
      <c r="B415" s="29"/>
      <c r="C415" s="29"/>
    </row>
    <row r="416">
      <c r="A416" s="29"/>
      <c r="B416" s="29"/>
      <c r="C416" s="29"/>
    </row>
    <row r="417">
      <c r="A417" s="29"/>
      <c r="B417" s="29"/>
      <c r="C417" s="29"/>
    </row>
    <row r="418">
      <c r="A418" s="29"/>
      <c r="B418" s="29"/>
      <c r="C418" s="29"/>
    </row>
    <row r="419">
      <c r="A419" s="29"/>
      <c r="B419" s="29"/>
      <c r="C419" s="29"/>
    </row>
    <row r="420">
      <c r="A420" s="29"/>
      <c r="B420" s="29"/>
      <c r="C420" s="29"/>
    </row>
    <row r="421">
      <c r="A421" s="29"/>
      <c r="B421" s="29"/>
      <c r="C421" s="29"/>
    </row>
    <row r="422">
      <c r="A422" s="29"/>
      <c r="B422" s="29"/>
      <c r="C422" s="29"/>
    </row>
    <row r="423">
      <c r="A423" s="29"/>
      <c r="B423" s="29"/>
      <c r="C423" s="29"/>
    </row>
    <row r="424">
      <c r="A424" s="29"/>
      <c r="B424" s="29"/>
      <c r="C424" s="29"/>
    </row>
    <row r="425">
      <c r="A425" s="29"/>
      <c r="B425" s="29"/>
      <c r="C425" s="29"/>
    </row>
    <row r="426">
      <c r="A426" s="29"/>
      <c r="B426" s="29"/>
      <c r="C426" s="29"/>
    </row>
    <row r="427">
      <c r="A427" s="29"/>
      <c r="B427" s="29"/>
      <c r="C427" s="29"/>
    </row>
    <row r="428">
      <c r="A428" s="29"/>
      <c r="B428" s="29"/>
      <c r="C428" s="29"/>
    </row>
    <row r="429">
      <c r="A429" s="29"/>
      <c r="B429" s="29"/>
      <c r="C429" s="29"/>
    </row>
    <row r="430">
      <c r="A430" s="29"/>
      <c r="B430" s="29"/>
      <c r="C430" s="29"/>
    </row>
    <row r="431">
      <c r="A431" s="29"/>
      <c r="B431" s="29"/>
      <c r="C431" s="29"/>
    </row>
    <row r="432">
      <c r="A432" s="29"/>
      <c r="B432" s="29"/>
      <c r="C432" s="29"/>
    </row>
    <row r="433">
      <c r="A433" s="29"/>
      <c r="B433" s="29"/>
      <c r="C433" s="29"/>
    </row>
    <row r="434">
      <c r="A434" s="29"/>
      <c r="B434" s="29"/>
      <c r="C434" s="29"/>
    </row>
    <row r="435">
      <c r="A435" s="29"/>
      <c r="B435" s="29"/>
      <c r="C435" s="29"/>
    </row>
    <row r="436">
      <c r="A436" s="29"/>
      <c r="B436" s="29"/>
      <c r="C436" s="29"/>
    </row>
    <row r="437">
      <c r="A437" s="29"/>
      <c r="B437" s="29"/>
      <c r="C437" s="29"/>
    </row>
    <row r="438">
      <c r="A438" s="29"/>
      <c r="B438" s="29"/>
      <c r="C438" s="29"/>
    </row>
    <row r="439">
      <c r="A439" s="29"/>
      <c r="B439" s="29"/>
      <c r="C439" s="29"/>
    </row>
    <row r="440">
      <c r="A440" s="29"/>
      <c r="B440" s="29"/>
      <c r="C440" s="29"/>
    </row>
    <row r="441">
      <c r="A441" s="29"/>
      <c r="B441" s="29"/>
      <c r="C441" s="29"/>
    </row>
    <row r="442">
      <c r="A442" s="29"/>
      <c r="B442" s="29"/>
      <c r="C442" s="29"/>
    </row>
    <row r="443">
      <c r="A443" s="29"/>
      <c r="B443" s="29"/>
      <c r="C443" s="29"/>
    </row>
    <row r="444">
      <c r="A444" s="29"/>
      <c r="B444" s="29"/>
      <c r="C444" s="29"/>
    </row>
    <row r="445">
      <c r="A445" s="29"/>
      <c r="B445" s="29"/>
      <c r="C445" s="29"/>
    </row>
    <row r="446">
      <c r="A446" s="29"/>
      <c r="B446" s="29"/>
      <c r="C446" s="29"/>
    </row>
    <row r="447">
      <c r="A447" s="29"/>
      <c r="B447" s="29"/>
      <c r="C447" s="29"/>
    </row>
    <row r="448">
      <c r="A448" s="29"/>
      <c r="B448" s="29"/>
      <c r="C448" s="29"/>
    </row>
    <row r="449">
      <c r="A449" s="29"/>
      <c r="B449" s="29"/>
      <c r="C449" s="29"/>
    </row>
    <row r="450">
      <c r="A450" s="29"/>
      <c r="B450" s="29"/>
      <c r="C450" s="29"/>
    </row>
    <row r="451">
      <c r="A451" s="29"/>
      <c r="B451" s="29"/>
      <c r="C451" s="29"/>
    </row>
    <row r="452">
      <c r="A452" s="29"/>
      <c r="B452" s="29"/>
      <c r="C452" s="29"/>
    </row>
    <row r="453">
      <c r="A453" s="29"/>
      <c r="B453" s="29"/>
      <c r="C453" s="29"/>
    </row>
    <row r="454">
      <c r="A454" s="29"/>
      <c r="B454" s="29"/>
      <c r="C454" s="29"/>
    </row>
    <row r="455">
      <c r="A455" s="29"/>
      <c r="B455" s="29"/>
      <c r="C455" s="29"/>
    </row>
    <row r="456">
      <c r="A456" s="29"/>
      <c r="B456" s="29"/>
      <c r="C456" s="29"/>
    </row>
    <row r="457">
      <c r="A457" s="29"/>
      <c r="B457" s="29"/>
      <c r="C457" s="29"/>
    </row>
    <row r="458">
      <c r="A458" s="29"/>
      <c r="B458" s="29"/>
      <c r="C458" s="29"/>
    </row>
    <row r="459">
      <c r="A459" s="29"/>
      <c r="B459" s="29"/>
      <c r="C459" s="29"/>
    </row>
    <row r="460">
      <c r="A460" s="29"/>
      <c r="B460" s="29"/>
      <c r="C460" s="29"/>
    </row>
    <row r="461">
      <c r="A461" s="29"/>
      <c r="B461" s="29"/>
      <c r="C461" s="29"/>
    </row>
    <row r="462">
      <c r="A462" s="29"/>
      <c r="B462" s="29"/>
      <c r="C462" s="29"/>
    </row>
    <row r="463">
      <c r="A463" s="29"/>
      <c r="B463" s="29"/>
      <c r="C463" s="29"/>
    </row>
    <row r="464">
      <c r="A464" s="29"/>
      <c r="B464" s="29"/>
      <c r="C464" s="29"/>
    </row>
    <row r="465">
      <c r="A465" s="29"/>
      <c r="B465" s="29"/>
      <c r="C465" s="29"/>
    </row>
    <row r="466">
      <c r="A466" s="29"/>
      <c r="B466" s="29"/>
      <c r="C466" s="29"/>
    </row>
    <row r="467">
      <c r="A467" s="29"/>
      <c r="B467" s="29"/>
      <c r="C467" s="29"/>
    </row>
    <row r="468">
      <c r="A468" s="29"/>
      <c r="B468" s="29"/>
      <c r="C468" s="29"/>
    </row>
    <row r="469">
      <c r="A469" s="29"/>
      <c r="B469" s="29"/>
      <c r="C469" s="29"/>
    </row>
    <row r="470">
      <c r="A470" s="29"/>
      <c r="B470" s="29"/>
      <c r="C470" s="29"/>
    </row>
    <row r="471">
      <c r="A471" s="29"/>
      <c r="B471" s="29"/>
      <c r="C471" s="29"/>
    </row>
    <row r="472">
      <c r="A472" s="29"/>
      <c r="B472" s="29"/>
      <c r="C472" s="29"/>
    </row>
    <row r="473">
      <c r="A473" s="29"/>
      <c r="B473" s="29"/>
      <c r="C473" s="29"/>
    </row>
    <row r="474">
      <c r="A474" s="29"/>
      <c r="B474" s="29"/>
      <c r="C474" s="29"/>
    </row>
    <row r="475">
      <c r="A475" s="29"/>
      <c r="B475" s="29"/>
      <c r="C475" s="29"/>
    </row>
    <row r="476">
      <c r="A476" s="29"/>
      <c r="B476" s="29"/>
      <c r="C476" s="29"/>
    </row>
    <row r="477">
      <c r="A477" s="29"/>
      <c r="B477" s="29"/>
      <c r="C477" s="29"/>
    </row>
    <row r="478">
      <c r="A478" s="29"/>
      <c r="B478" s="29"/>
      <c r="C478" s="29"/>
    </row>
    <row r="479">
      <c r="A479" s="29"/>
      <c r="B479" s="29"/>
      <c r="C479" s="29"/>
    </row>
    <row r="480">
      <c r="A480" s="29"/>
      <c r="B480" s="29"/>
      <c r="C480" s="29"/>
    </row>
    <row r="481">
      <c r="A481" s="29"/>
      <c r="B481" s="29"/>
      <c r="C481" s="29"/>
    </row>
    <row r="482">
      <c r="A482" s="29"/>
      <c r="B482" s="29"/>
      <c r="C482" s="29"/>
    </row>
    <row r="483">
      <c r="A483" s="29"/>
      <c r="B483" s="29"/>
      <c r="C483" s="29"/>
    </row>
    <row r="484">
      <c r="A484" s="29"/>
      <c r="B484" s="29"/>
      <c r="C484" s="29"/>
    </row>
    <row r="485">
      <c r="A485" s="29"/>
      <c r="B485" s="29"/>
      <c r="C485" s="29"/>
    </row>
    <row r="486">
      <c r="A486" s="29"/>
      <c r="B486" s="29"/>
      <c r="C486" s="29"/>
    </row>
    <row r="487">
      <c r="A487" s="29"/>
      <c r="B487" s="29"/>
      <c r="C487" s="29"/>
    </row>
    <row r="488">
      <c r="A488" s="29"/>
      <c r="B488" s="29"/>
      <c r="C488" s="29"/>
    </row>
    <row r="489">
      <c r="A489" s="29"/>
      <c r="B489" s="29"/>
      <c r="C489" s="29"/>
    </row>
    <row r="490">
      <c r="A490" s="29"/>
      <c r="B490" s="29"/>
      <c r="C490" s="29"/>
    </row>
    <row r="491">
      <c r="A491" s="29"/>
      <c r="B491" s="29"/>
      <c r="C491" s="29"/>
    </row>
    <row r="492">
      <c r="A492" s="29"/>
      <c r="B492" s="29"/>
      <c r="C492" s="29"/>
    </row>
    <row r="493">
      <c r="A493" s="29"/>
      <c r="B493" s="29"/>
      <c r="C493" s="29"/>
    </row>
    <row r="494">
      <c r="A494" s="29"/>
      <c r="B494" s="29"/>
      <c r="C494" s="29"/>
    </row>
    <row r="495">
      <c r="A495" s="29"/>
      <c r="B495" s="29"/>
      <c r="C495" s="29"/>
    </row>
    <row r="496">
      <c r="A496" s="29"/>
      <c r="B496" s="29"/>
      <c r="C496" s="29"/>
    </row>
    <row r="497">
      <c r="A497" s="29"/>
      <c r="B497" s="29"/>
      <c r="C497" s="29"/>
    </row>
    <row r="498">
      <c r="A498" s="29"/>
      <c r="B498" s="29"/>
      <c r="C498" s="29"/>
    </row>
    <row r="499">
      <c r="A499" s="29"/>
      <c r="B499" s="29"/>
      <c r="C499" s="29"/>
    </row>
    <row r="500">
      <c r="A500" s="29"/>
      <c r="B500" s="29"/>
      <c r="C500" s="29"/>
    </row>
    <row r="501">
      <c r="A501" s="29"/>
      <c r="B501" s="29"/>
      <c r="C501" s="29"/>
    </row>
    <row r="502">
      <c r="A502" s="29"/>
      <c r="B502" s="29"/>
      <c r="C502" s="29"/>
    </row>
    <row r="503">
      <c r="A503" s="29"/>
      <c r="B503" s="29"/>
      <c r="C503" s="29"/>
    </row>
    <row r="504">
      <c r="A504" s="29"/>
      <c r="B504" s="29"/>
      <c r="C504" s="29"/>
    </row>
    <row r="505">
      <c r="A505" s="29"/>
      <c r="B505" s="29"/>
      <c r="C505" s="29"/>
    </row>
    <row r="506">
      <c r="A506" s="29"/>
      <c r="B506" s="29"/>
      <c r="C506" s="29"/>
    </row>
    <row r="507">
      <c r="A507" s="29"/>
      <c r="B507" s="29"/>
      <c r="C507" s="29"/>
    </row>
    <row r="508">
      <c r="A508" s="29"/>
      <c r="B508" s="29"/>
      <c r="C508" s="29"/>
    </row>
    <row r="509">
      <c r="A509" s="29"/>
      <c r="B509" s="29"/>
      <c r="C509" s="29"/>
    </row>
    <row r="510">
      <c r="A510" s="29"/>
      <c r="B510" s="29"/>
      <c r="C510" s="29"/>
    </row>
    <row r="511">
      <c r="A511" s="29"/>
      <c r="B511" s="29"/>
      <c r="C511" s="29"/>
    </row>
    <row r="512">
      <c r="A512" s="29"/>
      <c r="B512" s="29"/>
      <c r="C512" s="29"/>
    </row>
    <row r="513">
      <c r="A513" s="29"/>
      <c r="B513" s="29"/>
      <c r="C513" s="29"/>
    </row>
    <row r="514">
      <c r="A514" s="29"/>
      <c r="B514" s="29"/>
      <c r="C514" s="29"/>
    </row>
    <row r="515">
      <c r="A515" s="29"/>
      <c r="B515" s="29"/>
      <c r="C515" s="29"/>
    </row>
    <row r="516">
      <c r="A516" s="29"/>
      <c r="B516" s="29"/>
      <c r="C516" s="29"/>
    </row>
    <row r="517">
      <c r="A517" s="29"/>
      <c r="B517" s="29"/>
      <c r="C517" s="29"/>
    </row>
    <row r="518">
      <c r="A518" s="29"/>
      <c r="B518" s="29"/>
      <c r="C518" s="29"/>
    </row>
    <row r="519">
      <c r="A519" s="29"/>
      <c r="B519" s="29"/>
      <c r="C519" s="29"/>
    </row>
    <row r="520">
      <c r="A520" s="29"/>
      <c r="B520" s="29"/>
      <c r="C520" s="29"/>
    </row>
    <row r="521">
      <c r="A521" s="29"/>
      <c r="B521" s="29"/>
      <c r="C521" s="29"/>
    </row>
    <row r="522">
      <c r="A522" s="29"/>
      <c r="B522" s="29"/>
      <c r="C522" s="29"/>
    </row>
    <row r="523">
      <c r="A523" s="29"/>
      <c r="B523" s="29"/>
      <c r="C523" s="29"/>
    </row>
    <row r="524">
      <c r="A524" s="29"/>
      <c r="B524" s="29"/>
      <c r="C524" s="29"/>
    </row>
    <row r="525">
      <c r="A525" s="29"/>
      <c r="B525" s="29"/>
      <c r="C525" s="29"/>
    </row>
    <row r="526">
      <c r="A526" s="29"/>
      <c r="B526" s="29"/>
      <c r="C526" s="29"/>
    </row>
    <row r="527">
      <c r="A527" s="29"/>
      <c r="B527" s="29"/>
      <c r="C527" s="29"/>
    </row>
    <row r="528">
      <c r="A528" s="29"/>
      <c r="B528" s="29"/>
      <c r="C528" s="29"/>
    </row>
    <row r="529">
      <c r="A529" s="29"/>
      <c r="B529" s="29"/>
      <c r="C529" s="29"/>
    </row>
    <row r="530">
      <c r="A530" s="29"/>
      <c r="B530" s="29"/>
      <c r="C530" s="29"/>
    </row>
    <row r="531">
      <c r="A531" s="29"/>
      <c r="B531" s="29"/>
      <c r="C531" s="29"/>
    </row>
    <row r="532">
      <c r="A532" s="29"/>
      <c r="B532" s="29"/>
      <c r="C532" s="29"/>
    </row>
    <row r="533">
      <c r="A533" s="29"/>
      <c r="B533" s="29"/>
      <c r="C533" s="29"/>
    </row>
    <row r="534">
      <c r="A534" s="29"/>
      <c r="B534" s="29"/>
      <c r="C534" s="29"/>
    </row>
    <row r="535">
      <c r="A535" s="29"/>
      <c r="B535" s="29"/>
      <c r="C535" s="29"/>
    </row>
    <row r="536">
      <c r="A536" s="29"/>
      <c r="B536" s="29"/>
      <c r="C536" s="29"/>
    </row>
    <row r="537">
      <c r="A537" s="29"/>
      <c r="B537" s="29"/>
      <c r="C537" s="29"/>
    </row>
    <row r="538">
      <c r="A538" s="29"/>
      <c r="B538" s="29"/>
      <c r="C538" s="29"/>
    </row>
    <row r="539">
      <c r="A539" s="29"/>
      <c r="B539" s="29"/>
      <c r="C539" s="29"/>
    </row>
    <row r="540">
      <c r="A540" s="29"/>
      <c r="B540" s="29"/>
      <c r="C540" s="29"/>
    </row>
    <row r="541">
      <c r="A541" s="29"/>
      <c r="B541" s="29"/>
      <c r="C541" s="29"/>
    </row>
    <row r="542">
      <c r="A542" s="29"/>
      <c r="B542" s="29"/>
      <c r="C542" s="29"/>
    </row>
    <row r="543">
      <c r="A543" s="29"/>
      <c r="B543" s="29"/>
      <c r="C543" s="29"/>
    </row>
    <row r="544">
      <c r="A544" s="29"/>
      <c r="B544" s="29"/>
      <c r="C544" s="29"/>
    </row>
    <row r="545">
      <c r="A545" s="29"/>
      <c r="B545" s="29"/>
      <c r="C545" s="29"/>
    </row>
    <row r="546">
      <c r="A546" s="29"/>
      <c r="B546" s="29"/>
      <c r="C546" s="29"/>
    </row>
    <row r="547">
      <c r="A547" s="29"/>
      <c r="B547" s="29"/>
      <c r="C547" s="29"/>
    </row>
    <row r="548">
      <c r="A548" s="29"/>
      <c r="B548" s="29"/>
      <c r="C548" s="29"/>
    </row>
    <row r="549">
      <c r="A549" s="29"/>
      <c r="B549" s="29"/>
      <c r="C549" s="29"/>
    </row>
    <row r="550">
      <c r="A550" s="29"/>
      <c r="B550" s="29"/>
      <c r="C550" s="29"/>
    </row>
    <row r="551">
      <c r="A551" s="29"/>
      <c r="B551" s="29"/>
      <c r="C551" s="29"/>
    </row>
    <row r="552">
      <c r="A552" s="29"/>
      <c r="B552" s="29"/>
      <c r="C552" s="29"/>
    </row>
    <row r="553">
      <c r="A553" s="29"/>
      <c r="B553" s="29"/>
      <c r="C553" s="29"/>
    </row>
    <row r="554">
      <c r="A554" s="29"/>
      <c r="B554" s="29"/>
      <c r="C554" s="29"/>
    </row>
    <row r="555">
      <c r="A555" s="29"/>
      <c r="B555" s="29"/>
      <c r="C555" s="29"/>
    </row>
    <row r="556">
      <c r="A556" s="29"/>
      <c r="B556" s="29"/>
      <c r="C556" s="29"/>
    </row>
    <row r="557">
      <c r="A557" s="29"/>
      <c r="B557" s="29"/>
      <c r="C557" s="29"/>
    </row>
    <row r="558">
      <c r="A558" s="29"/>
      <c r="B558" s="29"/>
      <c r="C558" s="29"/>
    </row>
    <row r="559">
      <c r="A559" s="29"/>
      <c r="B559" s="29"/>
      <c r="C559" s="29"/>
    </row>
    <row r="560">
      <c r="A560" s="29"/>
      <c r="B560" s="29"/>
      <c r="C560" s="29"/>
    </row>
    <row r="561">
      <c r="A561" s="29"/>
      <c r="B561" s="29"/>
      <c r="C561" s="29"/>
    </row>
    <row r="562">
      <c r="A562" s="29"/>
      <c r="B562" s="29"/>
      <c r="C562" s="29"/>
    </row>
    <row r="563">
      <c r="A563" s="29"/>
      <c r="B563" s="29"/>
      <c r="C563" s="29"/>
    </row>
    <row r="564">
      <c r="A564" s="29"/>
      <c r="B564" s="29"/>
      <c r="C564" s="29"/>
    </row>
    <row r="565">
      <c r="A565" s="29"/>
      <c r="B565" s="29"/>
      <c r="C565" s="29"/>
    </row>
    <row r="566">
      <c r="A566" s="29"/>
      <c r="B566" s="29"/>
      <c r="C566" s="29"/>
    </row>
    <row r="567">
      <c r="A567" s="29"/>
      <c r="B567" s="29"/>
      <c r="C567" s="29"/>
    </row>
    <row r="568">
      <c r="A568" s="29"/>
      <c r="B568" s="29"/>
      <c r="C568" s="29"/>
    </row>
    <row r="569">
      <c r="A569" s="29"/>
      <c r="B569" s="29"/>
      <c r="C569" s="29"/>
    </row>
    <row r="570">
      <c r="A570" s="29"/>
      <c r="B570" s="29"/>
      <c r="C570" s="29"/>
    </row>
    <row r="571">
      <c r="A571" s="29"/>
      <c r="B571" s="29"/>
      <c r="C571" s="29"/>
    </row>
    <row r="572">
      <c r="A572" s="29"/>
      <c r="B572" s="29"/>
      <c r="C572" s="29"/>
    </row>
    <row r="573">
      <c r="A573" s="29"/>
      <c r="B573" s="29"/>
      <c r="C573" s="29"/>
    </row>
    <row r="574">
      <c r="A574" s="29"/>
      <c r="B574" s="29"/>
      <c r="C574" s="29"/>
    </row>
    <row r="575">
      <c r="A575" s="29"/>
      <c r="B575" s="29"/>
      <c r="C575" s="29"/>
    </row>
    <row r="576">
      <c r="A576" s="29"/>
      <c r="B576" s="29"/>
      <c r="C576" s="29"/>
    </row>
    <row r="577">
      <c r="A577" s="29"/>
      <c r="B577" s="29"/>
      <c r="C577" s="29"/>
    </row>
    <row r="578">
      <c r="A578" s="29"/>
      <c r="B578" s="29"/>
      <c r="C578" s="29"/>
    </row>
    <row r="579">
      <c r="A579" s="29"/>
      <c r="B579" s="29"/>
      <c r="C579" s="29"/>
    </row>
    <row r="580">
      <c r="A580" s="29"/>
      <c r="B580" s="29"/>
      <c r="C580" s="29"/>
    </row>
    <row r="581">
      <c r="A581" s="29"/>
      <c r="B581" s="29"/>
      <c r="C581" s="29"/>
    </row>
    <row r="582">
      <c r="A582" s="29"/>
      <c r="B582" s="29"/>
      <c r="C582" s="29"/>
    </row>
    <row r="583">
      <c r="A583" s="29"/>
      <c r="B583" s="29"/>
      <c r="C583" s="29"/>
    </row>
    <row r="584">
      <c r="A584" s="29"/>
      <c r="B584" s="29"/>
      <c r="C584" s="29"/>
    </row>
    <row r="585">
      <c r="A585" s="29"/>
      <c r="B585" s="29"/>
      <c r="C585" s="29"/>
    </row>
    <row r="586">
      <c r="A586" s="29"/>
      <c r="B586" s="29"/>
      <c r="C586" s="29"/>
    </row>
    <row r="587">
      <c r="A587" s="29"/>
      <c r="B587" s="29"/>
      <c r="C587" s="29"/>
    </row>
    <row r="588">
      <c r="A588" s="29"/>
      <c r="B588" s="29"/>
      <c r="C588" s="29"/>
    </row>
    <row r="589">
      <c r="A589" s="29"/>
      <c r="B589" s="29"/>
      <c r="C589" s="29"/>
    </row>
    <row r="590">
      <c r="A590" s="29"/>
      <c r="B590" s="29"/>
      <c r="C590" s="29"/>
    </row>
    <row r="591">
      <c r="A591" s="29"/>
      <c r="B591" s="29"/>
      <c r="C591" s="29"/>
    </row>
    <row r="592">
      <c r="A592" s="29"/>
      <c r="B592" s="29"/>
      <c r="C592" s="29"/>
    </row>
    <row r="593">
      <c r="A593" s="29"/>
      <c r="B593" s="29"/>
      <c r="C593" s="29"/>
    </row>
    <row r="594">
      <c r="A594" s="29"/>
      <c r="B594" s="29"/>
      <c r="C594" s="29"/>
    </row>
    <row r="595">
      <c r="A595" s="29"/>
      <c r="B595" s="29"/>
      <c r="C595" s="29"/>
    </row>
    <row r="596">
      <c r="A596" s="29"/>
      <c r="B596" s="29"/>
      <c r="C596" s="29"/>
    </row>
    <row r="597">
      <c r="A597" s="29"/>
      <c r="B597" s="29"/>
      <c r="C597" s="29"/>
    </row>
    <row r="598">
      <c r="A598" s="29"/>
      <c r="B598" s="29"/>
      <c r="C598" s="29"/>
    </row>
    <row r="599">
      <c r="A599" s="29"/>
      <c r="B599" s="29"/>
      <c r="C599" s="29"/>
    </row>
    <row r="600">
      <c r="A600" s="29"/>
      <c r="B600" s="29"/>
      <c r="C600" s="29"/>
    </row>
    <row r="601">
      <c r="A601" s="29"/>
      <c r="B601" s="29"/>
      <c r="C601" s="29"/>
    </row>
    <row r="602">
      <c r="A602" s="29"/>
      <c r="B602" s="29"/>
      <c r="C602" s="29"/>
    </row>
    <row r="603">
      <c r="A603" s="29"/>
      <c r="B603" s="29"/>
      <c r="C603" s="29"/>
    </row>
    <row r="604">
      <c r="A604" s="29"/>
      <c r="B604" s="29"/>
      <c r="C604" s="29"/>
    </row>
    <row r="605">
      <c r="A605" s="29"/>
      <c r="B605" s="29"/>
      <c r="C605" s="29"/>
    </row>
    <row r="606">
      <c r="A606" s="29"/>
      <c r="B606" s="29"/>
      <c r="C606" s="29"/>
    </row>
    <row r="607">
      <c r="A607" s="29"/>
      <c r="B607" s="29"/>
      <c r="C607" s="29"/>
    </row>
    <row r="608">
      <c r="A608" s="29"/>
      <c r="B608" s="29"/>
      <c r="C608" s="29"/>
    </row>
    <row r="609">
      <c r="A609" s="29"/>
      <c r="B609" s="29"/>
      <c r="C609" s="29"/>
    </row>
    <row r="610">
      <c r="A610" s="29"/>
      <c r="B610" s="29"/>
      <c r="C610" s="29"/>
    </row>
    <row r="611">
      <c r="A611" s="29"/>
      <c r="B611" s="29"/>
      <c r="C611" s="29"/>
    </row>
    <row r="612">
      <c r="A612" s="29"/>
      <c r="B612" s="29"/>
      <c r="C612" s="29"/>
    </row>
    <row r="613">
      <c r="A613" s="29"/>
      <c r="B613" s="29"/>
      <c r="C613" s="29"/>
    </row>
    <row r="614">
      <c r="A614" s="29"/>
      <c r="B614" s="29"/>
      <c r="C614" s="29"/>
    </row>
    <row r="615">
      <c r="A615" s="29"/>
      <c r="B615" s="29"/>
      <c r="C615" s="29"/>
    </row>
    <row r="616">
      <c r="A616" s="29"/>
      <c r="B616" s="29"/>
      <c r="C616" s="29"/>
    </row>
    <row r="617">
      <c r="A617" s="29"/>
      <c r="B617" s="29"/>
      <c r="C617" s="29"/>
    </row>
    <row r="618">
      <c r="A618" s="29"/>
      <c r="B618" s="29"/>
      <c r="C618" s="29"/>
    </row>
    <row r="619">
      <c r="A619" s="29"/>
      <c r="B619" s="29"/>
      <c r="C619" s="29"/>
    </row>
    <row r="620">
      <c r="A620" s="29"/>
      <c r="B620" s="29"/>
      <c r="C620" s="29"/>
    </row>
    <row r="621">
      <c r="A621" s="29"/>
      <c r="B621" s="29"/>
      <c r="C621" s="29"/>
    </row>
    <row r="622">
      <c r="A622" s="29"/>
      <c r="B622" s="29"/>
      <c r="C622" s="29"/>
    </row>
    <row r="623">
      <c r="A623" s="29"/>
      <c r="B623" s="29"/>
      <c r="C623" s="29"/>
    </row>
    <row r="624">
      <c r="A624" s="29"/>
      <c r="B624" s="29"/>
      <c r="C624" s="29"/>
    </row>
    <row r="625">
      <c r="A625" s="29"/>
      <c r="B625" s="29"/>
      <c r="C625" s="29"/>
    </row>
    <row r="626">
      <c r="A626" s="29"/>
      <c r="B626" s="29"/>
      <c r="C626" s="29"/>
    </row>
    <row r="627">
      <c r="A627" s="29"/>
      <c r="B627" s="29"/>
      <c r="C627" s="29"/>
    </row>
    <row r="628">
      <c r="A628" s="29"/>
      <c r="B628" s="29"/>
      <c r="C628" s="29"/>
    </row>
    <row r="629">
      <c r="A629" s="29"/>
      <c r="B629" s="29"/>
      <c r="C629" s="29"/>
    </row>
    <row r="630">
      <c r="A630" s="29"/>
      <c r="B630" s="29"/>
      <c r="C630" s="29"/>
    </row>
    <row r="631">
      <c r="A631" s="29"/>
      <c r="B631" s="29"/>
      <c r="C631" s="29"/>
    </row>
    <row r="632">
      <c r="A632" s="29"/>
      <c r="B632" s="29"/>
      <c r="C632" s="29"/>
    </row>
    <row r="633">
      <c r="A633" s="29"/>
      <c r="B633" s="29"/>
      <c r="C633" s="29"/>
    </row>
    <row r="634">
      <c r="A634" s="29"/>
      <c r="B634" s="29"/>
      <c r="C634" s="29"/>
    </row>
    <row r="635">
      <c r="A635" s="29"/>
      <c r="B635" s="29"/>
      <c r="C635" s="29"/>
    </row>
    <row r="636">
      <c r="A636" s="29"/>
      <c r="B636" s="29"/>
      <c r="C636" s="29"/>
    </row>
    <row r="637">
      <c r="A637" s="29"/>
      <c r="B637" s="29"/>
      <c r="C637" s="29"/>
    </row>
    <row r="638">
      <c r="A638" s="29"/>
      <c r="B638" s="29"/>
      <c r="C638" s="29"/>
    </row>
    <row r="639">
      <c r="A639" s="29"/>
      <c r="B639" s="29"/>
      <c r="C639" s="29"/>
    </row>
    <row r="640">
      <c r="A640" s="29"/>
      <c r="B640" s="29"/>
      <c r="C640" s="29"/>
    </row>
    <row r="641">
      <c r="A641" s="29"/>
      <c r="B641" s="29"/>
      <c r="C641" s="29"/>
    </row>
    <row r="642">
      <c r="A642" s="29"/>
      <c r="B642" s="29"/>
      <c r="C642" s="29"/>
    </row>
    <row r="643">
      <c r="A643" s="29"/>
      <c r="B643" s="29"/>
      <c r="C643" s="29"/>
    </row>
    <row r="644">
      <c r="A644" s="29"/>
      <c r="B644" s="29"/>
      <c r="C644" s="29"/>
    </row>
    <row r="645">
      <c r="A645" s="29"/>
      <c r="B645" s="29"/>
      <c r="C645" s="29"/>
    </row>
    <row r="646">
      <c r="A646" s="29"/>
      <c r="B646" s="29"/>
      <c r="C646" s="29"/>
    </row>
    <row r="647">
      <c r="A647" s="29"/>
      <c r="B647" s="29"/>
      <c r="C647" s="29"/>
    </row>
    <row r="648">
      <c r="A648" s="29"/>
      <c r="B648" s="29"/>
      <c r="C648" s="29"/>
    </row>
    <row r="649">
      <c r="A649" s="29"/>
      <c r="B649" s="29"/>
      <c r="C649" s="29"/>
    </row>
    <row r="650">
      <c r="A650" s="29"/>
      <c r="B650" s="29"/>
      <c r="C650" s="29"/>
    </row>
    <row r="651">
      <c r="A651" s="29"/>
      <c r="B651" s="29"/>
      <c r="C651" s="29"/>
    </row>
    <row r="652">
      <c r="A652" s="29"/>
      <c r="B652" s="29"/>
      <c r="C652" s="29"/>
    </row>
    <row r="653">
      <c r="A653" s="29"/>
      <c r="B653" s="29"/>
      <c r="C653" s="29"/>
    </row>
    <row r="654">
      <c r="A654" s="29"/>
      <c r="B654" s="29"/>
      <c r="C654" s="29"/>
    </row>
    <row r="655">
      <c r="A655" s="29"/>
      <c r="B655" s="29"/>
      <c r="C655" s="29"/>
    </row>
    <row r="656">
      <c r="A656" s="29"/>
      <c r="B656" s="29"/>
      <c r="C656" s="29"/>
    </row>
    <row r="657">
      <c r="A657" s="29"/>
      <c r="B657" s="29"/>
      <c r="C657" s="29"/>
    </row>
    <row r="658">
      <c r="A658" s="29"/>
      <c r="B658" s="29"/>
      <c r="C658" s="29"/>
    </row>
    <row r="659">
      <c r="A659" s="29"/>
      <c r="B659" s="29"/>
      <c r="C659" s="29"/>
    </row>
    <row r="660">
      <c r="A660" s="29"/>
      <c r="B660" s="29"/>
      <c r="C660" s="29"/>
    </row>
    <row r="661">
      <c r="A661" s="29"/>
      <c r="B661" s="29"/>
      <c r="C661" s="29"/>
    </row>
    <row r="662">
      <c r="A662" s="29"/>
      <c r="B662" s="29"/>
      <c r="C662" s="29"/>
    </row>
    <row r="663">
      <c r="A663" s="29"/>
      <c r="B663" s="29"/>
      <c r="C663" s="29"/>
    </row>
    <row r="664">
      <c r="A664" s="29"/>
      <c r="B664" s="29"/>
      <c r="C664" s="29"/>
    </row>
    <row r="665">
      <c r="A665" s="29"/>
      <c r="B665" s="29"/>
      <c r="C665" s="29"/>
    </row>
    <row r="666">
      <c r="A666" s="29"/>
      <c r="B666" s="29"/>
      <c r="C666" s="29"/>
    </row>
    <row r="667">
      <c r="A667" s="29"/>
      <c r="B667" s="29"/>
      <c r="C667" s="29"/>
    </row>
    <row r="668">
      <c r="A668" s="29"/>
      <c r="B668" s="29"/>
      <c r="C668" s="29"/>
    </row>
    <row r="669">
      <c r="A669" s="29"/>
      <c r="B669" s="29"/>
      <c r="C669" s="29"/>
    </row>
    <row r="670">
      <c r="A670" s="29"/>
      <c r="B670" s="29"/>
      <c r="C670" s="29"/>
    </row>
    <row r="671">
      <c r="A671" s="29"/>
      <c r="B671" s="29"/>
      <c r="C671" s="29"/>
    </row>
    <row r="672">
      <c r="A672" s="29"/>
      <c r="B672" s="29"/>
      <c r="C672" s="29"/>
    </row>
    <row r="673">
      <c r="A673" s="29"/>
      <c r="B673" s="29"/>
      <c r="C673" s="29"/>
    </row>
    <row r="674">
      <c r="A674" s="29"/>
      <c r="B674" s="29"/>
      <c r="C674" s="29"/>
    </row>
    <row r="675">
      <c r="A675" s="29"/>
      <c r="B675" s="29"/>
      <c r="C675" s="29"/>
    </row>
    <row r="676">
      <c r="A676" s="29"/>
      <c r="B676" s="29"/>
      <c r="C676" s="29"/>
    </row>
    <row r="677">
      <c r="A677" s="29"/>
      <c r="B677" s="29"/>
      <c r="C677" s="29"/>
    </row>
    <row r="678">
      <c r="A678" s="29"/>
      <c r="B678" s="29"/>
      <c r="C678" s="29"/>
    </row>
    <row r="679">
      <c r="A679" s="29"/>
      <c r="B679" s="29"/>
      <c r="C679" s="29"/>
    </row>
    <row r="680">
      <c r="A680" s="29"/>
      <c r="B680" s="29"/>
      <c r="C680" s="29"/>
    </row>
    <row r="681">
      <c r="A681" s="29"/>
      <c r="B681" s="29"/>
      <c r="C681" s="29"/>
    </row>
    <row r="682">
      <c r="A682" s="29"/>
      <c r="B682" s="29"/>
      <c r="C682" s="29"/>
    </row>
    <row r="683">
      <c r="A683" s="29"/>
      <c r="B683" s="29"/>
      <c r="C683" s="29"/>
    </row>
    <row r="684">
      <c r="A684" s="29"/>
      <c r="B684" s="29"/>
      <c r="C684" s="29"/>
    </row>
    <row r="685">
      <c r="A685" s="29"/>
      <c r="B685" s="29"/>
      <c r="C685" s="29"/>
    </row>
    <row r="686">
      <c r="A686" s="29"/>
      <c r="B686" s="29"/>
      <c r="C686" s="29"/>
    </row>
    <row r="687">
      <c r="A687" s="29"/>
      <c r="B687" s="29"/>
      <c r="C687" s="29"/>
    </row>
    <row r="688">
      <c r="A688" s="29"/>
      <c r="B688" s="29"/>
      <c r="C688" s="29"/>
    </row>
    <row r="689">
      <c r="A689" s="29"/>
      <c r="B689" s="29"/>
      <c r="C689" s="29"/>
    </row>
    <row r="690">
      <c r="A690" s="29"/>
      <c r="B690" s="29"/>
      <c r="C690" s="29"/>
    </row>
    <row r="691">
      <c r="A691" s="29"/>
      <c r="B691" s="29"/>
      <c r="C691" s="29"/>
    </row>
    <row r="692">
      <c r="A692" s="29"/>
      <c r="B692" s="29"/>
      <c r="C692" s="29"/>
    </row>
    <row r="693">
      <c r="A693" s="29"/>
      <c r="B693" s="29"/>
      <c r="C693" s="29"/>
    </row>
    <row r="694">
      <c r="A694" s="29"/>
      <c r="B694" s="29"/>
      <c r="C694" s="29"/>
    </row>
    <row r="695">
      <c r="A695" s="29"/>
      <c r="B695" s="29"/>
      <c r="C695" s="29"/>
    </row>
    <row r="696">
      <c r="A696" s="29"/>
      <c r="B696" s="29"/>
      <c r="C696" s="29"/>
    </row>
    <row r="697">
      <c r="A697" s="29"/>
      <c r="B697" s="29"/>
      <c r="C697" s="29"/>
    </row>
    <row r="698">
      <c r="A698" s="29"/>
      <c r="B698" s="29"/>
      <c r="C698" s="29"/>
    </row>
    <row r="699">
      <c r="A699" s="29"/>
      <c r="B699" s="29"/>
      <c r="C699" s="29"/>
    </row>
    <row r="700">
      <c r="A700" s="29"/>
      <c r="B700" s="29"/>
      <c r="C700" s="29"/>
    </row>
    <row r="701">
      <c r="A701" s="29"/>
      <c r="B701" s="29"/>
      <c r="C701" s="29"/>
    </row>
    <row r="702">
      <c r="A702" s="29"/>
      <c r="B702" s="29"/>
      <c r="C702" s="29"/>
    </row>
    <row r="703">
      <c r="A703" s="29"/>
      <c r="B703" s="29"/>
      <c r="C703" s="29"/>
    </row>
    <row r="704">
      <c r="A704" s="29"/>
      <c r="B704" s="29"/>
      <c r="C704" s="29"/>
    </row>
    <row r="705">
      <c r="A705" s="29"/>
      <c r="B705" s="29"/>
      <c r="C705" s="29"/>
    </row>
    <row r="706">
      <c r="A706" s="29"/>
      <c r="B706" s="29"/>
      <c r="C706" s="29"/>
    </row>
    <row r="707">
      <c r="A707" s="29"/>
      <c r="B707" s="29"/>
      <c r="C707" s="29"/>
    </row>
    <row r="708">
      <c r="A708" s="29"/>
      <c r="B708" s="29"/>
      <c r="C708" s="29"/>
    </row>
    <row r="709">
      <c r="A709" s="29"/>
      <c r="B709" s="29"/>
      <c r="C709" s="29"/>
    </row>
    <row r="710">
      <c r="A710" s="29"/>
      <c r="B710" s="29"/>
      <c r="C710" s="29"/>
    </row>
    <row r="711">
      <c r="A711" s="29"/>
      <c r="B711" s="29"/>
      <c r="C711" s="29"/>
    </row>
    <row r="712">
      <c r="A712" s="29"/>
      <c r="B712" s="29"/>
      <c r="C712" s="29"/>
    </row>
    <row r="713">
      <c r="A713" s="29"/>
      <c r="B713" s="29"/>
      <c r="C713" s="29"/>
    </row>
    <row r="714">
      <c r="A714" s="29"/>
      <c r="B714" s="29"/>
      <c r="C714" s="29"/>
    </row>
    <row r="715">
      <c r="A715" s="29"/>
      <c r="B715" s="29"/>
      <c r="C715" s="29"/>
    </row>
    <row r="716">
      <c r="A716" s="29"/>
      <c r="B716" s="29"/>
      <c r="C716" s="29"/>
    </row>
    <row r="717">
      <c r="A717" s="29"/>
      <c r="B717" s="29"/>
      <c r="C717" s="29"/>
    </row>
    <row r="718">
      <c r="A718" s="29"/>
      <c r="B718" s="29"/>
      <c r="C718" s="29"/>
    </row>
    <row r="719">
      <c r="A719" s="29"/>
      <c r="B719" s="29"/>
      <c r="C719" s="29"/>
    </row>
    <row r="720">
      <c r="A720" s="29"/>
      <c r="B720" s="29"/>
      <c r="C720" s="29"/>
    </row>
    <row r="721">
      <c r="A721" s="29"/>
      <c r="B721" s="29"/>
      <c r="C721" s="29"/>
    </row>
    <row r="722">
      <c r="A722" s="29"/>
      <c r="B722" s="29"/>
      <c r="C722" s="29"/>
    </row>
    <row r="723">
      <c r="A723" s="29"/>
      <c r="B723" s="29"/>
      <c r="C723" s="29"/>
    </row>
    <row r="724">
      <c r="A724" s="29"/>
      <c r="B724" s="29"/>
      <c r="C724" s="29"/>
    </row>
    <row r="725">
      <c r="A725" s="29"/>
      <c r="B725" s="29"/>
      <c r="C725" s="29"/>
    </row>
    <row r="726">
      <c r="A726" s="29"/>
      <c r="B726" s="29"/>
      <c r="C726" s="29"/>
    </row>
    <row r="727">
      <c r="A727" s="29"/>
      <c r="B727" s="29"/>
      <c r="C727" s="29"/>
    </row>
    <row r="728">
      <c r="A728" s="29"/>
      <c r="B728" s="29"/>
      <c r="C728" s="29"/>
    </row>
    <row r="729">
      <c r="A729" s="29"/>
      <c r="B729" s="29"/>
      <c r="C729" s="29"/>
    </row>
    <row r="730">
      <c r="A730" s="29"/>
      <c r="B730" s="29"/>
      <c r="C730" s="29"/>
    </row>
    <row r="731">
      <c r="A731" s="29"/>
      <c r="B731" s="29"/>
      <c r="C731" s="29"/>
    </row>
    <row r="732">
      <c r="A732" s="29"/>
      <c r="B732" s="29"/>
      <c r="C732" s="29"/>
    </row>
    <row r="733">
      <c r="A733" s="29"/>
      <c r="B733" s="29"/>
      <c r="C733" s="29"/>
    </row>
    <row r="734">
      <c r="A734" s="29"/>
      <c r="B734" s="29"/>
      <c r="C734" s="29"/>
    </row>
    <row r="735">
      <c r="A735" s="29"/>
      <c r="B735" s="29"/>
      <c r="C735" s="29"/>
    </row>
    <row r="736">
      <c r="A736" s="29"/>
      <c r="B736" s="29"/>
      <c r="C736" s="29"/>
    </row>
    <row r="737">
      <c r="A737" s="29"/>
      <c r="B737" s="29"/>
      <c r="C737" s="29"/>
    </row>
    <row r="738">
      <c r="A738" s="29"/>
      <c r="B738" s="29"/>
      <c r="C738" s="29"/>
    </row>
    <row r="739">
      <c r="A739" s="29"/>
      <c r="B739" s="29"/>
      <c r="C739" s="29"/>
    </row>
    <row r="740">
      <c r="A740" s="29"/>
      <c r="B740" s="29"/>
      <c r="C740" s="29"/>
    </row>
    <row r="741">
      <c r="A741" s="29"/>
      <c r="B741" s="29"/>
      <c r="C741" s="29"/>
    </row>
    <row r="742">
      <c r="A742" s="29"/>
      <c r="B742" s="29"/>
      <c r="C742" s="29"/>
    </row>
    <row r="743">
      <c r="A743" s="29"/>
      <c r="B743" s="29"/>
      <c r="C743" s="29"/>
    </row>
    <row r="744">
      <c r="A744" s="29"/>
      <c r="B744" s="29"/>
      <c r="C744" s="29"/>
    </row>
    <row r="745">
      <c r="A745" s="29"/>
      <c r="B745" s="29"/>
      <c r="C745" s="29"/>
    </row>
    <row r="746">
      <c r="A746" s="29"/>
      <c r="B746" s="29"/>
      <c r="C746" s="29"/>
    </row>
    <row r="747">
      <c r="A747" s="29"/>
      <c r="B747" s="29"/>
      <c r="C747" s="29"/>
    </row>
    <row r="748">
      <c r="A748" s="29"/>
      <c r="B748" s="29"/>
      <c r="C748" s="29"/>
    </row>
    <row r="749">
      <c r="A749" s="29"/>
      <c r="B749" s="29"/>
      <c r="C749" s="29"/>
    </row>
    <row r="750">
      <c r="A750" s="29"/>
      <c r="B750" s="29"/>
      <c r="C750" s="29"/>
    </row>
    <row r="751">
      <c r="A751" s="29"/>
      <c r="B751" s="29"/>
      <c r="C751" s="29"/>
    </row>
    <row r="752">
      <c r="A752" s="29"/>
      <c r="B752" s="29"/>
      <c r="C752" s="29"/>
    </row>
    <row r="753">
      <c r="A753" s="29"/>
      <c r="B753" s="29"/>
      <c r="C753" s="29"/>
    </row>
    <row r="754">
      <c r="A754" s="29"/>
      <c r="B754" s="29"/>
      <c r="C754" s="29"/>
    </row>
    <row r="755">
      <c r="A755" s="29"/>
      <c r="B755" s="29"/>
      <c r="C755" s="29"/>
    </row>
    <row r="756">
      <c r="A756" s="29"/>
      <c r="B756" s="29"/>
      <c r="C756" s="29"/>
    </row>
    <row r="757">
      <c r="A757" s="29"/>
      <c r="B757" s="29"/>
      <c r="C757" s="29"/>
    </row>
    <row r="758">
      <c r="A758" s="29"/>
      <c r="B758" s="29"/>
      <c r="C758" s="29"/>
    </row>
    <row r="759">
      <c r="A759" s="29"/>
      <c r="B759" s="29"/>
      <c r="C759" s="29"/>
    </row>
    <row r="760">
      <c r="A760" s="29"/>
      <c r="B760" s="29"/>
      <c r="C760" s="29"/>
    </row>
    <row r="761">
      <c r="A761" s="29"/>
      <c r="B761" s="29"/>
      <c r="C761" s="29"/>
    </row>
    <row r="762">
      <c r="A762" s="29"/>
      <c r="B762" s="29"/>
      <c r="C762" s="29"/>
    </row>
    <row r="763">
      <c r="A763" s="29"/>
      <c r="B763" s="29"/>
      <c r="C763" s="29"/>
    </row>
    <row r="764">
      <c r="A764" s="29"/>
      <c r="B764" s="29"/>
      <c r="C764" s="29"/>
    </row>
    <row r="765">
      <c r="A765" s="29"/>
      <c r="B765" s="29"/>
      <c r="C765" s="29"/>
    </row>
    <row r="766">
      <c r="A766" s="29"/>
      <c r="B766" s="29"/>
      <c r="C766" s="29"/>
    </row>
    <row r="767">
      <c r="A767" s="29"/>
      <c r="B767" s="29"/>
      <c r="C767" s="29"/>
    </row>
    <row r="768">
      <c r="A768" s="29"/>
      <c r="B768" s="29"/>
      <c r="C768" s="29"/>
    </row>
    <row r="769">
      <c r="A769" s="29"/>
      <c r="B769" s="29"/>
      <c r="C769" s="29"/>
    </row>
    <row r="770">
      <c r="A770" s="29"/>
      <c r="B770" s="29"/>
      <c r="C770" s="29"/>
    </row>
    <row r="771">
      <c r="A771" s="29"/>
      <c r="B771" s="29"/>
      <c r="C771" s="29"/>
    </row>
    <row r="772">
      <c r="A772" s="29"/>
      <c r="B772" s="29"/>
      <c r="C772" s="29"/>
    </row>
    <row r="773">
      <c r="A773" s="29"/>
      <c r="B773" s="29"/>
      <c r="C773" s="29"/>
    </row>
    <row r="774">
      <c r="A774" s="29"/>
      <c r="B774" s="29"/>
      <c r="C774" s="29"/>
    </row>
    <row r="775">
      <c r="A775" s="29"/>
      <c r="B775" s="29"/>
      <c r="C775" s="29"/>
    </row>
    <row r="776">
      <c r="A776" s="29"/>
      <c r="B776" s="29"/>
      <c r="C776" s="29"/>
    </row>
    <row r="777">
      <c r="A777" s="29"/>
      <c r="B777" s="29"/>
      <c r="C777" s="29"/>
    </row>
    <row r="778">
      <c r="A778" s="29"/>
      <c r="B778" s="29"/>
      <c r="C778" s="29"/>
    </row>
    <row r="779">
      <c r="A779" s="29"/>
      <c r="B779" s="29"/>
      <c r="C779" s="29"/>
    </row>
    <row r="780">
      <c r="A780" s="29"/>
      <c r="B780" s="29"/>
      <c r="C780" s="29"/>
    </row>
    <row r="781">
      <c r="A781" s="29"/>
      <c r="B781" s="29"/>
      <c r="C781" s="29"/>
    </row>
    <row r="782">
      <c r="A782" s="29"/>
      <c r="B782" s="29"/>
      <c r="C782" s="29"/>
    </row>
    <row r="783">
      <c r="A783" s="29"/>
      <c r="B783" s="29"/>
      <c r="C783" s="29"/>
    </row>
    <row r="784">
      <c r="A784" s="29"/>
      <c r="B784" s="29"/>
      <c r="C784" s="29"/>
    </row>
    <row r="785">
      <c r="A785" s="29"/>
      <c r="B785" s="29"/>
      <c r="C785" s="29"/>
    </row>
    <row r="786">
      <c r="A786" s="29"/>
      <c r="B786" s="29"/>
      <c r="C786" s="29"/>
    </row>
    <row r="787">
      <c r="A787" s="29"/>
      <c r="B787" s="29"/>
      <c r="C787" s="29"/>
    </row>
    <row r="788">
      <c r="A788" s="29"/>
      <c r="B788" s="29"/>
      <c r="C788" s="29"/>
    </row>
    <row r="789">
      <c r="A789" s="29"/>
      <c r="B789" s="29"/>
      <c r="C789" s="29"/>
    </row>
    <row r="790">
      <c r="A790" s="29"/>
      <c r="B790" s="29"/>
      <c r="C790" s="29"/>
    </row>
    <row r="791">
      <c r="A791" s="29"/>
      <c r="B791" s="29"/>
      <c r="C791" s="29"/>
    </row>
    <row r="792">
      <c r="A792" s="29"/>
      <c r="B792" s="29"/>
      <c r="C792" s="29"/>
    </row>
    <row r="793">
      <c r="A793" s="29"/>
      <c r="B793" s="29"/>
      <c r="C793" s="29"/>
    </row>
    <row r="794">
      <c r="A794" s="29"/>
      <c r="B794" s="29"/>
      <c r="C794" s="29"/>
    </row>
    <row r="795">
      <c r="A795" s="29"/>
      <c r="B795" s="29"/>
      <c r="C795" s="29"/>
    </row>
    <row r="796">
      <c r="A796" s="29"/>
      <c r="B796" s="29"/>
      <c r="C796" s="29"/>
    </row>
    <row r="797">
      <c r="A797" s="29"/>
      <c r="B797" s="29"/>
      <c r="C797" s="29"/>
    </row>
    <row r="798">
      <c r="A798" s="29"/>
      <c r="B798" s="29"/>
      <c r="C798" s="29"/>
    </row>
    <row r="799">
      <c r="A799" s="29"/>
      <c r="B799" s="29"/>
      <c r="C799" s="29"/>
    </row>
    <row r="800">
      <c r="A800" s="29"/>
      <c r="B800" s="29"/>
      <c r="C800" s="29"/>
    </row>
    <row r="801">
      <c r="A801" s="29"/>
      <c r="B801" s="29"/>
      <c r="C801" s="29"/>
    </row>
    <row r="802">
      <c r="A802" s="29"/>
      <c r="B802" s="29"/>
      <c r="C802" s="29"/>
    </row>
    <row r="803">
      <c r="A803" s="29"/>
      <c r="B803" s="29"/>
      <c r="C803" s="29"/>
    </row>
    <row r="804">
      <c r="A804" s="29"/>
      <c r="B804" s="29"/>
      <c r="C804" s="29"/>
    </row>
    <row r="805">
      <c r="A805" s="29"/>
      <c r="B805" s="29"/>
      <c r="C805" s="29"/>
    </row>
    <row r="806">
      <c r="A806" s="29"/>
      <c r="B806" s="29"/>
      <c r="C806" s="29"/>
    </row>
    <row r="807">
      <c r="A807" s="29"/>
      <c r="B807" s="29"/>
      <c r="C807" s="29"/>
    </row>
    <row r="808">
      <c r="A808" s="29"/>
      <c r="B808" s="29"/>
      <c r="C808" s="29"/>
    </row>
    <row r="809">
      <c r="A809" s="29"/>
      <c r="B809" s="29"/>
      <c r="C809" s="29"/>
    </row>
    <row r="810">
      <c r="A810" s="29"/>
      <c r="B810" s="29"/>
      <c r="C810" s="29"/>
    </row>
    <row r="811">
      <c r="A811" s="29"/>
      <c r="B811" s="29"/>
      <c r="C811" s="29"/>
    </row>
    <row r="812">
      <c r="A812" s="29"/>
      <c r="B812" s="29"/>
      <c r="C812" s="29"/>
    </row>
    <row r="813">
      <c r="A813" s="29"/>
      <c r="B813" s="29"/>
      <c r="C813" s="29"/>
    </row>
    <row r="814">
      <c r="A814" s="29"/>
      <c r="B814" s="29"/>
      <c r="C814" s="29"/>
    </row>
    <row r="815">
      <c r="A815" s="29"/>
      <c r="B815" s="29"/>
      <c r="C815" s="29"/>
    </row>
    <row r="816">
      <c r="A816" s="29"/>
      <c r="B816" s="29"/>
      <c r="C816" s="29"/>
    </row>
    <row r="817">
      <c r="A817" s="29"/>
      <c r="B817" s="29"/>
      <c r="C817" s="29"/>
    </row>
    <row r="818">
      <c r="A818" s="29"/>
      <c r="B818" s="29"/>
      <c r="C818" s="29"/>
    </row>
    <row r="819">
      <c r="A819" s="29"/>
      <c r="B819" s="29"/>
      <c r="C819" s="29"/>
    </row>
    <row r="820">
      <c r="A820" s="29"/>
      <c r="B820" s="29"/>
      <c r="C820" s="29"/>
    </row>
    <row r="821">
      <c r="A821" s="29"/>
      <c r="B821" s="29"/>
      <c r="C821" s="29"/>
    </row>
    <row r="822">
      <c r="A822" s="29"/>
      <c r="B822" s="29"/>
      <c r="C822" s="29"/>
    </row>
    <row r="823">
      <c r="A823" s="29"/>
      <c r="B823" s="29"/>
      <c r="C823" s="29"/>
    </row>
    <row r="824">
      <c r="A824" s="29"/>
      <c r="B824" s="29"/>
      <c r="C824" s="29"/>
    </row>
    <row r="825">
      <c r="A825" s="29"/>
      <c r="B825" s="29"/>
      <c r="C825" s="29"/>
    </row>
    <row r="826">
      <c r="A826" s="29"/>
      <c r="B826" s="29"/>
      <c r="C826" s="29"/>
    </row>
    <row r="827">
      <c r="A827" s="29"/>
      <c r="B827" s="29"/>
      <c r="C827" s="29"/>
    </row>
    <row r="828">
      <c r="A828" s="29"/>
      <c r="B828" s="29"/>
      <c r="C828" s="29"/>
    </row>
    <row r="829">
      <c r="A829" s="29"/>
      <c r="B829" s="29"/>
      <c r="C829" s="29"/>
    </row>
    <row r="830">
      <c r="A830" s="29"/>
      <c r="B830" s="29"/>
      <c r="C830" s="29"/>
    </row>
    <row r="831">
      <c r="A831" s="29"/>
      <c r="B831" s="29"/>
      <c r="C831" s="29"/>
    </row>
    <row r="832">
      <c r="A832" s="29"/>
      <c r="B832" s="29"/>
      <c r="C832" s="29"/>
    </row>
    <row r="833">
      <c r="A833" s="29"/>
      <c r="B833" s="29"/>
      <c r="C833" s="29"/>
    </row>
    <row r="834">
      <c r="A834" s="29"/>
      <c r="B834" s="29"/>
      <c r="C834" s="29"/>
    </row>
    <row r="835">
      <c r="A835" s="29"/>
      <c r="B835" s="29"/>
      <c r="C835" s="29"/>
    </row>
    <row r="836">
      <c r="A836" s="29"/>
      <c r="B836" s="29"/>
      <c r="C836" s="29"/>
    </row>
    <row r="837">
      <c r="A837" s="29"/>
      <c r="B837" s="29"/>
      <c r="C837" s="29"/>
    </row>
    <row r="838">
      <c r="A838" s="29"/>
      <c r="B838" s="29"/>
      <c r="C838" s="29"/>
    </row>
    <row r="839">
      <c r="A839" s="29"/>
      <c r="B839" s="29"/>
      <c r="C839" s="29"/>
    </row>
    <row r="840">
      <c r="A840" s="29"/>
      <c r="B840" s="29"/>
      <c r="C840" s="29"/>
    </row>
    <row r="841">
      <c r="A841" s="29"/>
      <c r="B841" s="29"/>
      <c r="C841" s="29"/>
    </row>
    <row r="842">
      <c r="A842" s="29"/>
      <c r="B842" s="29"/>
      <c r="C842" s="29"/>
    </row>
    <row r="843">
      <c r="A843" s="29"/>
      <c r="B843" s="29"/>
      <c r="C843" s="29"/>
    </row>
    <row r="844">
      <c r="A844" s="29"/>
      <c r="B844" s="29"/>
      <c r="C844" s="29"/>
    </row>
    <row r="845">
      <c r="A845" s="29"/>
      <c r="B845" s="29"/>
      <c r="C845" s="29"/>
    </row>
    <row r="846">
      <c r="A846" s="29"/>
      <c r="B846" s="29"/>
      <c r="C846" s="29"/>
    </row>
    <row r="847">
      <c r="A847" s="29"/>
      <c r="B847" s="29"/>
      <c r="C847" s="29"/>
    </row>
    <row r="848">
      <c r="A848" s="29"/>
      <c r="B848" s="29"/>
      <c r="C848" s="29"/>
    </row>
    <row r="849">
      <c r="A849" s="29"/>
      <c r="B849" s="29"/>
      <c r="C849" s="29"/>
    </row>
    <row r="850">
      <c r="A850" s="29"/>
      <c r="B850" s="29"/>
      <c r="C850" s="29"/>
    </row>
    <row r="851">
      <c r="A851" s="29"/>
      <c r="B851" s="29"/>
      <c r="C851" s="29"/>
    </row>
    <row r="852">
      <c r="A852" s="29"/>
      <c r="B852" s="29"/>
      <c r="C852" s="29"/>
    </row>
    <row r="853">
      <c r="A853" s="29"/>
      <c r="B853" s="29"/>
      <c r="C853" s="29"/>
    </row>
    <row r="854">
      <c r="A854" s="29"/>
      <c r="B854" s="29"/>
      <c r="C854" s="29"/>
    </row>
    <row r="855">
      <c r="A855" s="29"/>
      <c r="B855" s="29"/>
      <c r="C855" s="29"/>
    </row>
    <row r="856">
      <c r="A856" s="29"/>
      <c r="B856" s="29"/>
      <c r="C856" s="29"/>
    </row>
    <row r="857">
      <c r="A857" s="29"/>
      <c r="B857" s="29"/>
      <c r="C857" s="29"/>
    </row>
    <row r="858">
      <c r="A858" s="29"/>
      <c r="B858" s="29"/>
      <c r="C858" s="29"/>
    </row>
    <row r="859">
      <c r="A859" s="29"/>
      <c r="B859" s="29"/>
      <c r="C859" s="29"/>
    </row>
    <row r="860">
      <c r="A860" s="29"/>
      <c r="B860" s="29"/>
      <c r="C860" s="29"/>
    </row>
    <row r="861">
      <c r="A861" s="29"/>
      <c r="B861" s="29"/>
      <c r="C861" s="29"/>
    </row>
    <row r="862">
      <c r="A862" s="29"/>
      <c r="B862" s="29"/>
      <c r="C862" s="29"/>
    </row>
    <row r="863">
      <c r="A863" s="29"/>
      <c r="B863" s="29"/>
      <c r="C863" s="29"/>
    </row>
    <row r="864">
      <c r="A864" s="29"/>
      <c r="B864" s="29"/>
      <c r="C864" s="29"/>
    </row>
    <row r="865">
      <c r="A865" s="29"/>
      <c r="B865" s="29"/>
      <c r="C865" s="29"/>
    </row>
    <row r="866">
      <c r="A866" s="29"/>
      <c r="B866" s="29"/>
      <c r="C866" s="29"/>
    </row>
    <row r="867">
      <c r="A867" s="29"/>
      <c r="B867" s="29"/>
      <c r="C867" s="29"/>
    </row>
    <row r="868">
      <c r="A868" s="29"/>
      <c r="B868" s="29"/>
      <c r="C868" s="29"/>
    </row>
    <row r="869">
      <c r="A869" s="29"/>
      <c r="B869" s="29"/>
      <c r="C869" s="29"/>
    </row>
    <row r="870">
      <c r="A870" s="29"/>
      <c r="B870" s="29"/>
      <c r="C870" s="29"/>
    </row>
    <row r="871">
      <c r="A871" s="29"/>
      <c r="B871" s="29"/>
      <c r="C871" s="29"/>
    </row>
    <row r="872">
      <c r="A872" s="29"/>
      <c r="B872" s="29"/>
      <c r="C872" s="29"/>
    </row>
    <row r="873">
      <c r="A873" s="29"/>
      <c r="B873" s="29"/>
      <c r="C873" s="29"/>
    </row>
    <row r="874">
      <c r="A874" s="29"/>
      <c r="B874" s="29"/>
      <c r="C874" s="29"/>
    </row>
    <row r="875">
      <c r="A875" s="29"/>
      <c r="B875" s="29"/>
      <c r="C875" s="29"/>
    </row>
    <row r="876">
      <c r="A876" s="29"/>
      <c r="B876" s="29"/>
      <c r="C876" s="29"/>
    </row>
    <row r="877">
      <c r="A877" s="29"/>
      <c r="B877" s="29"/>
      <c r="C877" s="29"/>
    </row>
    <row r="878">
      <c r="A878" s="29"/>
      <c r="B878" s="29"/>
      <c r="C878" s="29"/>
    </row>
    <row r="879">
      <c r="A879" s="29"/>
      <c r="B879" s="29"/>
      <c r="C879" s="29"/>
    </row>
    <row r="880">
      <c r="A880" s="29"/>
      <c r="B880" s="29"/>
      <c r="C880" s="29"/>
    </row>
    <row r="881">
      <c r="A881" s="29"/>
      <c r="B881" s="29"/>
      <c r="C881" s="29"/>
    </row>
    <row r="882">
      <c r="A882" s="29"/>
      <c r="B882" s="29"/>
      <c r="C882" s="29"/>
    </row>
    <row r="883">
      <c r="A883" s="29"/>
      <c r="B883" s="29"/>
      <c r="C883" s="29"/>
    </row>
    <row r="884">
      <c r="A884" s="29"/>
      <c r="B884" s="29"/>
      <c r="C884" s="29"/>
    </row>
    <row r="885">
      <c r="A885" s="29"/>
      <c r="B885" s="29"/>
      <c r="C885" s="29"/>
    </row>
    <row r="886">
      <c r="A886" s="29"/>
      <c r="B886" s="29"/>
      <c r="C886" s="29"/>
    </row>
    <row r="887">
      <c r="A887" s="29"/>
      <c r="B887" s="29"/>
      <c r="C887" s="29"/>
    </row>
    <row r="888">
      <c r="A888" s="29"/>
      <c r="B888" s="29"/>
      <c r="C888" s="29"/>
    </row>
    <row r="889">
      <c r="A889" s="29"/>
      <c r="B889" s="29"/>
      <c r="C889" s="29"/>
    </row>
    <row r="890">
      <c r="A890" s="29"/>
      <c r="B890" s="29"/>
      <c r="C890" s="29"/>
    </row>
    <row r="891">
      <c r="A891" s="29"/>
      <c r="B891" s="29"/>
      <c r="C891" s="29"/>
    </row>
    <row r="892">
      <c r="A892" s="29"/>
      <c r="B892" s="29"/>
      <c r="C892" s="29"/>
    </row>
    <row r="893">
      <c r="A893" s="29"/>
      <c r="B893" s="29"/>
      <c r="C893" s="29"/>
    </row>
    <row r="894">
      <c r="A894" s="29"/>
      <c r="B894" s="29"/>
      <c r="C894" s="29"/>
    </row>
    <row r="895">
      <c r="A895" s="29"/>
      <c r="B895" s="29"/>
      <c r="C895" s="29"/>
    </row>
    <row r="896">
      <c r="A896" s="29"/>
      <c r="B896" s="29"/>
      <c r="C896" s="29"/>
    </row>
    <row r="897">
      <c r="A897" s="29"/>
      <c r="B897" s="29"/>
      <c r="C897" s="29"/>
    </row>
    <row r="898">
      <c r="A898" s="29"/>
      <c r="B898" s="29"/>
      <c r="C898" s="29"/>
    </row>
    <row r="899">
      <c r="A899" s="29"/>
      <c r="B899" s="29"/>
      <c r="C899" s="29"/>
    </row>
    <row r="900">
      <c r="A900" s="29"/>
      <c r="B900" s="29"/>
      <c r="C900" s="29"/>
    </row>
    <row r="901">
      <c r="A901" s="29"/>
      <c r="B901" s="29"/>
      <c r="C901" s="29"/>
    </row>
    <row r="902">
      <c r="A902" s="29"/>
      <c r="B902" s="29"/>
      <c r="C902" s="29"/>
    </row>
    <row r="903">
      <c r="A903" s="29"/>
      <c r="B903" s="29"/>
      <c r="C903" s="29"/>
    </row>
    <row r="904">
      <c r="A904" s="29"/>
      <c r="B904" s="29"/>
      <c r="C904" s="29"/>
    </row>
    <row r="905">
      <c r="A905" s="29"/>
      <c r="B905" s="29"/>
      <c r="C905" s="29"/>
    </row>
    <row r="906">
      <c r="A906" s="29"/>
      <c r="B906" s="29"/>
      <c r="C906" s="29"/>
    </row>
    <row r="907">
      <c r="A907" s="29"/>
      <c r="B907" s="29"/>
      <c r="C907" s="29"/>
    </row>
    <row r="908">
      <c r="A908" s="29"/>
      <c r="B908" s="29"/>
      <c r="C908" s="29"/>
    </row>
    <row r="909">
      <c r="A909" s="29"/>
      <c r="B909" s="29"/>
      <c r="C909" s="29"/>
    </row>
    <row r="910">
      <c r="A910" s="29"/>
      <c r="B910" s="29"/>
      <c r="C910" s="29"/>
    </row>
    <row r="911">
      <c r="A911" s="29"/>
      <c r="B911" s="29"/>
      <c r="C911" s="29"/>
    </row>
    <row r="912">
      <c r="A912" s="29"/>
      <c r="B912" s="29"/>
      <c r="C912" s="29"/>
    </row>
    <row r="913">
      <c r="A913" s="29"/>
      <c r="B913" s="29"/>
      <c r="C913" s="29"/>
    </row>
    <row r="914">
      <c r="A914" s="29"/>
      <c r="B914" s="29"/>
      <c r="C914" s="29"/>
    </row>
    <row r="915">
      <c r="A915" s="29"/>
      <c r="B915" s="29"/>
      <c r="C915" s="29"/>
    </row>
    <row r="916">
      <c r="A916" s="29"/>
      <c r="B916" s="29"/>
      <c r="C916" s="29"/>
    </row>
    <row r="917">
      <c r="A917" s="29"/>
      <c r="B917" s="29"/>
      <c r="C917" s="29"/>
    </row>
    <row r="918">
      <c r="A918" s="29"/>
      <c r="B918" s="29"/>
      <c r="C918" s="29"/>
    </row>
    <row r="919">
      <c r="A919" s="29"/>
      <c r="B919" s="29"/>
      <c r="C919" s="29"/>
    </row>
    <row r="920">
      <c r="A920" s="29"/>
      <c r="B920" s="29"/>
      <c r="C920" s="29"/>
    </row>
    <row r="921">
      <c r="A921" s="29"/>
      <c r="B921" s="29"/>
      <c r="C921" s="29"/>
    </row>
    <row r="922">
      <c r="A922" s="29"/>
      <c r="B922" s="29"/>
      <c r="C922" s="29"/>
    </row>
    <row r="923">
      <c r="A923" s="29"/>
      <c r="B923" s="29"/>
      <c r="C923" s="29"/>
    </row>
    <row r="924">
      <c r="A924" s="29"/>
      <c r="B924" s="29"/>
      <c r="C924" s="29"/>
    </row>
    <row r="925">
      <c r="A925" s="29"/>
      <c r="B925" s="29"/>
      <c r="C925" s="29"/>
    </row>
    <row r="926">
      <c r="A926" s="29"/>
      <c r="B926" s="29"/>
      <c r="C926" s="29"/>
    </row>
    <row r="927">
      <c r="A927" s="29"/>
      <c r="B927" s="29"/>
      <c r="C927" s="29"/>
    </row>
    <row r="928">
      <c r="A928" s="29"/>
      <c r="B928" s="29"/>
      <c r="C928" s="29"/>
    </row>
    <row r="929">
      <c r="A929" s="29"/>
      <c r="B929" s="29"/>
      <c r="C929" s="29"/>
    </row>
    <row r="930">
      <c r="A930" s="29"/>
      <c r="B930" s="29"/>
      <c r="C930" s="29"/>
    </row>
    <row r="931">
      <c r="A931" s="29"/>
      <c r="B931" s="29"/>
      <c r="C931" s="29"/>
    </row>
    <row r="932">
      <c r="A932" s="29"/>
      <c r="B932" s="29"/>
      <c r="C932" s="29"/>
    </row>
    <row r="933">
      <c r="A933" s="29"/>
      <c r="B933" s="29"/>
      <c r="C933" s="29"/>
    </row>
    <row r="934">
      <c r="A934" s="29"/>
      <c r="B934" s="29"/>
      <c r="C934" s="29"/>
    </row>
    <row r="935">
      <c r="A935" s="29"/>
      <c r="B935" s="29"/>
      <c r="C935" s="29"/>
    </row>
    <row r="936">
      <c r="A936" s="29"/>
      <c r="B936" s="29"/>
      <c r="C936" s="29"/>
    </row>
    <row r="937">
      <c r="A937" s="29"/>
      <c r="B937" s="29"/>
      <c r="C937" s="29"/>
    </row>
    <row r="938">
      <c r="A938" s="29"/>
      <c r="B938" s="29"/>
      <c r="C938" s="29"/>
    </row>
    <row r="939">
      <c r="A939" s="29"/>
      <c r="B939" s="29"/>
      <c r="C939" s="29"/>
    </row>
    <row r="940">
      <c r="A940" s="29"/>
      <c r="B940" s="29"/>
      <c r="C940" s="29"/>
    </row>
    <row r="941">
      <c r="A941" s="29"/>
      <c r="B941" s="29"/>
      <c r="C941" s="29"/>
    </row>
    <row r="942">
      <c r="A942" s="29"/>
      <c r="B942" s="29"/>
      <c r="C942" s="29"/>
    </row>
    <row r="943">
      <c r="A943" s="29"/>
      <c r="B943" s="29"/>
      <c r="C943" s="29"/>
    </row>
    <row r="944">
      <c r="A944" s="29"/>
      <c r="B944" s="29"/>
      <c r="C944" s="29"/>
    </row>
    <row r="945">
      <c r="A945" s="29"/>
      <c r="B945" s="29"/>
      <c r="C945" s="29"/>
    </row>
    <row r="946">
      <c r="A946" s="29"/>
      <c r="B946" s="29"/>
      <c r="C946" s="29"/>
    </row>
    <row r="947">
      <c r="A947" s="29"/>
      <c r="B947" s="29"/>
      <c r="C947" s="29"/>
    </row>
    <row r="948">
      <c r="A948" s="29"/>
      <c r="B948" s="29"/>
      <c r="C948" s="29"/>
    </row>
    <row r="949">
      <c r="A949" s="29"/>
      <c r="B949" s="29"/>
      <c r="C949" s="29"/>
    </row>
    <row r="950">
      <c r="A950" s="29"/>
      <c r="B950" s="29"/>
      <c r="C950" s="29"/>
    </row>
    <row r="951">
      <c r="A951" s="29"/>
      <c r="B951" s="29"/>
      <c r="C951" s="29"/>
    </row>
    <row r="952">
      <c r="A952" s="29"/>
      <c r="B952" s="29"/>
      <c r="C952" s="29"/>
    </row>
    <row r="953">
      <c r="A953" s="29"/>
      <c r="B953" s="29"/>
      <c r="C953" s="29"/>
    </row>
    <row r="954">
      <c r="A954" s="29"/>
      <c r="B954" s="29"/>
      <c r="C954" s="29"/>
    </row>
    <row r="955">
      <c r="A955" s="29"/>
      <c r="B955" s="29"/>
      <c r="C955" s="29"/>
    </row>
    <row r="956">
      <c r="A956" s="29"/>
      <c r="B956" s="29"/>
      <c r="C956" s="29"/>
    </row>
    <row r="957">
      <c r="A957" s="29"/>
      <c r="B957" s="29"/>
      <c r="C957" s="29"/>
    </row>
    <row r="958">
      <c r="A958" s="29"/>
      <c r="B958" s="29"/>
      <c r="C958" s="29"/>
    </row>
    <row r="959">
      <c r="A959" s="29"/>
      <c r="B959" s="29"/>
      <c r="C959" s="29"/>
    </row>
    <row r="960">
      <c r="A960" s="29"/>
      <c r="B960" s="29"/>
      <c r="C960" s="29"/>
    </row>
    <row r="961">
      <c r="A961" s="29"/>
      <c r="B961" s="29"/>
      <c r="C961" s="29"/>
    </row>
    <row r="962">
      <c r="A962" s="29"/>
      <c r="B962" s="29"/>
      <c r="C962" s="29"/>
    </row>
    <row r="963">
      <c r="A963" s="29"/>
      <c r="B963" s="29"/>
      <c r="C963" s="29"/>
    </row>
    <row r="964">
      <c r="A964" s="29"/>
      <c r="B964" s="29"/>
      <c r="C964" s="29"/>
    </row>
    <row r="965">
      <c r="A965" s="29"/>
      <c r="B965" s="29"/>
      <c r="C965" s="29"/>
    </row>
    <row r="966">
      <c r="A966" s="29"/>
      <c r="B966" s="29"/>
      <c r="C966" s="29"/>
    </row>
    <row r="967">
      <c r="A967" s="29"/>
      <c r="B967" s="29"/>
      <c r="C967" s="29"/>
    </row>
    <row r="968">
      <c r="A968" s="29"/>
      <c r="B968" s="29"/>
      <c r="C968" s="29"/>
    </row>
    <row r="969">
      <c r="A969" s="29"/>
      <c r="B969" s="29"/>
      <c r="C969" s="29"/>
    </row>
    <row r="970">
      <c r="A970" s="29"/>
      <c r="B970" s="29"/>
      <c r="C970" s="29"/>
    </row>
    <row r="971">
      <c r="A971" s="29"/>
      <c r="B971" s="29"/>
      <c r="C971" s="29"/>
    </row>
    <row r="972">
      <c r="A972" s="29"/>
      <c r="B972" s="29"/>
      <c r="C972" s="29"/>
    </row>
    <row r="973">
      <c r="A973" s="29"/>
      <c r="B973" s="29"/>
      <c r="C973" s="29"/>
    </row>
    <row r="974">
      <c r="A974" s="29"/>
      <c r="B974" s="29"/>
      <c r="C974" s="29"/>
    </row>
    <row r="975">
      <c r="A975" s="29"/>
      <c r="B975" s="29"/>
      <c r="C975" s="29"/>
    </row>
    <row r="976">
      <c r="A976" s="29"/>
      <c r="B976" s="29"/>
      <c r="C976" s="29"/>
    </row>
    <row r="977">
      <c r="A977" s="29"/>
      <c r="B977" s="29"/>
      <c r="C977" s="29"/>
    </row>
    <row r="978">
      <c r="A978" s="29"/>
      <c r="B978" s="29"/>
      <c r="C978" s="29"/>
    </row>
    <row r="979">
      <c r="A979" s="29"/>
      <c r="B979" s="29"/>
      <c r="C979" s="29"/>
    </row>
    <row r="980">
      <c r="A980" s="29"/>
      <c r="B980" s="29"/>
      <c r="C980" s="29"/>
    </row>
    <row r="981">
      <c r="A981" s="29"/>
      <c r="B981" s="29"/>
      <c r="C981" s="29"/>
    </row>
    <row r="982">
      <c r="A982" s="29"/>
      <c r="B982" s="29"/>
      <c r="C982" s="29"/>
    </row>
    <row r="983">
      <c r="A983" s="29"/>
      <c r="B983" s="29"/>
      <c r="C983" s="29"/>
    </row>
    <row r="984">
      <c r="A984" s="29"/>
      <c r="B984" s="29"/>
      <c r="C984" s="29"/>
    </row>
    <row r="985">
      <c r="A985" s="29"/>
      <c r="B985" s="29"/>
      <c r="C985" s="29"/>
    </row>
    <row r="986">
      <c r="A986" s="29"/>
      <c r="B986" s="29"/>
      <c r="C986" s="29"/>
    </row>
    <row r="987">
      <c r="A987" s="29"/>
      <c r="B987" s="29"/>
      <c r="C987" s="29"/>
    </row>
    <row r="988">
      <c r="A988" s="29"/>
      <c r="B988" s="29"/>
      <c r="C988" s="29"/>
    </row>
    <row r="989">
      <c r="A989" s="29"/>
      <c r="B989" s="29"/>
      <c r="C989" s="29"/>
    </row>
    <row r="990">
      <c r="A990" s="29"/>
      <c r="B990" s="29"/>
      <c r="C990" s="29"/>
    </row>
    <row r="991">
      <c r="A991" s="29"/>
      <c r="B991" s="29"/>
      <c r="C991" s="29"/>
    </row>
    <row r="992">
      <c r="A992" s="29"/>
      <c r="B992" s="29"/>
      <c r="C992" s="29"/>
    </row>
    <row r="993">
      <c r="A993" s="29"/>
      <c r="B993" s="29"/>
      <c r="C993" s="29"/>
    </row>
    <row r="994">
      <c r="A994" s="29"/>
      <c r="B994" s="29"/>
      <c r="C994" s="29"/>
    </row>
    <row r="995">
      <c r="A995" s="29"/>
      <c r="B995" s="29"/>
      <c r="C995" s="29"/>
    </row>
    <row r="996">
      <c r="A996" s="29"/>
      <c r="B996" s="29"/>
      <c r="C996" s="29"/>
    </row>
    <row r="997">
      <c r="A997" s="29"/>
      <c r="B997" s="29"/>
      <c r="C997" s="29"/>
    </row>
    <row r="998">
      <c r="A998" s="29"/>
      <c r="B998" s="29"/>
      <c r="C998" s="29"/>
    </row>
    <row r="999">
      <c r="A999" s="29"/>
      <c r="B999" s="29"/>
      <c r="C999" s="29"/>
    </row>
    <row r="1000">
      <c r="A1000" s="29"/>
      <c r="B1000" s="29"/>
      <c r="C1000" s="29"/>
    </row>
  </sheetData>
  <conditionalFormatting sqref="C2:C31">
    <cfRule type="colorScale" priority="1">
      <colorScale>
        <cfvo type="min"/>
        <cfvo type="formula" val="0"/>
        <cfvo type="max"/>
        <color rgb="FF9FC5E8"/>
        <color rgb="FFFFFFFF"/>
        <color rgb="FFEA9999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5"/>
    <col customWidth="1" min="3" max="3" width="23.63"/>
  </cols>
  <sheetData>
    <row r="1">
      <c r="A1" s="55" t="s">
        <v>286</v>
      </c>
      <c r="B1" s="55" t="s">
        <v>290</v>
      </c>
      <c r="C1" s="1" t="s">
        <v>291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57" t="s">
        <v>293</v>
      </c>
      <c r="B2" s="57" t="s">
        <v>293</v>
      </c>
      <c r="C2" s="4">
        <f>Calculations!P1112</f>
        <v>9.137871826</v>
      </c>
      <c r="D2" s="2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0">
        <v>1.0</v>
      </c>
      <c r="B3" s="60" t="s">
        <v>12</v>
      </c>
      <c r="C3" s="4">
        <f>VLOOKUP(B3,Calculations!D$106:P$1313,13,FALSE)</f>
        <v>2.154477154</v>
      </c>
      <c r="D3" s="2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60">
        <v>2.0</v>
      </c>
      <c r="B4" s="60" t="s">
        <v>127</v>
      </c>
      <c r="C4" s="4">
        <f>VLOOKUP(B4,Calculations!D$106:P$1313,13,FALSE)</f>
        <v>2.051883979</v>
      </c>
      <c r="D4" s="2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60">
        <v>3.0</v>
      </c>
      <c r="B5" s="60" t="s">
        <v>188</v>
      </c>
      <c r="C5" s="4">
        <f>VLOOKUP(B5,Calculations!D$106:P$1313,13,FALSE)</f>
        <v>1.578513784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60">
        <v>4.0</v>
      </c>
      <c r="B6" s="60" t="s">
        <v>227</v>
      </c>
      <c r="C6" s="4">
        <f>VLOOKUP(B6,Calculations!D$106:P$1313,13,FALSE)</f>
        <v>0.9431980776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60">
        <v>5.0</v>
      </c>
      <c r="B7" s="60" t="s">
        <v>44</v>
      </c>
      <c r="C7" s="4">
        <f>VLOOKUP(B7,Calculations!D$106:P$1313,13,FALSE)</f>
        <v>3.137882197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60">
        <v>8.0</v>
      </c>
      <c r="B8" s="60" t="s">
        <v>88</v>
      </c>
      <c r="C8" s="4">
        <f>VLOOKUP(B8,Calculations!D$106:P$1313,13,FALSE)</f>
        <v>1.09993968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60">
        <v>9.0</v>
      </c>
      <c r="B9" s="60" t="s">
        <v>199</v>
      </c>
      <c r="C9" s="4">
        <f>VLOOKUP(B9,Calculations!D$106:P$1313,13,FALSE)</f>
        <v>2.327191051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60">
        <v>10.0</v>
      </c>
      <c r="B10" s="60" t="s">
        <v>95</v>
      </c>
      <c r="C10" s="4">
        <f>VLOOKUP(B10,Calculations!D$106:P$1313,13,FALSE)</f>
        <v>1.57156629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60">
        <v>11.0</v>
      </c>
      <c r="B11" s="60" t="s">
        <v>306</v>
      </c>
      <c r="C11" s="4">
        <f>VLOOKUP(B11,Calculations!D$106:P$1313,13,FALSE)</f>
        <v>0.8526625249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60">
        <v>12.0</v>
      </c>
      <c r="B12" s="60" t="s">
        <v>331</v>
      </c>
      <c r="C12" s="29" t="str">
        <f>VLOOKUP(B12,Calculations!D$106:P$1313,13,FALSE)</f>
        <v>#N/A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60">
        <v>13.0</v>
      </c>
      <c r="B13" s="60" t="s">
        <v>241</v>
      </c>
      <c r="C13" s="4">
        <f>VLOOKUP(B13,Calculations!D$106:P$1313,13,FALSE)</f>
        <v>1.17594329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60">
        <v>14.0</v>
      </c>
      <c r="B14" s="60" t="s">
        <v>341</v>
      </c>
      <c r="C14" s="29" t="str">
        <f>VLOOKUP(B14,Calculations!D$106:P$1313,13,FALSE)</f>
        <v>#N/A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60">
        <v>15.0</v>
      </c>
      <c r="B15" s="60" t="s">
        <v>211</v>
      </c>
      <c r="C15" s="4">
        <f>VLOOKUP(B15,Calculations!D$106:P$1313,13,FALSE)</f>
        <v>1.698279361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60">
        <v>16.0</v>
      </c>
      <c r="B16" s="60" t="s">
        <v>111</v>
      </c>
      <c r="C16" s="4">
        <f>VLOOKUP(B16,Calculations!D$106:P$1313,13,FALSE)</f>
        <v>1.315594118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60">
        <v>17.0</v>
      </c>
      <c r="B17" s="60" t="s">
        <v>207</v>
      </c>
      <c r="C17" s="4">
        <f>VLOOKUP(B17,Calculations!D$106:P$1313,13,FALSE)</f>
        <v>0.5001542374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60">
        <v>18.0</v>
      </c>
      <c r="B18" s="60" t="s">
        <v>92</v>
      </c>
      <c r="C18" s="4">
        <f>VLOOKUP(B18,Calculations!D$106:P$1313,13,FALSE)</f>
        <v>1.546268286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60">
        <v>19.0</v>
      </c>
      <c r="B19" s="60" t="s">
        <v>14</v>
      </c>
      <c r="C19" s="4">
        <f>VLOOKUP(B19,Calculations!D$106:P$1313,13,FALSE)</f>
        <v>3.599841569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60">
        <v>21.0</v>
      </c>
      <c r="B20" s="60" t="s">
        <v>182</v>
      </c>
      <c r="C20" s="4">
        <f>VLOOKUP(B20,Calculations!D$106:P$1313,13,FALSE)</f>
        <v>6.063081342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60">
        <v>22.0</v>
      </c>
      <c r="B21" s="60" t="s">
        <v>29</v>
      </c>
      <c r="C21" s="4">
        <f>VLOOKUP(B21,Calculations!D$106:P$1313,13,FALSE)</f>
        <v>5.079930829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60">
        <v>23.0</v>
      </c>
      <c r="B22" s="60" t="s">
        <v>245</v>
      </c>
      <c r="C22" s="4">
        <f>VLOOKUP(B22,Calculations!D$106:P$1313,13,FALSE)</f>
        <v>1.459184329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60">
        <v>25.0</v>
      </c>
      <c r="B23" s="60" t="s">
        <v>295</v>
      </c>
      <c r="C23" s="4">
        <f>VLOOKUP(B23,Calculations!D$106:P$1313,13,FALSE)</f>
        <v>2.003260018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60">
        <v>26.0</v>
      </c>
      <c r="B24" s="60" t="s">
        <v>169</v>
      </c>
      <c r="C24" s="4">
        <f>VLOOKUP(B24,Calculations!D$106:P$1313,13,FALSE)</f>
        <v>0.573280675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60">
        <v>27.0</v>
      </c>
      <c r="B25" s="60" t="s">
        <v>28</v>
      </c>
      <c r="C25" s="4">
        <f>VLOOKUP(B25,Calculations!D$106:P$1313,13,FALSE)</f>
        <v>0.5758275341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60">
        <v>28.0</v>
      </c>
      <c r="B26" s="60" t="s">
        <v>30</v>
      </c>
      <c r="C26" s="4">
        <f>VLOOKUP(B26,Calculations!D$106:P$1313,13,FALSE)</f>
        <v>2.038628044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60">
        <v>29.0</v>
      </c>
      <c r="B27" s="60" t="s">
        <v>128</v>
      </c>
      <c r="C27" s="4">
        <f>VLOOKUP(B27,Calculations!D$106:P$1313,13,FALSE)</f>
        <v>1.187303529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60">
        <v>30.0</v>
      </c>
      <c r="B28" s="60" t="s">
        <v>316</v>
      </c>
      <c r="C28" s="4">
        <f>VLOOKUP(B28,Calculations!D$106:P$1313,13,FALSE)</f>
        <v>0.5610716349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60">
        <v>31.0</v>
      </c>
      <c r="B29" s="60" t="s">
        <v>121</v>
      </c>
      <c r="C29" s="4">
        <f>VLOOKUP(B29,Calculations!D$106:P$1313,13,FALSE)</f>
        <v>0.5353158131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60">
        <v>32.0</v>
      </c>
      <c r="B30" s="60" t="s">
        <v>42</v>
      </c>
      <c r="C30" s="4">
        <f>VLOOKUP(B30,Calculations!D$106:P$1313,13,FALSE)</f>
        <v>3.968001542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60">
        <v>33.0</v>
      </c>
      <c r="B31" s="60" t="s">
        <v>99</v>
      </c>
      <c r="C31" s="4">
        <f>VLOOKUP(B31,Calculations!D$106:P$1313,13,FALSE)</f>
        <v>0.4910854637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60">
        <v>34.0</v>
      </c>
      <c r="B32" s="60" t="s">
        <v>328</v>
      </c>
      <c r="C32" s="4">
        <f>VLOOKUP(B32,Calculations!D$106:P$1313,13,FALSE)</f>
        <v>0.7415471089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60">
        <v>35.0</v>
      </c>
      <c r="B33" s="60" t="s">
        <v>152</v>
      </c>
      <c r="C33" s="4">
        <f>VLOOKUP(B33,Calculations!D$106:P$1313,13,FALSE)</f>
        <v>1.856278052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60">
        <v>37.0</v>
      </c>
      <c r="B34" s="60" t="s">
        <v>194</v>
      </c>
      <c r="C34" s="4">
        <f>VLOOKUP(B34,Calculations!D$106:P$1313,13,FALSE)</f>
        <v>1.143132585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60">
        <v>39.0</v>
      </c>
      <c r="B35" s="60" t="s">
        <v>203</v>
      </c>
      <c r="C35" s="4">
        <f>VLOOKUP(B35,Calculations!D$106:P$1313,13,FALSE)</f>
        <v>1.414699915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60">
        <v>41.0</v>
      </c>
      <c r="B36" s="60" t="s">
        <v>244</v>
      </c>
      <c r="C36" s="4">
        <f>VLOOKUP(B36,Calculations!D$106:P$1313,13,FALSE)</f>
        <v>0.7008543559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60">
        <v>42.0</v>
      </c>
      <c r="B37" s="60" t="s">
        <v>260</v>
      </c>
      <c r="C37" s="4">
        <f>VLOOKUP(B37,Calculations!D$106:P$1313,13,FALSE)</f>
        <v>3.85671102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60">
        <v>43.0</v>
      </c>
      <c r="B38" s="60" t="s">
        <v>174</v>
      </c>
      <c r="C38" s="4">
        <f>VLOOKUP(B38,Calculations!D$106:P$1313,13,FALSE)</f>
        <v>2.757865357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60">
        <v>44.0</v>
      </c>
      <c r="B39" s="60" t="s">
        <v>185</v>
      </c>
      <c r="C39" s="4">
        <f>VLOOKUP(B39,Calculations!D$106:P$1313,13,FALSE)</f>
        <v>1.129281173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60">
        <v>38.0</v>
      </c>
      <c r="B40" s="60" t="s">
        <v>129</v>
      </c>
      <c r="C40" s="4">
        <f>VLOOKUP(B40,Calculations!D$106:P$1313,13,FALSE)</f>
        <v>1.267468269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60">
        <v>46.0</v>
      </c>
      <c r="B41" s="60" t="s">
        <v>147</v>
      </c>
      <c r="C41" s="4">
        <f>VLOOKUP(B41,Calculations!D$106:P$1313,13,FALSE)</f>
        <v>3.381268549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60">
        <v>47.0</v>
      </c>
      <c r="B42" s="60" t="s">
        <v>324</v>
      </c>
      <c r="C42" s="4">
        <f>VLOOKUP(B42,Calculations!D$106:P$1313,13,FALSE)</f>
        <v>1.633407914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60">
        <v>48.0</v>
      </c>
      <c r="B43" s="60" t="s">
        <v>212</v>
      </c>
      <c r="C43" s="4">
        <f>VLOOKUP(B43,Calculations!D$106:P$1313,13,FALSE)</f>
        <v>1.637109039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60">
        <v>49.0</v>
      </c>
      <c r="B44" s="60" t="s">
        <v>84</v>
      </c>
      <c r="C44" s="4">
        <f>VLOOKUP(B44,Calculations!D$106:P$1313,13,FALSE)</f>
        <v>2.681187577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60">
        <v>51.0</v>
      </c>
      <c r="B45" s="60" t="s">
        <v>309</v>
      </c>
      <c r="C45" s="4">
        <f>VLOOKUP(B45,Calculations!D$106:P$1313,13,FALSE)</f>
        <v>1.743956519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60">
        <v>52.0</v>
      </c>
      <c r="B46" s="60" t="s">
        <v>60</v>
      </c>
      <c r="C46" s="4">
        <f>VLOOKUP(B46,Calculations!D$106:P$1313,13,FALSE)</f>
        <v>3.231338743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60">
        <v>53.0</v>
      </c>
      <c r="B47" s="60" t="s">
        <v>334</v>
      </c>
      <c r="C47" s="4" t="str">
        <f>VLOOKUP(B47,Calculations!D$106:P$1313,13,FALSE)</f>
        <v/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60">
        <v>54.0</v>
      </c>
      <c r="B48" s="60" t="s">
        <v>272</v>
      </c>
      <c r="C48" s="4">
        <f>VLOOKUP(B48,Calculations!D$106:P$1313,13,FALSE)</f>
        <v>1.36296474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60">
        <v>55.0</v>
      </c>
      <c r="B49" s="60" t="s">
        <v>133</v>
      </c>
      <c r="C49" s="4">
        <f>VLOOKUP(B49,Calculations!D$106:P$1313,13,FALSE)</f>
        <v>2.201804426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60">
        <v>56.0</v>
      </c>
      <c r="B50" s="60" t="s">
        <v>94</v>
      </c>
      <c r="C50" s="4">
        <f>VLOOKUP(B50,Calculations!D$106:P$1313,13,FALSE)</f>
        <v>1.903503118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60">
        <v>57.0</v>
      </c>
      <c r="B51" s="60" t="s">
        <v>150</v>
      </c>
      <c r="C51" s="4">
        <f>VLOOKUP(B51,Calculations!D$106:P$1313,13,FALSE)</f>
        <v>1.393897585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60">
        <v>60.0</v>
      </c>
      <c r="B52" s="60" t="s">
        <v>110</v>
      </c>
      <c r="C52" s="4">
        <f>VLOOKUP(B52,Calculations!D$106:P$1313,13,FALSE)</f>
        <v>0.5058536094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60">
        <v>62.0</v>
      </c>
      <c r="B53" s="60" t="s">
        <v>251</v>
      </c>
      <c r="C53" s="4">
        <f>VLOOKUP(B53,Calculations!D$106:P$1313,13,FALSE)</f>
        <v>0.7009071511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60">
        <v>63.0</v>
      </c>
      <c r="B54" s="60" t="s">
        <v>335</v>
      </c>
      <c r="C54" s="4" t="str">
        <f>VLOOKUP(B54,Calculations!D$106:P$1313,13,FALSE)</f>
        <v/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60">
        <v>64.0</v>
      </c>
      <c r="B55" s="60" t="s">
        <v>176</v>
      </c>
      <c r="C55" s="4">
        <f>VLOOKUP(B55,Calculations!D$106:P$1313,13,FALSE)</f>
        <v>1.124524691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60">
        <v>65.0</v>
      </c>
      <c r="B56" s="60" t="s">
        <v>154</v>
      </c>
      <c r="C56" s="4">
        <f>VLOOKUP(B56,Calculations!D$106:P$1313,13,FALSE)</f>
        <v>2.346935857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60">
        <v>66.0</v>
      </c>
      <c r="B57" s="60" t="s">
        <v>108</v>
      </c>
      <c r="C57" s="4">
        <f>VLOOKUP(B57,Calculations!D$106:P$1313,13,FALSE)</f>
        <v>0.8506422818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60">
        <v>67.0</v>
      </c>
      <c r="B58" s="60" t="s">
        <v>51</v>
      </c>
      <c r="C58" s="4">
        <f>VLOOKUP(B58,Calculations!D$106:P$1313,13,FALSE)</f>
        <v>2.378688471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60">
        <v>61.0</v>
      </c>
      <c r="B59" s="60" t="s">
        <v>77</v>
      </c>
      <c r="C59" s="4">
        <f>VLOOKUP(B59,Calculations!D$106:P$1313,13,FALSE)</f>
        <v>0.3150960478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60">
        <v>69.0</v>
      </c>
      <c r="B60" s="60" t="s">
        <v>76</v>
      </c>
      <c r="C60" s="4">
        <f>VLOOKUP(B60,Calculations!D$106:P$1313,13,FALSE)</f>
        <v>0.9389853576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60">
        <v>70.0</v>
      </c>
      <c r="B61" s="60" t="s">
        <v>56</v>
      </c>
      <c r="C61" s="4">
        <f>VLOOKUP(B61,Calculations!D$106:P$1313,13,FALSE)</f>
        <v>1.157335229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60">
        <v>59.0</v>
      </c>
      <c r="B62" s="60" t="s">
        <v>23</v>
      </c>
      <c r="C62" s="4">
        <f>VLOOKUP(B62,Calculations!D$106:P$1313,13,FALSE)</f>
        <v>0.6885842942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60">
        <v>72.0</v>
      </c>
      <c r="B63" s="60" t="s">
        <v>205</v>
      </c>
      <c r="C63" s="4">
        <f>VLOOKUP(B63,Calculations!D$106:P$1313,13,FALSE)</f>
        <v>1.530243131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60">
        <v>73.0</v>
      </c>
      <c r="B64" s="60" t="s">
        <v>294</v>
      </c>
      <c r="C64" s="4">
        <f>VLOOKUP(B64,Calculations!D$106:P$1313,13,FALSE)</f>
        <v>0.3234339975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60">
        <v>189.0</v>
      </c>
      <c r="B65" s="60" t="s">
        <v>253</v>
      </c>
      <c r="C65" s="4">
        <f>VLOOKUP(B65,Calculations!D$106:P$1313,13,FALSE)</f>
        <v>1.174492783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60">
        <v>76.0</v>
      </c>
      <c r="B66" s="60" t="s">
        <v>184</v>
      </c>
      <c r="C66" s="4">
        <f>VLOOKUP(B66,Calculations!D$106:P$1313,13,FALSE)</f>
        <v>1.729343915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60">
        <v>77.0</v>
      </c>
      <c r="B67" s="60" t="s">
        <v>189</v>
      </c>
      <c r="C67" s="4">
        <f>VLOOKUP(B67,Calculations!D$106:P$1313,13,FALSE)</f>
        <v>1.952009039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60">
        <v>78.0</v>
      </c>
      <c r="B68" s="60" t="s">
        <v>156</v>
      </c>
      <c r="C68" s="4">
        <f>VLOOKUP(B68,Calculations!D$106:P$1313,13,FALSE)</f>
        <v>0.5008964027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60">
        <v>79.0</v>
      </c>
      <c r="B69" s="60" t="s">
        <v>109</v>
      </c>
      <c r="C69" s="4">
        <f>VLOOKUP(B69,Calculations!D$106:P$1313,13,FALSE)</f>
        <v>0.9179556108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60">
        <v>80.0</v>
      </c>
      <c r="B70" s="60" t="s">
        <v>168</v>
      </c>
      <c r="C70" s="4">
        <f>VLOOKUP(B70,Calculations!D$106:P$1313,13,FALSE)</f>
        <v>0.6727499519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60">
        <v>81.0</v>
      </c>
      <c r="B71" s="60" t="s">
        <v>34</v>
      </c>
      <c r="C71" s="4">
        <f>VLOOKUP(B71,Calculations!D$106:P$1313,13,FALSE)</f>
        <v>0.7922027571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60">
        <v>82.0</v>
      </c>
      <c r="B72" s="60" t="s">
        <v>310</v>
      </c>
      <c r="C72" s="4">
        <f>VLOOKUP(B72,Calculations!D$106:P$1313,13,FALSE)</f>
        <v>4.453420955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60">
        <v>83.0</v>
      </c>
      <c r="B73" s="60" t="s">
        <v>273</v>
      </c>
      <c r="C73" s="4">
        <f>VLOOKUP(B73,Calculations!D$106:P$1313,13,FALSE)</f>
        <v>1.590907189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60">
        <v>84.0</v>
      </c>
      <c r="B74" s="60" t="s">
        <v>116</v>
      </c>
      <c r="C74" s="4">
        <f>VLOOKUP(B74,Calculations!D$106:P$1313,13,FALSE)</f>
        <v>0.8023150619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60">
        <v>85.0</v>
      </c>
      <c r="B75" s="60" t="s">
        <v>96</v>
      </c>
      <c r="C75" s="4">
        <f>VLOOKUP(B75,Calculations!D$106:P$1313,13,FALSE)</f>
        <v>0.9035275258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60">
        <v>86.0</v>
      </c>
      <c r="B76" s="60" t="s">
        <v>59</v>
      </c>
      <c r="C76" s="4">
        <f>VLOOKUP(B76,Calculations!D$106:P$1313,13,FALSE)</f>
        <v>1.200016412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60">
        <v>87.0</v>
      </c>
      <c r="B77" s="60" t="s">
        <v>155</v>
      </c>
      <c r="C77" s="4">
        <f>VLOOKUP(B77,Calculations!D$106:P$1313,13,FALSE)</f>
        <v>0.7193353857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60">
        <v>88.0</v>
      </c>
      <c r="B78" s="60" t="s">
        <v>137</v>
      </c>
      <c r="C78" s="4">
        <f>VLOOKUP(B78,Calculations!D$106:P$1313,13,FALSE)</f>
        <v>1.650724854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60">
        <v>89.0</v>
      </c>
      <c r="B79" s="60" t="s">
        <v>33</v>
      </c>
      <c r="C79" s="4">
        <f>VLOOKUP(B79,Calculations!D$106:P$1313,13,FALSE)</f>
        <v>2.124726081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60">
        <v>90.0</v>
      </c>
      <c r="B80" s="60" t="s">
        <v>119</v>
      </c>
      <c r="C80" s="4">
        <f>VLOOKUP(B80,Calculations!D$106:P$1313,13,FALSE)</f>
        <v>1.894848696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60">
        <v>91.0</v>
      </c>
      <c r="B81" s="60" t="s">
        <v>24</v>
      </c>
      <c r="C81" s="4">
        <f>VLOOKUP(B81,Calculations!D$106:P$1313,13,FALSE)</f>
        <v>1.975823746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60">
        <v>94.0</v>
      </c>
      <c r="B82" s="60" t="s">
        <v>301</v>
      </c>
      <c r="C82" s="4">
        <f>VLOOKUP(B82,Calculations!D$106:P$1313,13,FALSE)</f>
        <v>1.341007567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60">
        <v>93.0</v>
      </c>
      <c r="B83" s="60" t="s">
        <v>27</v>
      </c>
      <c r="C83" s="4">
        <f>VLOOKUP(B83,Calculations!D$106:P$1313,13,FALSE)</f>
        <v>1.642436226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60">
        <v>95.0</v>
      </c>
      <c r="B84" s="60" t="s">
        <v>138</v>
      </c>
      <c r="C84" s="4">
        <f>VLOOKUP(B84,Calculations!D$106:P$1313,13,FALSE)</f>
        <v>0.4927657601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60">
        <v>96.0</v>
      </c>
      <c r="B85" s="60" t="s">
        <v>67</v>
      </c>
      <c r="C85" s="4">
        <f>VLOOKUP(B85,Calculations!D$106:P$1313,13,FALSE)</f>
        <v>2.126148805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60">
        <v>97.0</v>
      </c>
      <c r="B86" s="60" t="s">
        <v>271</v>
      </c>
      <c r="C86" s="4">
        <f>VLOOKUP(B86,Calculations!D$106:P$1313,13,FALSE)</f>
        <v>3.497564716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60">
        <v>98.0</v>
      </c>
      <c r="B87" s="60" t="s">
        <v>72</v>
      </c>
      <c r="C87" s="4">
        <f>VLOOKUP(B87,Calculations!D$106:P$1313,13,FALSE)</f>
        <v>0.696117084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60">
        <v>99.0</v>
      </c>
      <c r="B88" s="60" t="s">
        <v>22</v>
      </c>
      <c r="C88" s="4">
        <f>VLOOKUP(B88,Calculations!D$106:P$1313,13,FALSE)</f>
        <v>1.07062011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60">
        <v>100.0</v>
      </c>
      <c r="B89" s="60" t="s">
        <v>255</v>
      </c>
      <c r="C89" s="4">
        <f>VLOOKUP(B89,Calculations!D$106:P$1313,13,FALSE)</f>
        <v>0.5395158882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60">
        <v>101.0</v>
      </c>
      <c r="B90" s="60" t="s">
        <v>140</v>
      </c>
      <c r="C90" s="4">
        <f>VLOOKUP(B90,Calculations!D$106:P$1313,13,FALSE)</f>
        <v>1.671623318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60">
        <v>103.0</v>
      </c>
      <c r="B91" s="60" t="s">
        <v>436</v>
      </c>
      <c r="C91" s="29" t="str">
        <f>VLOOKUP(B91,Calculations!D$106:P$1313,13,FALSE)</f>
        <v>#N/A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60">
        <v>104.0</v>
      </c>
      <c r="B92" s="60" t="s">
        <v>103</v>
      </c>
      <c r="C92" s="4">
        <f>VLOOKUP(B92,Calculations!D$106:P$1313,13,FALSE)</f>
        <v>2.861003095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60">
        <v>105.0</v>
      </c>
      <c r="B93" s="60" t="s">
        <v>254</v>
      </c>
      <c r="C93" s="4">
        <f>VLOOKUP(B93,Calculations!D$106:P$1313,13,FALSE)</f>
        <v>0.5030169188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60">
        <v>106.0</v>
      </c>
      <c r="B94" s="60" t="s">
        <v>208</v>
      </c>
      <c r="C94" s="4">
        <f>VLOOKUP(B94,Calculations!D$106:P$1313,13,FALSE)</f>
        <v>0.8372840617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60">
        <v>107.0</v>
      </c>
      <c r="B95" s="60" t="s">
        <v>280</v>
      </c>
      <c r="C95" s="4">
        <f>VLOOKUP(B95,Calculations!D$106:P$1313,13,FALSE)</f>
        <v>1.559730412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60">
        <v>108.0</v>
      </c>
      <c r="B96" s="60" t="s">
        <v>63</v>
      </c>
      <c r="C96" s="4">
        <f>VLOOKUP(B96,Calculations!D$106:P$1313,13,FALSE)</f>
        <v>1.138362448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60">
        <v>109.0</v>
      </c>
      <c r="B97" s="60" t="s">
        <v>74</v>
      </c>
      <c r="C97" s="4">
        <f>VLOOKUP(B97,Calculations!D$106:P$1313,13,FALSE)</f>
        <v>0.6347357242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60">
        <v>110.0</v>
      </c>
      <c r="B98" s="60" t="s">
        <v>157</v>
      </c>
      <c r="C98" s="4">
        <f>VLOOKUP(B98,Calculations!D$106:P$1313,13,FALSE)</f>
        <v>0.6471302514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60">
        <v>111.0</v>
      </c>
      <c r="B99" s="60" t="s">
        <v>326</v>
      </c>
      <c r="C99" s="4">
        <f>VLOOKUP(B99,Calculations!D$106:P$1313,13,FALSE)</f>
        <v>2.064390009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60">
        <v>112.0</v>
      </c>
      <c r="B100" s="60" t="s">
        <v>171</v>
      </c>
      <c r="C100" s="4">
        <f>VLOOKUP(B100,Calculations!D$106:P$1313,13,FALSE)</f>
        <v>1.230039973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60">
        <v>113.0</v>
      </c>
      <c r="B101" s="60" t="s">
        <v>91</v>
      </c>
      <c r="C101" s="4">
        <f>VLOOKUP(B101,Calculations!D$106:P$1313,13,FALSE)</f>
        <v>1.907217128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60">
        <v>114.0</v>
      </c>
      <c r="B102" s="60" t="s">
        <v>264</v>
      </c>
      <c r="C102" s="4">
        <f>VLOOKUP(B102,Calculations!D$106:P$1313,13,FALSE)</f>
        <v>3.496938773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60">
        <v>115.0</v>
      </c>
      <c r="B103" s="60" t="s">
        <v>258</v>
      </c>
      <c r="C103" s="4">
        <f>VLOOKUP(B103,Calculations!D$106:P$1313,13,FALSE)</f>
        <v>0.6177992555</v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60">
        <v>116.0</v>
      </c>
      <c r="B104" s="60" t="s">
        <v>202</v>
      </c>
      <c r="C104" s="4">
        <f>VLOOKUP(B104,Calculations!D$106:P$1313,13,FALSE)</f>
        <v>1.358552485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60">
        <v>117.0</v>
      </c>
      <c r="B105" s="60" t="s">
        <v>93</v>
      </c>
      <c r="C105" s="4">
        <f>VLOOKUP(B105,Calculations!D$106:P$1313,13,FALSE)</f>
        <v>0.6367834464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60">
        <v>118.0</v>
      </c>
      <c r="B106" s="60" t="s">
        <v>256</v>
      </c>
      <c r="C106" s="4">
        <f>VLOOKUP(B106,Calculations!D$106:P$1313,13,FALSE)</f>
        <v>0.9170621653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60">
        <v>119.0</v>
      </c>
      <c r="B107" s="60" t="s">
        <v>120</v>
      </c>
      <c r="C107" s="4">
        <f>VLOOKUP(B107,Calculations!D$106:P$1313,13,FALSE)</f>
        <v>1.438900082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60">
        <v>120.0</v>
      </c>
      <c r="B108" s="60" t="s">
        <v>247</v>
      </c>
      <c r="C108" s="4">
        <f>VLOOKUP(B108,Calculations!D$106:P$1313,13,FALSE)</f>
        <v>2.378650275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60">
        <v>121.0</v>
      </c>
      <c r="B109" s="60" t="s">
        <v>263</v>
      </c>
      <c r="C109" s="4">
        <f>VLOOKUP(B109,Calculations!D$106:P$1313,13,FALSE)</f>
        <v>1.267723792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60">
        <v>122.0</v>
      </c>
      <c r="B110" s="60" t="s">
        <v>25</v>
      </c>
      <c r="C110" s="4">
        <f>VLOOKUP(B110,Calculations!D$106:P$1313,13,FALSE)</f>
        <v>1.544624184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60">
        <v>123.0</v>
      </c>
      <c r="B111" s="60" t="s">
        <v>54</v>
      </c>
      <c r="C111" s="4">
        <f>VLOOKUP(B111,Calculations!D$106:P$1313,13,FALSE)</f>
        <v>1.610300926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60">
        <v>124.0</v>
      </c>
      <c r="B112" s="60" t="s">
        <v>246</v>
      </c>
      <c r="C112" s="4">
        <f>VLOOKUP(B112,Calculations!D$106:P$1313,13,FALSE)</f>
        <v>1.15749509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60">
        <v>125.0</v>
      </c>
      <c r="B113" s="60" t="s">
        <v>220</v>
      </c>
      <c r="C113" s="4">
        <f>VLOOKUP(B113,Calculations!D$106:P$1313,13,FALSE)</f>
        <v>0.8146652285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60">
        <v>126.0</v>
      </c>
      <c r="B114" s="60" t="s">
        <v>230</v>
      </c>
      <c r="C114" s="4">
        <f>VLOOKUP(B114,Calculations!D$106:P$1313,13,FALSE)</f>
        <v>1.182680712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60">
        <v>127.0</v>
      </c>
      <c r="B115" s="60" t="s">
        <v>125</v>
      </c>
      <c r="C115" s="4">
        <f>VLOOKUP(B115,Calculations!D$106:P$1313,13,FALSE)</f>
        <v>1.811859609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60">
        <v>128.0</v>
      </c>
      <c r="B116" s="60" t="s">
        <v>201</v>
      </c>
      <c r="C116" s="4">
        <f>VLOOKUP(B116,Calculations!D$106:P$1313,13,FALSE)</f>
        <v>0.5261630083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60">
        <v>129.0</v>
      </c>
      <c r="B117" s="60" t="s">
        <v>209</v>
      </c>
      <c r="C117" s="4">
        <f>VLOOKUP(B117,Calculations!D$106:P$1313,13,FALSE)</f>
        <v>1.281209435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60">
        <v>125.0</v>
      </c>
      <c r="B118" s="60" t="s">
        <v>479</v>
      </c>
      <c r="C118" s="29" t="str">
        <f>VLOOKUP(B118,Calculations!D$106:P$1313,13,FALSE)</f>
        <v>#N/A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60">
        <v>132.0</v>
      </c>
      <c r="B119" s="60" t="s">
        <v>303</v>
      </c>
      <c r="C119" s="4">
        <f>VLOOKUP(B119,Calculations!D$106:P$1313,13,FALSE)</f>
        <v>2.095975717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60">
        <v>133.0</v>
      </c>
      <c r="B120" s="60" t="s">
        <v>190</v>
      </c>
      <c r="C120" s="4">
        <f>VLOOKUP(B120,Calculations!D$106:P$1313,13,FALSE)</f>
        <v>3.660817402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60">
        <v>134.0</v>
      </c>
      <c r="B121" s="60" t="s">
        <v>75</v>
      </c>
      <c r="C121" s="4">
        <f>VLOOKUP(B121,Calculations!D$106:P$1313,13,FALSE)</f>
        <v>2.921298534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60">
        <v>136.0</v>
      </c>
      <c r="B122" s="60" t="s">
        <v>333</v>
      </c>
      <c r="C122" s="4" t="str">
        <f>VLOOKUP(B122,Calculations!D$106:P$1313,13,FALSE)</f>
        <v/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60">
        <v>138.0</v>
      </c>
      <c r="B123" s="60" t="s">
        <v>261</v>
      </c>
      <c r="C123" s="4">
        <f>VLOOKUP(B123,Calculations!D$106:P$1313,13,FALSE)</f>
        <v>0.878138349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60">
        <v>139.0</v>
      </c>
      <c r="B124" s="60" t="s">
        <v>65</v>
      </c>
      <c r="C124" s="4">
        <f>VLOOKUP(B124,Calculations!D$106:P$1313,13,FALSE)</f>
        <v>3.100209801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60">
        <v>140.0</v>
      </c>
      <c r="B125" s="60" t="s">
        <v>172</v>
      </c>
      <c r="C125" s="4">
        <f>VLOOKUP(B125,Calculations!D$106:P$1313,13,FALSE)</f>
        <v>4.385161789</v>
      </c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60">
        <v>144.0</v>
      </c>
      <c r="B126" s="60" t="s">
        <v>284</v>
      </c>
      <c r="C126" s="4">
        <f>VLOOKUP(B126,Calculations!D$106:P$1313,13,FALSE)</f>
        <v>3.222875983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60">
        <v>145.0</v>
      </c>
      <c r="B127" s="60" t="s">
        <v>243</v>
      </c>
      <c r="C127" s="4">
        <f>VLOOKUP(B127,Calculations!D$106:P$1313,13,FALSE)</f>
        <v>2.105557283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60">
        <v>146.0</v>
      </c>
      <c r="B128" s="60" t="s">
        <v>299</v>
      </c>
      <c r="C128" s="4">
        <f>VLOOKUP(B128,Calculations!D$106:P$1313,13,FALSE)</f>
        <v>1.964252647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60">
        <v>147.0</v>
      </c>
      <c r="B129" s="60" t="s">
        <v>248</v>
      </c>
      <c r="C129" s="4">
        <f>VLOOKUP(B129,Calculations!D$106:P$1313,13,FALSE)</f>
        <v>0.7447284881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60">
        <v>148.0</v>
      </c>
      <c r="B130" s="60" t="s">
        <v>340</v>
      </c>
      <c r="C130" s="4" t="str">
        <f>VLOOKUP(B130,Calculations!D$106:P$1313,13,FALSE)</f>
        <v/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60">
        <v>149.0</v>
      </c>
      <c r="B131" s="60" t="s">
        <v>219</v>
      </c>
      <c r="C131" s="4">
        <f>VLOOKUP(B131,Calculations!D$106:P$1313,13,FALSE)</f>
        <v>0.7870154658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60">
        <v>150.0</v>
      </c>
      <c r="B132" s="60" t="s">
        <v>344</v>
      </c>
      <c r="C132" s="4" t="str">
        <f>VLOOKUP(B132,Calculations!D$106:P$1313,13,FALSE)</f>
        <v/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60">
        <v>151.0</v>
      </c>
      <c r="B133" s="60" t="s">
        <v>237</v>
      </c>
      <c r="C133" s="4">
        <f>VLOOKUP(B133,Calculations!D$106:P$1313,13,FALSE)</f>
        <v>0.6259580481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60">
        <v>152.0</v>
      </c>
      <c r="B134" s="60" t="s">
        <v>26</v>
      </c>
      <c r="C134" s="4">
        <f>VLOOKUP(B134,Calculations!D$106:P$1313,13,FALSE)</f>
        <v>1.371943968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60">
        <v>153.0</v>
      </c>
      <c r="B135" s="60" t="s">
        <v>179</v>
      </c>
      <c r="C135" s="4">
        <f>VLOOKUP(B135,Calculations!D$106:P$1313,13,FALSE)</f>
        <v>2.346014956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60">
        <v>154.0</v>
      </c>
      <c r="B136" s="60" t="s">
        <v>521</v>
      </c>
      <c r="C136" s="29" t="str">
        <f>VLOOKUP(B136,Calculations!D$106:P$1313,13,FALSE)</f>
        <v>#N/A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60">
        <v>155.0</v>
      </c>
      <c r="B137" s="60" t="s">
        <v>524</v>
      </c>
      <c r="C137" s="29" t="str">
        <f>VLOOKUP(B137,Calculations!D$106:P$1313,13,FALSE)</f>
        <v>#N/A</v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60">
        <v>157.0</v>
      </c>
      <c r="B138" s="60" t="s">
        <v>104</v>
      </c>
      <c r="C138" s="4">
        <f>VLOOKUP(B138,Calculations!D$106:P$1313,13,FALSE)</f>
        <v>2.94898366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60">
        <v>158.0</v>
      </c>
      <c r="B139" s="60" t="s">
        <v>53</v>
      </c>
      <c r="C139" s="4">
        <f>VLOOKUP(B139,Calculations!D$106:P$1313,13,FALSE)</f>
        <v>0.9580031967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60">
        <v>159.0</v>
      </c>
      <c r="B140" s="60" t="s">
        <v>41</v>
      </c>
      <c r="C140" s="4">
        <f>VLOOKUP(B140,Calculations!D$106:P$1313,13,FALSE)</f>
        <v>1.986617994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60">
        <v>160.0</v>
      </c>
      <c r="B141" s="60" t="s">
        <v>15</v>
      </c>
      <c r="C141" s="4">
        <f>VLOOKUP(B141,Calculations!D$106:P$1313,13,FALSE)</f>
        <v>0.7437544355</v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60">
        <v>161.0</v>
      </c>
      <c r="B142" s="60" t="s">
        <v>162</v>
      </c>
      <c r="C142" s="4">
        <f>VLOOKUP(B142,Calculations!D$106:P$1313,13,FALSE)</f>
        <v>0.6104021912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60">
        <v>162.0</v>
      </c>
      <c r="B143" s="60" t="s">
        <v>274</v>
      </c>
      <c r="C143" s="4">
        <f>VLOOKUP(B143,Calculations!D$106:P$1313,13,FALSE)</f>
        <v>0.2064646162</v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60">
        <v>163.0</v>
      </c>
      <c r="B144" s="60" t="s">
        <v>278</v>
      </c>
      <c r="C144" s="4">
        <f>VLOOKUP(B144,Calculations!D$106:P$1313,13,FALSE)</f>
        <v>0.9160983297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60">
        <v>164.0</v>
      </c>
      <c r="B145" s="60" t="s">
        <v>282</v>
      </c>
      <c r="C145" s="4">
        <f>VLOOKUP(B145,Calculations!D$106:P$1313,13,FALSE)</f>
        <v>0.1872446007</v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60">
        <v>165.0</v>
      </c>
      <c r="B146" s="60" t="s">
        <v>113</v>
      </c>
      <c r="C146" s="4">
        <f>VLOOKUP(B146,Calculations!D$106:P$1313,13,FALSE)</f>
        <v>1.724900477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60">
        <v>159.0</v>
      </c>
      <c r="B147" s="60" t="s">
        <v>548</v>
      </c>
      <c r="C147" s="29" t="str">
        <f>VLOOKUP(B147,Calculations!D$106:P$1313,13,FALSE)</f>
        <v>#N/A</v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60">
        <v>167.0</v>
      </c>
      <c r="B148" s="60" t="s">
        <v>218</v>
      </c>
      <c r="C148" s="4">
        <f>VLOOKUP(B148,Calculations!D$106:P$1313,13,FALSE)</f>
        <v>1.914747012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60">
        <v>168.0</v>
      </c>
      <c r="B149" s="60" t="s">
        <v>164</v>
      </c>
      <c r="C149" s="4">
        <f>VLOOKUP(B149,Calculations!D$106:P$1313,13,FALSE)</f>
        <v>1.076481013</v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60">
        <v>169.0</v>
      </c>
      <c r="B150" s="60" t="s">
        <v>234</v>
      </c>
      <c r="C150" s="4">
        <f>VLOOKUP(B150,Calculations!D$106:P$1313,13,FALSE)</f>
        <v>0.6191020877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60">
        <v>170.0</v>
      </c>
      <c r="B151" s="60" t="s">
        <v>100</v>
      </c>
      <c r="C151" s="4">
        <f>VLOOKUP(B151,Calculations!D$106:P$1313,13,FALSE)</f>
        <v>0.6564264713</v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60">
        <v>171.0</v>
      </c>
      <c r="B152" s="60" t="s">
        <v>135</v>
      </c>
      <c r="C152" s="4">
        <f>VLOOKUP(B152,Calculations!D$106:P$1313,13,FALSE)</f>
        <v>0.9330934688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60">
        <v>172.0</v>
      </c>
      <c r="B153" s="60" t="s">
        <v>151</v>
      </c>
      <c r="C153" s="4">
        <f>VLOOKUP(B153,Calculations!D$106:P$1313,13,FALSE)</f>
        <v>0.3297137994</v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60">
        <v>162.0</v>
      </c>
      <c r="B154" s="60" t="s">
        <v>566</v>
      </c>
      <c r="C154" s="29" t="str">
        <f>VLOOKUP(B154,Calculations!D$106:P$1313,13,FALSE)</f>
        <v>#N/A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60">
        <v>175.0</v>
      </c>
      <c r="B155" s="60" t="s">
        <v>336</v>
      </c>
      <c r="C155" s="4" t="str">
        <f>VLOOKUP(B155,Calculations!D$106:P$1313,13,FALSE)</f>
        <v/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60">
        <v>177.0</v>
      </c>
      <c r="B156" s="60" t="s">
        <v>79</v>
      </c>
      <c r="C156" s="4">
        <f>VLOOKUP(B156,Calculations!D$106:P$1313,13,FALSE)</f>
        <v>2.8488017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60">
        <v>178.0</v>
      </c>
      <c r="B157" s="60" t="s">
        <v>200</v>
      </c>
      <c r="C157" s="4">
        <f>VLOOKUP(B157,Calculations!D$106:P$1313,13,FALSE)</f>
        <v>0.7715896955</v>
      </c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60">
        <v>179.0</v>
      </c>
      <c r="B158" s="60" t="s">
        <v>238</v>
      </c>
      <c r="C158" s="4">
        <f>VLOOKUP(B158,Calculations!D$106:P$1313,13,FALSE)</f>
        <v>3.367854332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60">
        <v>180.0</v>
      </c>
      <c r="B159" s="60" t="s">
        <v>204</v>
      </c>
      <c r="C159" s="4">
        <f>VLOOKUP(B159,Calculations!D$106:P$1313,13,FALSE)</f>
        <v>3.02390281</v>
      </c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60">
        <v>181.0</v>
      </c>
      <c r="B160" s="60" t="s">
        <v>322</v>
      </c>
      <c r="C160" s="4">
        <f>VLOOKUP(B160,Calculations!D$106:P$1313,13,FALSE)</f>
        <v>2.460100368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60">
        <v>182.0</v>
      </c>
      <c r="B161" s="60" t="s">
        <v>214</v>
      </c>
      <c r="C161" s="4">
        <f>VLOOKUP(B161,Calculations!D$106:P$1313,13,FALSE)</f>
        <v>0.813337452</v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60">
        <v>183.0</v>
      </c>
      <c r="B162" s="60" t="s">
        <v>43</v>
      </c>
      <c r="C162" s="4">
        <f>VLOOKUP(B162,Calculations!D$106:P$1313,13,FALSE)</f>
        <v>3.831457687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60">
        <v>184.0</v>
      </c>
      <c r="B163" s="60" t="s">
        <v>106</v>
      </c>
      <c r="C163" s="4">
        <f>VLOOKUP(B163,Calculations!D$106:P$1313,13,FALSE)</f>
        <v>1.49183671</v>
      </c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60">
        <v>185.0</v>
      </c>
      <c r="B164" s="60" t="s">
        <v>236</v>
      </c>
      <c r="C164" s="4">
        <f>VLOOKUP(B164,Calculations!D$106:P$1313,13,FALSE)</f>
        <v>3.506358976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60">
        <v>187.0</v>
      </c>
      <c r="B165" s="60" t="s">
        <v>114</v>
      </c>
      <c r="C165" s="4">
        <f>VLOOKUP(B165,Calculations!D$106:P$1313,13,FALSE)</f>
        <v>0.6369531138</v>
      </c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60">
        <v>189.0</v>
      </c>
      <c r="B166" s="60" t="s">
        <v>597</v>
      </c>
      <c r="C166" s="29" t="str">
        <f>VLOOKUP(B166,Calculations!D$106:P$1313,13,FALSE)</f>
        <v>#N/A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60">
        <v>190.0</v>
      </c>
      <c r="B167" s="60" t="s">
        <v>283</v>
      </c>
      <c r="C167" s="4">
        <f>VLOOKUP(B167,Calculations!D$106:P$1313,13,FALSE)</f>
        <v>1.952668045</v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60">
        <v>191.0</v>
      </c>
      <c r="B168" s="60" t="s">
        <v>240</v>
      </c>
      <c r="C168" s="4">
        <f>VLOOKUP(B168,Calculations!D$106:P$1313,13,FALSE)</f>
        <v>0.917097854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60">
        <v>192.0</v>
      </c>
      <c r="B169" s="60" t="s">
        <v>265</v>
      </c>
      <c r="C169" s="4">
        <f>VLOOKUP(B169,Calculations!D$106:P$1313,13,FALSE)</f>
        <v>0.7910046668</v>
      </c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60">
        <v>193.0</v>
      </c>
      <c r="B170" s="60" t="s">
        <v>37</v>
      </c>
      <c r="C170" s="4">
        <f>VLOOKUP(B170,Calculations!D$106:P$1313,13,FALSE)</f>
        <v>0.5115731777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60">
        <v>194.0</v>
      </c>
      <c r="B171" s="60" t="s">
        <v>11</v>
      </c>
      <c r="C171" s="4">
        <f>VLOOKUP(B171,Calculations!D$106:P$1313,13,FALSE)</f>
        <v>0.7288056496</v>
      </c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60">
        <v>195.0</v>
      </c>
      <c r="B172" s="60" t="s">
        <v>307</v>
      </c>
      <c r="C172" s="4">
        <f>VLOOKUP(B172,Calculations!D$106:P$1313,13,FALSE)</f>
        <v>2.914283371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60">
        <v>196.0</v>
      </c>
      <c r="B173" s="60" t="s">
        <v>262</v>
      </c>
      <c r="C173" s="4">
        <f>VLOOKUP(B173,Calculations!D$106:P$1313,13,FALSE)</f>
        <v>1.181720504</v>
      </c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60">
        <v>197.0</v>
      </c>
      <c r="B174" s="60" t="s">
        <v>312</v>
      </c>
      <c r="C174" s="4">
        <f>VLOOKUP(B174,Calculations!D$106:P$1313,13,FALSE)</f>
        <v>0.7774079219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60">
        <v>198.0</v>
      </c>
      <c r="B175" s="60" t="s">
        <v>57</v>
      </c>
      <c r="C175" s="4">
        <f>VLOOKUP(B175,Calculations!D$106:P$1313,13,FALSE)</f>
        <v>0.5165586393</v>
      </c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60">
        <v>200.0</v>
      </c>
      <c r="B176" s="60" t="s">
        <v>73</v>
      </c>
      <c r="C176" s="4">
        <f>VLOOKUP(B176,Calculations!D$106:P$1313,13,FALSE)</f>
        <v>0.9127861823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60">
        <v>201.0</v>
      </c>
      <c r="B177" s="60" t="s">
        <v>323</v>
      </c>
      <c r="C177" s="4">
        <f>VLOOKUP(B177,Calculations!D$106:P$1313,13,FALSE)</f>
        <v>2.121434823</v>
      </c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60">
        <v>202.0</v>
      </c>
      <c r="B178" s="60" t="s">
        <v>222</v>
      </c>
      <c r="C178" s="4">
        <f>VLOOKUP(B178,Calculations!D$106:P$1313,13,FALSE)</f>
        <v>1.029623065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60">
        <v>203.0</v>
      </c>
      <c r="B179" s="60" t="s">
        <v>346</v>
      </c>
      <c r="C179" s="4" t="str">
        <f>VLOOKUP(B179,Calculations!D$106:P$1313,13,FALSE)</f>
        <v/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60">
        <v>204.0</v>
      </c>
      <c r="B180" s="60" t="s">
        <v>221</v>
      </c>
      <c r="C180" s="4">
        <f>VLOOKUP(B180,Calculations!D$106:P$1313,13,FALSE)</f>
        <v>1.048932416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60">
        <v>205.0</v>
      </c>
      <c r="B181" s="60" t="s">
        <v>631</v>
      </c>
      <c r="C181" s="29" t="str">
        <f>VLOOKUP(B181,Calculations!D$106:P$1313,13,FALSE)</f>
        <v>#N/A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60">
        <v>206.0</v>
      </c>
      <c r="B182" s="60" t="s">
        <v>225</v>
      </c>
      <c r="C182" s="4">
        <f>VLOOKUP(B182,Calculations!D$106:P$1313,13,FALSE)</f>
        <v>1.162652229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60">
        <v>207.0</v>
      </c>
      <c r="B183" s="60" t="s">
        <v>85</v>
      </c>
      <c r="C183" s="4">
        <f>VLOOKUP(B183,Calculations!D$106:P$1313,13,FALSE)</f>
        <v>2.050799786</v>
      </c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60">
        <v>209.0</v>
      </c>
      <c r="B184" s="60" t="s">
        <v>313</v>
      </c>
      <c r="C184" s="4">
        <f>VLOOKUP(B184,Calculations!D$106:P$1313,13,FALSE)</f>
        <v>8.061898214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60">
        <v>210.0</v>
      </c>
      <c r="B185" s="60" t="s">
        <v>86</v>
      </c>
      <c r="C185" s="4">
        <f>VLOOKUP(B185,Calculations!D$106:P$1313,13,FALSE)</f>
        <v>0.5973415615</v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60">
        <v>211.0</v>
      </c>
      <c r="B186" s="60" t="s">
        <v>134</v>
      </c>
      <c r="C186" s="4">
        <f>VLOOKUP(B186,Calculations!D$106:P$1313,13,FALSE)</f>
        <v>1.708637839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60">
        <v>212.0</v>
      </c>
      <c r="B187" s="60" t="s">
        <v>122</v>
      </c>
      <c r="C187" s="4">
        <f>VLOOKUP(B187,Calculations!D$106:P$1313,13,FALSE)</f>
        <v>0.3000618471</v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60">
        <v>214.0</v>
      </c>
      <c r="B188" s="60" t="s">
        <v>98</v>
      </c>
      <c r="C188" s="4">
        <f>VLOOKUP(B188,Calculations!D$106:P$1313,13,FALSE)</f>
        <v>1.065269587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60">
        <v>215.0</v>
      </c>
      <c r="B189" s="60" t="s">
        <v>650</v>
      </c>
      <c r="C189" s="29" t="str">
        <f>VLOOKUP(B189,Calculations!D$106:P$1313,13,FALSE)</f>
        <v>#N/A</v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60">
        <v>216.0</v>
      </c>
      <c r="B190" s="60" t="s">
        <v>653</v>
      </c>
      <c r="C190" s="29" t="str">
        <f>VLOOKUP(B190,Calculations!D$106:P$1313,13,FALSE)</f>
        <v>#N/A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60">
        <v>217.0</v>
      </c>
      <c r="B191" s="60" t="s">
        <v>102</v>
      </c>
      <c r="C191" s="4">
        <f>VLOOKUP(B191,Calculations!D$106:P$1313,13,FALSE)</f>
        <v>1.08469595</v>
      </c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60">
        <v>220.0</v>
      </c>
      <c r="B192" s="60" t="s">
        <v>173</v>
      </c>
      <c r="C192" s="4">
        <f>VLOOKUP(B192,Calculations!D$106:P$1313,13,FALSE)</f>
        <v>0.7220246266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60">
        <v>221.0</v>
      </c>
      <c r="B193" s="60" t="s">
        <v>112</v>
      </c>
      <c r="C193" s="4">
        <f>VLOOKUP(B193,Calculations!D$106:P$1313,13,FALSE)</f>
        <v>0.4699267264</v>
      </c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60">
        <v>222.0</v>
      </c>
      <c r="B194" s="60" t="s">
        <v>50</v>
      </c>
      <c r="C194" s="4">
        <f>VLOOKUP(B194,Calculations!D$106:P$1313,13,FALSE)</f>
        <v>1.176932321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60">
        <v>223.0</v>
      </c>
      <c r="B195" s="60" t="s">
        <v>58</v>
      </c>
      <c r="C195" s="4">
        <f>VLOOKUP(B195,Calculations!D$106:P$1313,13,FALSE)</f>
        <v>1.313795871</v>
      </c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60">
        <v>224.0</v>
      </c>
      <c r="B196" s="60" t="s">
        <v>61</v>
      </c>
      <c r="C196" s="4">
        <f>VLOOKUP(B196,Calculations!D$106:P$1313,13,FALSE)</f>
        <v>0.700595084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60">
        <v>225.0</v>
      </c>
      <c r="B197" s="60" t="s">
        <v>343</v>
      </c>
      <c r="C197" s="4" t="str">
        <f>VLOOKUP(B197,Calculations!D$106:P$1313,13,FALSE)</f>
        <v/>
      </c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60">
        <v>226.0</v>
      </c>
      <c r="B198" s="60" t="s">
        <v>292</v>
      </c>
      <c r="C198" s="4">
        <f>VLOOKUP(B198,Calculations!D$106:P$1313,13,FALSE)</f>
        <v>0.5584098282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60">
        <v>227.0</v>
      </c>
      <c r="B199" s="60" t="s">
        <v>132</v>
      </c>
      <c r="C199" s="4">
        <f>VLOOKUP(B199,Calculations!D$106:P$1313,13,FALSE)</f>
        <v>0.7401689348</v>
      </c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60">
        <v>228.0</v>
      </c>
      <c r="B200" s="60" t="s">
        <v>69</v>
      </c>
      <c r="C200" s="4">
        <f>VLOOKUP(B200,Calculations!D$106:P$1313,13,FALSE)</f>
        <v>2.714389327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60">
        <v>229.0</v>
      </c>
      <c r="B201" s="60" t="s">
        <v>198</v>
      </c>
      <c r="C201" s="4">
        <f>VLOOKUP(B201,Calculations!D$106:P$1313,13,FALSE)</f>
        <v>1.920454146</v>
      </c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60">
        <v>230.0</v>
      </c>
      <c r="B202" s="60" t="s">
        <v>302</v>
      </c>
      <c r="C202" s="4">
        <f>VLOOKUP(B202,Calculations!D$106:P$1313,13,FALSE)</f>
        <v>0.8961833253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60">
        <v>231.0</v>
      </c>
      <c r="B203" s="60" t="s">
        <v>332</v>
      </c>
      <c r="C203" s="4" t="str">
        <f>VLOOKUP(B203,Calculations!D$106:P$1313,13,FALSE)</f>
        <v/>
      </c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60">
        <v>232.0</v>
      </c>
      <c r="B204" s="60" t="s">
        <v>148</v>
      </c>
      <c r="C204" s="4">
        <f>VLOOKUP(B204,Calculations!D$106:P$1313,13,FALSE)</f>
        <v>3.861160612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60">
        <v>233.0</v>
      </c>
      <c r="B205" s="60" t="s">
        <v>197</v>
      </c>
      <c r="C205" s="4">
        <f>VLOOKUP(B205,Calculations!D$106:P$1313,13,FALSE)</f>
        <v>0.9101970538</v>
      </c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60">
        <v>234.0</v>
      </c>
      <c r="B206" s="60" t="s">
        <v>257</v>
      </c>
      <c r="C206" s="4">
        <f>VLOOKUP(B206,Calculations!D$106:P$1313,13,FALSE)</f>
        <v>2.327035926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60">
        <v>236.0</v>
      </c>
      <c r="B207" s="60" t="s">
        <v>70</v>
      </c>
      <c r="C207" s="4">
        <f>VLOOKUP(B207,Calculations!D$106:P$1313,13,FALSE)</f>
        <v>2.721258507</v>
      </c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60">
        <v>237.0</v>
      </c>
      <c r="B208" s="60" t="s">
        <v>224</v>
      </c>
      <c r="C208" s="4">
        <f>VLOOKUP(B208,Calculations!D$106:P$1313,13,FALSE)</f>
        <v>2.6281159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60">
        <v>238.0</v>
      </c>
      <c r="B209" s="60" t="s">
        <v>300</v>
      </c>
      <c r="C209" s="4">
        <f>VLOOKUP(B209,Calculations!D$106:P$1313,13,FALSE)</f>
        <v>2.776502843</v>
      </c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60">
        <v>239.0</v>
      </c>
      <c r="B210" s="60" t="s">
        <v>321</v>
      </c>
      <c r="C210" s="4">
        <f>VLOOKUP(B210,Calculations!D$106:P$1313,13,FALSE)</f>
        <v>2.287632863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60">
        <v>240.0</v>
      </c>
      <c r="B211" s="60" t="s">
        <v>288</v>
      </c>
      <c r="C211" s="4">
        <f>VLOOKUP(B211,Calculations!D$106:P$1313,13,FALSE)</f>
        <v>8.105113503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60">
        <v>241.0</v>
      </c>
      <c r="B212" s="60" t="s">
        <v>183</v>
      </c>
      <c r="C212" s="4">
        <f>VLOOKUP(B212,Calculations!D$106:P$1313,13,FALSE)</f>
        <v>4.740152854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60">
        <v>242.0</v>
      </c>
      <c r="B213" s="60" t="s">
        <v>630</v>
      </c>
      <c r="C213" s="29" t="str">
        <f>VLOOKUP(B213,Calculations!D$106:P$1313,13,FALSE)</f>
        <v>#N/A</v>
      </c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60">
        <v>243.0</v>
      </c>
      <c r="B214" s="60" t="s">
        <v>296</v>
      </c>
      <c r="C214" s="4">
        <f>VLOOKUP(B214,Calculations!D$106:P$1313,13,FALSE)</f>
        <v>0.7339477685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60">
        <v>244.0</v>
      </c>
      <c r="B215" s="60" t="s">
        <v>71</v>
      </c>
      <c r="C215" s="4">
        <f>VLOOKUP(B215,Calculations!D$106:P$1313,13,FALSE)</f>
        <v>3.744767865</v>
      </c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60">
        <v>245.0</v>
      </c>
      <c r="B216" s="60" t="s">
        <v>82</v>
      </c>
      <c r="C216" s="4">
        <f>VLOOKUP(B216,Calculations!D$106:P$1313,13,FALSE)</f>
        <v>1.586310769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60">
        <v>246.0</v>
      </c>
      <c r="B217" s="60" t="s">
        <v>143</v>
      </c>
      <c r="C217" s="4">
        <f>VLOOKUP(B217,Calculations!D$106:P$1313,13,FALSE)</f>
        <v>1.442164102</v>
      </c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60">
        <v>247.0</v>
      </c>
      <c r="B218" s="60" t="s">
        <v>215</v>
      </c>
      <c r="C218" s="4">
        <f>VLOOKUP(B218,Calculations!D$106:P$1313,13,FALSE)</f>
        <v>3.704194259</v>
      </c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60">
        <v>248.0</v>
      </c>
      <c r="B219" s="60" t="s">
        <v>175</v>
      </c>
      <c r="C219" s="4">
        <f>VLOOKUP(B219,Calculations!D$106:P$1313,13,FALSE)</f>
        <v>0.6040623639</v>
      </c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60">
        <v>249.0</v>
      </c>
      <c r="B220" s="60" t="s">
        <v>319</v>
      </c>
      <c r="C220" s="4">
        <f>VLOOKUP(B220,Calculations!D$106:P$1313,13,FALSE)</f>
        <v>0.6387298303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60">
        <v>250.0</v>
      </c>
      <c r="B221" s="60" t="s">
        <v>146</v>
      </c>
      <c r="C221" s="4">
        <f>VLOOKUP(B221,Calculations!D$106:P$1313,13,FALSE)</f>
        <v>1.987961128</v>
      </c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60">
        <v>251.0</v>
      </c>
      <c r="B222" s="60" t="s">
        <v>178</v>
      </c>
      <c r="C222" s="4" t="str">
        <f>VLOOKUP(B222,Calculations!D$106:P$1313,13,FALSE)</f>
        <v/>
      </c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60">
        <v>252.0</v>
      </c>
      <c r="B223" s="60" t="s">
        <v>130</v>
      </c>
      <c r="C223" s="4">
        <f>VLOOKUP(B223,Calculations!D$106:P$1313,13,FALSE)</f>
        <v>1.787542926</v>
      </c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60">
        <v>254.0</v>
      </c>
      <c r="B224" s="60" t="s">
        <v>311</v>
      </c>
      <c r="C224" s="4">
        <f>VLOOKUP(B224,Calculations!D$106:P$1313,13,FALSE)</f>
        <v>1.129838302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60">
        <v>255.0</v>
      </c>
      <c r="B225" s="60" t="s">
        <v>68</v>
      </c>
      <c r="C225" s="4">
        <f>VLOOKUP(B225,Calculations!D$106:P$1313,13,FALSE)</f>
        <v>0.536774399</v>
      </c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60">
        <v>256.0</v>
      </c>
      <c r="B226" s="60" t="s">
        <v>161</v>
      </c>
      <c r="C226" s="4">
        <f>VLOOKUP(B226,Calculations!D$106:P$1313,13,FALSE)</f>
        <v>0.8171084887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60">
        <v>257.0</v>
      </c>
      <c r="B227" s="60" t="s">
        <v>87</v>
      </c>
      <c r="C227" s="4">
        <f>VLOOKUP(B227,Calculations!D$106:P$1313,13,FALSE)</f>
        <v>1.024205509</v>
      </c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60">
        <v>258.0</v>
      </c>
      <c r="B228" s="60" t="s">
        <v>249</v>
      </c>
      <c r="C228" s="4">
        <f>VLOOKUP(B228,Calculations!D$106:P$1313,13,FALSE)</f>
        <v>0.4420432605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60">
        <v>259.0</v>
      </c>
      <c r="B229" s="60" t="s">
        <v>270</v>
      </c>
      <c r="C229" s="4">
        <f>VLOOKUP(B229,Calculations!D$106:P$1313,13,FALSE)</f>
        <v>1.489617264</v>
      </c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60">
        <v>260.0</v>
      </c>
      <c r="B230" s="60" t="s">
        <v>126</v>
      </c>
      <c r="C230" s="4">
        <f>VLOOKUP(B230,Calculations!D$106:P$1313,13,FALSE)</f>
        <v>0.7916103224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60">
        <v>261.0</v>
      </c>
      <c r="B231" s="60" t="s">
        <v>252</v>
      </c>
      <c r="C231" s="4">
        <f>VLOOKUP(B231,Calculations!D$106:P$1313,13,FALSE)</f>
        <v>2.651081775</v>
      </c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60">
        <v>262.0</v>
      </c>
      <c r="B232" s="60" t="s">
        <v>228</v>
      </c>
      <c r="C232" s="4">
        <f>VLOOKUP(B232,Calculations!D$106:P$1313,13,FALSE)</f>
        <v>1.443773752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60">
        <v>263.0</v>
      </c>
      <c r="B233" s="60" t="s">
        <v>19</v>
      </c>
      <c r="C233" s="4">
        <f>VLOOKUP(B233,Calculations!D$106:P$1313,13,FALSE)</f>
        <v>0.368997624</v>
      </c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60">
        <v>264.0</v>
      </c>
      <c r="B234" s="60" t="s">
        <v>657</v>
      </c>
      <c r="C234" s="29" t="str">
        <f>VLOOKUP(B234,Calculations!D$106:P$1313,13,FALSE)</f>
        <v>#N/A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60">
        <v>283.0</v>
      </c>
      <c r="B235" s="60" t="s">
        <v>66</v>
      </c>
      <c r="C235" s="4">
        <f>VLOOKUP(B235,Calculations!D$106:P$1313,13,FALSE)</f>
        <v>2.377012352</v>
      </c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60">
        <v>284.0</v>
      </c>
      <c r="B236" s="60" t="s">
        <v>285</v>
      </c>
      <c r="C236" s="4">
        <f>VLOOKUP(B236,Calculations!D$106:P$1313,13,FALSE)</f>
        <v>0.543713356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60">
        <v>285.0</v>
      </c>
      <c r="B237" s="60" t="s">
        <v>746</v>
      </c>
      <c r="C237" s="29" t="str">
        <f>VLOOKUP(B237,Calculations!D$106:P$1313,13,FALSE)</f>
        <v>#N/A</v>
      </c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60">
        <v>286.0</v>
      </c>
      <c r="B238" s="60" t="s">
        <v>276</v>
      </c>
      <c r="C238" s="4">
        <f>VLOOKUP(B238,Calculations!D$106:P$1313,13,FALSE)</f>
        <v>1.23736817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60">
        <v>269.0</v>
      </c>
      <c r="B239" s="60" t="s">
        <v>751</v>
      </c>
      <c r="C239" s="29" t="str">
        <f>VLOOKUP(B239,Calculations!D$106:P$1313,13,FALSE)</f>
        <v>#N/A</v>
      </c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60">
        <v>270.0</v>
      </c>
      <c r="B240" s="60" t="s">
        <v>163</v>
      </c>
      <c r="C240" s="4">
        <f>VLOOKUP(B240,Calculations!D$106:P$1313,13,FALSE)</f>
        <v>1.307765637</v>
      </c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60">
        <v>271.0</v>
      </c>
      <c r="B241" s="60" t="s">
        <v>275</v>
      </c>
      <c r="C241" s="4">
        <f>VLOOKUP(B241,Calculations!D$106:P$1313,13,FALSE)</f>
        <v>1.90207645</v>
      </c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60">
        <v>272.0</v>
      </c>
      <c r="B242" s="60" t="s">
        <v>267</v>
      </c>
      <c r="C242" s="4">
        <f>VLOOKUP(B242,Calculations!D$106:P$1313,13,FALSE)</f>
        <v>1.066679108</v>
      </c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60">
        <v>273.0</v>
      </c>
      <c r="B243" s="60" t="s">
        <v>759</v>
      </c>
      <c r="C243" s="29" t="str">
        <f>VLOOKUP(B243,Calculations!D$106:P$1313,13,FALSE)</f>
        <v>#N/A</v>
      </c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60">
        <v>274.0</v>
      </c>
      <c r="B244" s="60" t="s">
        <v>269</v>
      </c>
      <c r="C244" s="4">
        <f>VLOOKUP(B244,Calculations!D$106:P$1313,13,FALSE)</f>
        <v>2.316782185</v>
      </c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60">
        <v>275.0</v>
      </c>
      <c r="B245" s="60" t="s">
        <v>213</v>
      </c>
      <c r="C245" s="4">
        <f>VLOOKUP(B245,Calculations!D$106:P$1313,13,FALSE)</f>
        <v>3.599282236</v>
      </c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60">
        <v>276.0</v>
      </c>
      <c r="B246" s="60" t="s">
        <v>144</v>
      </c>
      <c r="C246" s="4">
        <f>VLOOKUP(B246,Calculations!D$106:P$1313,13,FALSE)</f>
        <v>1.363294307</v>
      </c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60">
        <v>277.0</v>
      </c>
      <c r="B247" s="60" t="s">
        <v>9</v>
      </c>
      <c r="C247" s="4">
        <f>VLOOKUP(B247,Calculations!D$106:P$1313,13,FALSE)</f>
        <v>4.191565731</v>
      </c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60">
        <v>278.0</v>
      </c>
      <c r="B248" s="60" t="s">
        <v>206</v>
      </c>
      <c r="C248" s="4">
        <f>VLOOKUP(B248,Calculations!D$106:P$1313,13,FALSE)</f>
        <v>2.850143875</v>
      </c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60">
        <v>279.0</v>
      </c>
      <c r="B249" s="60" t="s">
        <v>767</v>
      </c>
      <c r="C249" s="29" t="str">
        <f>VLOOKUP(B249,Calculations!D$106:P$1313,13,FALSE)</f>
        <v>#N/A</v>
      </c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60">
        <v>280.0</v>
      </c>
      <c r="B250" s="60" t="s">
        <v>166</v>
      </c>
      <c r="C250" s="4">
        <f>VLOOKUP(B250,Calculations!D$106:P$1313,13,FALSE)</f>
        <v>1.736783138</v>
      </c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60">
        <v>281.0</v>
      </c>
      <c r="B251" s="60" t="s">
        <v>217</v>
      </c>
      <c r="C251" s="4">
        <f>VLOOKUP(B251,Calculations!D$106:P$1313,13,FALSE)</f>
        <v>9.74349675</v>
      </c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60">
        <v>282.0</v>
      </c>
      <c r="B252" s="60" t="s">
        <v>16</v>
      </c>
      <c r="C252" s="4" t="str">
        <f>VLOOKUP(B252,Calculations!D$106:P$1313,13,FALSE)</f>
        <v/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60">
        <v>287.0</v>
      </c>
      <c r="B253" s="60" t="s">
        <v>233</v>
      </c>
      <c r="C253" s="4">
        <f>VLOOKUP(B253,Calculations!D$106:P$1313,13,FALSE)</f>
        <v>2.126596468</v>
      </c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60">
        <v>288.0</v>
      </c>
      <c r="B254" s="60" t="s">
        <v>165</v>
      </c>
      <c r="C254" s="4">
        <f>VLOOKUP(B254,Calculations!D$106:P$1313,13,FALSE)</f>
        <v>0.4629125061</v>
      </c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60">
        <v>289.0</v>
      </c>
      <c r="B255" s="60" t="s">
        <v>158</v>
      </c>
      <c r="C255" s="4">
        <f>VLOOKUP(B255,Calculations!D$106:P$1313,13,FALSE)</f>
        <v>4.980284755</v>
      </c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60">
        <v>290.0</v>
      </c>
      <c r="B256" s="60" t="s">
        <v>231</v>
      </c>
      <c r="C256" s="4">
        <f>VLOOKUP(B256,Calculations!D$106:P$1313,13,FALSE)</f>
        <v>2.001935671</v>
      </c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60">
        <v>291.0</v>
      </c>
      <c r="B257" s="60" t="s">
        <v>139</v>
      </c>
      <c r="C257" s="4">
        <f>VLOOKUP(B257,Calculations!D$106:P$1313,13,FALSE)</f>
        <v>1.036727695</v>
      </c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60">
        <v>292.0</v>
      </c>
      <c r="B258" s="60" t="s">
        <v>229</v>
      </c>
      <c r="C258" s="4">
        <f>VLOOKUP(B258,Calculations!D$106:P$1313,13,FALSE)</f>
        <v>2.248841935</v>
      </c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60">
        <v>293.0</v>
      </c>
      <c r="B259" s="60" t="s">
        <v>187</v>
      </c>
      <c r="C259" s="4">
        <f>VLOOKUP(B259,Calculations!D$106:P$1313,13,FALSE)</f>
        <v>3.513014565</v>
      </c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60">
        <v>295.0</v>
      </c>
      <c r="B260" s="60" t="s">
        <v>89</v>
      </c>
      <c r="C260" s="4">
        <f>VLOOKUP(B260,Calculations!D$106:P$1313,13,FALSE)</f>
        <v>3.089682986</v>
      </c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60">
        <v>296.0</v>
      </c>
      <c r="B261" s="60" t="s">
        <v>776</v>
      </c>
      <c r="C261" s="29" t="str">
        <f>VLOOKUP(B261,Calculations!D$106:P$1313,13,FALSE)</f>
        <v>#N/A</v>
      </c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60">
        <v>297.0</v>
      </c>
      <c r="B262" s="60" t="s">
        <v>13</v>
      </c>
      <c r="C262" s="4">
        <f>VLOOKUP(B262,Calculations!D$106:P$1313,13,FALSE)</f>
        <v>2.054228747</v>
      </c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60">
        <v>298.0</v>
      </c>
      <c r="B263" s="60" t="s">
        <v>223</v>
      </c>
      <c r="C263" s="4">
        <f>VLOOKUP(B263,Calculations!D$106:P$1313,13,FALSE)</f>
        <v>0.7447672857</v>
      </c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60">
        <v>299.0</v>
      </c>
      <c r="B264" s="60" t="s">
        <v>62</v>
      </c>
      <c r="C264" s="4">
        <f>VLOOKUP(B264,Calculations!D$106:P$1313,13,FALSE)</f>
        <v>0.7972554214</v>
      </c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60">
        <v>300.0</v>
      </c>
      <c r="B265" s="60" t="s">
        <v>8</v>
      </c>
      <c r="C265" s="4">
        <f>VLOOKUP(B265,Calculations!D$106:P$1313,13,FALSE)</f>
        <v>0.5057378166</v>
      </c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60">
        <v>301.0</v>
      </c>
      <c r="B266" s="60" t="s">
        <v>279</v>
      </c>
      <c r="C266" s="4">
        <f>VLOOKUP(B266,Calculations!D$106:P$1313,13,FALSE)</f>
        <v>0.9259243703</v>
      </c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60">
        <v>302.0</v>
      </c>
      <c r="B267" s="60" t="s">
        <v>196</v>
      </c>
      <c r="C267" s="4">
        <f>VLOOKUP(B267,Calculations!D$106:P$1313,13,FALSE)</f>
        <v>1.596566466</v>
      </c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60">
        <v>303.0</v>
      </c>
      <c r="B268" s="60" t="s">
        <v>195</v>
      </c>
      <c r="C268" s="4">
        <f>VLOOKUP(B268,Calculations!D$106:P$1313,13,FALSE)</f>
        <v>1.431495402</v>
      </c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60">
        <v>304.0</v>
      </c>
      <c r="B269" s="60" t="s">
        <v>235</v>
      </c>
      <c r="C269" s="4">
        <f>VLOOKUP(B269,Calculations!D$106:P$1313,13,FALSE)</f>
        <v>0.4221206602</v>
      </c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60">
        <v>305.0</v>
      </c>
      <c r="B270" s="60" t="s">
        <v>180</v>
      </c>
      <c r="C270" s="4">
        <f>VLOOKUP(B270,Calculations!D$106:P$1313,13,FALSE)</f>
        <v>0.4088119434</v>
      </c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60">
        <v>306.0</v>
      </c>
      <c r="B271" s="60" t="s">
        <v>36</v>
      </c>
      <c r="C271" s="4">
        <f>VLOOKUP(B271,Calculations!D$106:P$1313,13,FALSE)</f>
        <v>0.4436993046</v>
      </c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60">
        <v>307.0</v>
      </c>
      <c r="B272" s="60" t="s">
        <v>49</v>
      </c>
      <c r="C272" s="4">
        <f>VLOOKUP(B272,Calculations!D$106:P$1313,13,FALSE)</f>
        <v>0.6083959361</v>
      </c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60">
        <v>308.0</v>
      </c>
      <c r="B273" s="60" t="s">
        <v>159</v>
      </c>
      <c r="C273" s="4">
        <f>VLOOKUP(B273,Calculations!D$106:P$1313,13,FALSE)</f>
        <v>0.7676817754</v>
      </c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60">
        <v>309.0</v>
      </c>
      <c r="B274" s="60" t="s">
        <v>46</v>
      </c>
      <c r="C274" s="4">
        <f>VLOOKUP(B274,Calculations!D$106:P$1313,13,FALSE)</f>
        <v>0.2687329547</v>
      </c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60">
        <v>310.0</v>
      </c>
      <c r="B275" s="60" t="s">
        <v>315</v>
      </c>
      <c r="C275" s="4">
        <f>VLOOKUP(B275,Calculations!D$106:P$1313,13,FALSE)</f>
        <v>0.4916234874</v>
      </c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60">
        <v>311.0</v>
      </c>
      <c r="B276" s="60" t="s">
        <v>277</v>
      </c>
      <c r="C276" s="4">
        <f>VLOOKUP(B276,Calculations!D$106:P$1313,13,FALSE)</f>
        <v>0.656042302</v>
      </c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60">
        <v>312.0</v>
      </c>
      <c r="B277" s="60" t="s">
        <v>193</v>
      </c>
      <c r="C277" s="4">
        <f>VLOOKUP(B277,Calculations!D$106:P$1313,13,FALSE)</f>
        <v>0.9885709701</v>
      </c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60">
        <v>313.0</v>
      </c>
      <c r="B278" s="60" t="s">
        <v>105</v>
      </c>
      <c r="C278" s="4">
        <f>VLOOKUP(B278,Calculations!D$106:P$1313,13,FALSE)</f>
        <v>1.091448156</v>
      </c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60">
        <v>314.0</v>
      </c>
      <c r="B279" s="60" t="s">
        <v>149</v>
      </c>
      <c r="C279" s="4">
        <f>VLOOKUP(B279,Calculations!D$106:P$1313,13,FALSE)</f>
        <v>0.2104420215</v>
      </c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60">
        <v>315.0</v>
      </c>
      <c r="B280" s="60" t="s">
        <v>167</v>
      </c>
      <c r="C280" s="4">
        <f>VLOOKUP(B280,Calculations!D$106:P$1313,13,FALSE)</f>
        <v>4.279726097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60">
        <v>316.0</v>
      </c>
      <c r="B281" s="60" t="s">
        <v>90</v>
      </c>
      <c r="C281" s="4">
        <f>VLOOKUP(B281,Calculations!D$106:P$1313,13,FALSE)</f>
        <v>1.085040493</v>
      </c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60">
        <v>317.0</v>
      </c>
      <c r="B282" s="60" t="s">
        <v>289</v>
      </c>
      <c r="C282" s="4">
        <f>VLOOKUP(B282,Calculations!D$106:P$1313,13,FALSE)</f>
        <v>0.747270846</v>
      </c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60">
        <v>318.0</v>
      </c>
      <c r="B283" s="60" t="s">
        <v>97</v>
      </c>
      <c r="C283" s="4">
        <f>VLOOKUP(B283,Calculations!D$106:P$1313,13,FALSE)</f>
        <v>1.539438422</v>
      </c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60">
        <v>319.0</v>
      </c>
      <c r="B284" s="60" t="s">
        <v>268</v>
      </c>
      <c r="C284" s="4">
        <f>VLOOKUP(B284,Calculations!D$106:P$1313,13,FALSE)</f>
        <v>0.8837992075</v>
      </c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60">
        <v>320.0</v>
      </c>
      <c r="B285" s="60" t="s">
        <v>40</v>
      </c>
      <c r="C285" s="4">
        <f>VLOOKUP(B285,Calculations!D$106:P$1313,13,FALSE)</f>
        <v>1.409735975</v>
      </c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60">
        <v>321.0</v>
      </c>
      <c r="B286" s="60" t="s">
        <v>31</v>
      </c>
      <c r="C286" s="4">
        <f>VLOOKUP(B286,Calculations!D$106:P$1313,13,FALSE)</f>
        <v>2.837059535</v>
      </c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60">
        <v>322.0</v>
      </c>
      <c r="B287" s="60" t="s">
        <v>320</v>
      </c>
      <c r="C287" s="4">
        <f>VLOOKUP(B287,Calculations!D$106:P$1313,13,FALSE)</f>
        <v>1.006379628</v>
      </c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60">
        <v>323.0</v>
      </c>
      <c r="B288" s="60" t="s">
        <v>101</v>
      </c>
      <c r="C288" s="4">
        <f>VLOOKUP(B288,Calculations!D$106:P$1313,13,FALSE)</f>
        <v>3.270434758</v>
      </c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60">
        <v>324.0</v>
      </c>
      <c r="B289" s="60" t="s">
        <v>142</v>
      </c>
      <c r="C289" s="4">
        <f>VLOOKUP(B289,Calculations!D$106:P$1313,13,FALSE)</f>
        <v>5.690715159</v>
      </c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60">
        <v>325.0</v>
      </c>
      <c r="B290" s="60" t="s">
        <v>338</v>
      </c>
      <c r="C290" s="4" t="str">
        <f>VLOOKUP(B290,Calculations!D$106:P$1313,13,FALSE)</f>
        <v/>
      </c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60">
        <v>326.0</v>
      </c>
      <c r="B291" s="60" t="s">
        <v>297</v>
      </c>
      <c r="C291" s="4">
        <f>VLOOKUP(B291,Calculations!D$106:P$1313,13,FALSE)</f>
        <v>2.384369933</v>
      </c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60">
        <v>327.0</v>
      </c>
      <c r="B292" s="60" t="s">
        <v>308</v>
      </c>
      <c r="C292" s="4">
        <f>VLOOKUP(B292,Calculations!D$106:P$1313,13,FALSE)</f>
        <v>4.288539173</v>
      </c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60">
        <v>328.0</v>
      </c>
      <c r="B293" s="60" t="s">
        <v>35</v>
      </c>
      <c r="C293" s="4">
        <f>VLOOKUP(B293,Calculations!D$106:P$1313,13,FALSE)</f>
        <v>1.37494761</v>
      </c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60">
        <v>329.0</v>
      </c>
      <c r="B294" s="60" t="s">
        <v>783</v>
      </c>
      <c r="C294" s="29" t="str">
        <f>VLOOKUP(B294,Calculations!D$106:P$1313,13,FALSE)</f>
        <v>#N/A</v>
      </c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60">
        <v>330.0</v>
      </c>
      <c r="B295" s="60" t="s">
        <v>10</v>
      </c>
      <c r="C295" s="4">
        <f>VLOOKUP(B295,Calculations!D$106:P$1313,13,FALSE)</f>
        <v>1.785465777</v>
      </c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60">
        <v>331.0</v>
      </c>
      <c r="B296" s="60" t="s">
        <v>281</v>
      </c>
      <c r="C296" s="4">
        <f>VLOOKUP(B296,Calculations!D$106:P$1313,13,FALSE)</f>
        <v>0.5010673913</v>
      </c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60">
        <v>333.0</v>
      </c>
      <c r="B297" s="60" t="s">
        <v>117</v>
      </c>
      <c r="C297" s="4">
        <f>VLOOKUP(B297,Calculations!D$106:P$1313,13,FALSE)</f>
        <v>0.403911884</v>
      </c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60">
        <v>334.0</v>
      </c>
      <c r="B298" s="60" t="s">
        <v>266</v>
      </c>
      <c r="C298" s="4">
        <f>VLOOKUP(B298,Calculations!D$106:P$1313,13,FALSE)</f>
        <v>3.371749174</v>
      </c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60">
        <v>335.0</v>
      </c>
      <c r="B299" s="60" t="s">
        <v>329</v>
      </c>
      <c r="C299" s="4" t="str">
        <f>VLOOKUP(B299,Calculations!D$106:P$1313,13,FALSE)</f>
        <v/>
      </c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60">
        <v>336.0</v>
      </c>
      <c r="B300" s="60" t="s">
        <v>160</v>
      </c>
      <c r="C300" s="4">
        <f>VLOOKUP(B300,Calculations!D$106:P$1313,13,FALSE)</f>
        <v>1.630861807</v>
      </c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60">
        <v>337.0</v>
      </c>
      <c r="B301" s="60" t="s">
        <v>191</v>
      </c>
      <c r="C301" s="4">
        <f>VLOOKUP(B301,Calculations!D$106:P$1313,13,FALSE)</f>
        <v>2.413660741</v>
      </c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60">
        <v>338.0</v>
      </c>
      <c r="B302" s="60" t="s">
        <v>242</v>
      </c>
      <c r="C302" s="4">
        <f>VLOOKUP(B302,Calculations!D$106:P$1313,13,FALSE)</f>
        <v>0.5651609025</v>
      </c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60">
        <v>339.0</v>
      </c>
      <c r="B303" s="60" t="s">
        <v>45</v>
      </c>
      <c r="C303" s="4">
        <f>VLOOKUP(B303,Calculations!D$106:P$1313,13,FALSE)</f>
        <v>0.6306944455</v>
      </c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60">
        <v>340.0</v>
      </c>
      <c r="B304" s="60" t="s">
        <v>55</v>
      </c>
      <c r="C304" s="4" t="str">
        <f>VLOOKUP(B304,Calculations!D$106:P$1313,13,FALSE)</f>
        <v/>
      </c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60">
        <v>342.0</v>
      </c>
      <c r="B305" s="60" t="s">
        <v>64</v>
      </c>
      <c r="C305" s="4">
        <f>VLOOKUP(B305,Calculations!D$106:P$1313,13,FALSE)</f>
        <v>1.333504226</v>
      </c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60">
        <v>343.0</v>
      </c>
      <c r="B306" s="60" t="s">
        <v>124</v>
      </c>
      <c r="C306" s="4">
        <f>VLOOKUP(B306,Calculations!D$106:P$1313,13,FALSE)</f>
        <v>1.13896006</v>
      </c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60">
        <v>344.0</v>
      </c>
      <c r="B307" s="60" t="s">
        <v>52</v>
      </c>
      <c r="C307" s="4">
        <f>VLOOKUP(B307,Calculations!D$106:P$1313,13,FALSE)</f>
        <v>3.260211436</v>
      </c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60">
        <v>346.0</v>
      </c>
      <c r="B308" s="60" t="s">
        <v>80</v>
      </c>
      <c r="C308" s="4">
        <f>VLOOKUP(B308,Calculations!D$106:P$1313,13,FALSE)</f>
        <v>1.393991287</v>
      </c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60">
        <v>347.0</v>
      </c>
      <c r="B309" s="60" t="s">
        <v>259</v>
      </c>
      <c r="C309" s="4">
        <f>VLOOKUP(B309,Calculations!D$106:P$1313,13,FALSE)</f>
        <v>2.574333263</v>
      </c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60">
        <v>348.0</v>
      </c>
      <c r="B310" s="60" t="s">
        <v>226</v>
      </c>
      <c r="C310" s="4">
        <f>VLOOKUP(B310,Calculations!D$106:P$1313,13,FALSE)</f>
        <v>2.302376108</v>
      </c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60">
        <v>349.0</v>
      </c>
      <c r="B311" s="60" t="s">
        <v>131</v>
      </c>
      <c r="C311" s="4">
        <f>VLOOKUP(B311,Calculations!D$106:P$1313,13,FALSE)</f>
        <v>4.408873211</v>
      </c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60">
        <v>350.0</v>
      </c>
      <c r="B312" s="60" t="s">
        <v>210</v>
      </c>
      <c r="C312" s="4">
        <f>VLOOKUP(B312,Calculations!D$106:P$1313,13,FALSE)</f>
        <v>1.518296087</v>
      </c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60">
        <v>351.0</v>
      </c>
      <c r="B313" s="60" t="s">
        <v>177</v>
      </c>
      <c r="C313" s="4">
        <f>VLOOKUP(B313,Calculations!D$106:P$1313,13,FALSE)</f>
        <v>1.675852993</v>
      </c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60">
        <v>353.0</v>
      </c>
      <c r="B314" s="60" t="s">
        <v>78</v>
      </c>
      <c r="C314" s="4">
        <f>VLOOKUP(B314,Calculations!D$106:P$1313,13,FALSE)</f>
        <v>1.585368064</v>
      </c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60">
        <v>354.0</v>
      </c>
      <c r="B315" s="60" t="s">
        <v>153</v>
      </c>
      <c r="C315" s="4">
        <f>VLOOKUP(B315,Calculations!D$106:P$1313,13,FALSE)</f>
        <v>0.9063308755</v>
      </c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60">
        <v>356.0</v>
      </c>
      <c r="B316" s="60" t="s">
        <v>107</v>
      </c>
      <c r="C316" s="4">
        <f>VLOOKUP(B316,Calculations!D$106:P$1313,13,FALSE)</f>
        <v>2.560759999</v>
      </c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60">
        <v>357.0</v>
      </c>
      <c r="B317" s="60" t="s">
        <v>216</v>
      </c>
      <c r="C317" s="4">
        <f>VLOOKUP(B317,Calculations!D$106:P$1313,13,FALSE)</f>
        <v>1.410837945</v>
      </c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60">
        <v>358.0</v>
      </c>
      <c r="B318" s="60" t="s">
        <v>181</v>
      </c>
      <c r="C318" s="4">
        <f>VLOOKUP(B318,Calculations!D$106:P$1313,13,FALSE)</f>
        <v>1.683081184</v>
      </c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60">
        <v>359.0</v>
      </c>
      <c r="B319" s="60" t="s">
        <v>250</v>
      </c>
      <c r="C319" s="4">
        <f>VLOOKUP(B319,Calculations!D$106:P$1313,13,FALSE)</f>
        <v>1.497083832</v>
      </c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60">
        <v>360.0</v>
      </c>
      <c r="B320" s="60" t="s">
        <v>239</v>
      </c>
      <c r="C320" s="4">
        <f>VLOOKUP(B320,Calculations!D$106:P$1313,13,FALSE)</f>
        <v>1.311510737</v>
      </c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60">
        <v>361.0</v>
      </c>
      <c r="B321" s="60" t="s">
        <v>145</v>
      </c>
      <c r="C321" s="4">
        <f>VLOOKUP(B321,Calculations!D$106:P$1313,13,FALSE)</f>
        <v>0.6049095177</v>
      </c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60">
        <v>362.0</v>
      </c>
      <c r="B322" s="60" t="s">
        <v>170</v>
      </c>
      <c r="C322" s="4">
        <f>VLOOKUP(B322,Calculations!D$106:P$1313,13,FALSE)</f>
        <v>1.144685848</v>
      </c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60">
        <v>363.0</v>
      </c>
      <c r="B323" s="60" t="s">
        <v>115</v>
      </c>
      <c r="C323" s="4">
        <f>VLOOKUP(B323,Calculations!D$106:P$1313,13,FALSE)</f>
        <v>1.357621801</v>
      </c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60">
        <v>364.0</v>
      </c>
      <c r="B324" s="60" t="s">
        <v>81</v>
      </c>
      <c r="C324" s="4">
        <f>VLOOKUP(B324,Calculations!D$106:P$1313,13,FALSE)</f>
        <v>1.475498792</v>
      </c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60">
        <v>365.0</v>
      </c>
      <c r="B325" s="60" t="s">
        <v>118</v>
      </c>
      <c r="C325" s="4">
        <f>VLOOKUP(B325,Calculations!D$106:P$1313,13,FALSE)</f>
        <v>0.9669408702</v>
      </c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60">
        <v>366.0</v>
      </c>
      <c r="B326" s="60" t="s">
        <v>186</v>
      </c>
      <c r="C326" s="4">
        <f>VLOOKUP(B326,Calculations!D$106:P$1313,13,FALSE)</f>
        <v>0.5647899873</v>
      </c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60">
        <v>367.0</v>
      </c>
      <c r="B327" s="60" t="s">
        <v>136</v>
      </c>
      <c r="C327" s="4">
        <f>VLOOKUP(B327,Calculations!D$106:P$1313,13,FALSE)</f>
        <v>1.027624165</v>
      </c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60">
        <v>368.0</v>
      </c>
      <c r="B328" s="60" t="s">
        <v>192</v>
      </c>
      <c r="C328" s="4">
        <f>VLOOKUP(B328,Calculations!D$106:P$1313,13,FALSE)</f>
        <v>1.537740436</v>
      </c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60">
        <v>369.0</v>
      </c>
      <c r="B329" s="60" t="s">
        <v>318</v>
      </c>
      <c r="C329" s="4">
        <f>VLOOKUP(B329,Calculations!D$106:P$1313,13,FALSE)</f>
        <v>3.376456452</v>
      </c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60">
        <v>370.0</v>
      </c>
      <c r="B330" s="60" t="s">
        <v>232</v>
      </c>
      <c r="C330" s="4">
        <f>VLOOKUP(B330,Calculations!D$106:P$1313,13,FALSE)</f>
        <v>3.148728719</v>
      </c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60">
        <v>372.0</v>
      </c>
      <c r="B331" s="60" t="s">
        <v>123</v>
      </c>
      <c r="C331" s="4">
        <f>VLOOKUP(B331,Calculations!D$106:P$1313,13,FALSE)</f>
        <v>1.39043528</v>
      </c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60">
        <v>373.0</v>
      </c>
      <c r="B332" s="60" t="s">
        <v>83</v>
      </c>
      <c r="C332" s="4">
        <f>VLOOKUP(B332,Calculations!D$106:P$1313,13,FALSE)</f>
        <v>2.292886052</v>
      </c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60">
        <v>374.0</v>
      </c>
      <c r="B333" s="60" t="s">
        <v>304</v>
      </c>
      <c r="C333" s="4">
        <f>VLOOKUP(B333,Calculations!D$106:P$1313,13,FALSE)</f>
        <v>3.223632035</v>
      </c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60">
        <v>375.0</v>
      </c>
      <c r="B334" s="60" t="s">
        <v>791</v>
      </c>
      <c r="C334" s="29" t="str">
        <f>VLOOKUP(B334,Calculations!D$106:P$1313,13,FALSE)</f>
        <v>#N/A</v>
      </c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60">
        <v>376.0</v>
      </c>
      <c r="B335" s="60" t="s">
        <v>47</v>
      </c>
      <c r="C335" s="4">
        <f>VLOOKUP(B335,Calculations!D$106:P$1313,13,FALSE)</f>
        <v>0.4846600675</v>
      </c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60">
        <v>378.0</v>
      </c>
      <c r="B336" s="60" t="s">
        <v>38</v>
      </c>
      <c r="C336" s="4">
        <f>VLOOKUP(B336,Calculations!D$106:P$1313,13,FALSE)</f>
        <v>0.9379442012</v>
      </c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60">
        <v>379.0</v>
      </c>
      <c r="B337" s="60" t="s">
        <v>48</v>
      </c>
      <c r="C337" s="4">
        <f>VLOOKUP(B337,Calculations!D$106:P$1313,13,FALSE)</f>
        <v>1.200816865</v>
      </c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60">
        <v>380.0</v>
      </c>
      <c r="B338" s="60" t="s">
        <v>141</v>
      </c>
      <c r="C338" s="4">
        <f>VLOOKUP(B338,Calculations!D$106:P$1313,13,FALSE)</f>
        <v>1.499787406</v>
      </c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60">
        <v>381.0</v>
      </c>
      <c r="B339" s="60" t="s">
        <v>21</v>
      </c>
      <c r="C339" s="4">
        <f>VLOOKUP(B339,Calculations!D$106:P$1313,13,FALSE)</f>
        <v>1.850758755</v>
      </c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60">
        <v>378.0</v>
      </c>
      <c r="B340" s="60" t="s">
        <v>773</v>
      </c>
      <c r="C340" s="29" t="str">
        <f>VLOOKUP(B340,Calculations!D$106:P$1313,13,FALSE)</f>
        <v>#N/A</v>
      </c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60">
        <v>384.0</v>
      </c>
      <c r="B341" s="60" t="s">
        <v>18</v>
      </c>
      <c r="C341" s="4">
        <f>VLOOKUP(B341,Calculations!D$106:P$1313,13,FALSE)</f>
        <v>2.063382362</v>
      </c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60">
        <v>385.0</v>
      </c>
      <c r="B342" s="60" t="s">
        <v>39</v>
      </c>
      <c r="C342" s="4">
        <f>VLOOKUP(B342,Calculations!D$106:P$1313,13,FALSE)</f>
        <v>1.339634353</v>
      </c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93"/>
      <c r="B343" s="93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93"/>
      <c r="B344" s="93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93"/>
      <c r="B345" s="93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93"/>
      <c r="B346" s="93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93"/>
      <c r="B347" s="93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93"/>
      <c r="B348" s="93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93"/>
      <c r="B349" s="93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93"/>
      <c r="B350" s="93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93"/>
      <c r="B351" s="93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93"/>
      <c r="B352" s="93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93"/>
      <c r="B353" s="93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93"/>
      <c r="B354" s="93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93"/>
      <c r="B355" s="93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93"/>
      <c r="B356" s="93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93"/>
      <c r="B357" s="93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93"/>
      <c r="B358" s="93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93"/>
      <c r="B359" s="93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93"/>
      <c r="B360" s="93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93"/>
      <c r="B361" s="93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93"/>
      <c r="B362" s="93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93"/>
      <c r="B363" s="93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93"/>
      <c r="B364" s="93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93"/>
      <c r="B365" s="93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93"/>
      <c r="B366" s="93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93"/>
      <c r="B367" s="93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93"/>
      <c r="B368" s="93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93"/>
      <c r="B369" s="93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93"/>
      <c r="B370" s="93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93"/>
      <c r="B371" s="93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93"/>
      <c r="B372" s="93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93"/>
      <c r="B373" s="93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93"/>
      <c r="B374" s="93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93"/>
      <c r="B375" s="93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93"/>
      <c r="B376" s="93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93"/>
      <c r="B377" s="93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93"/>
      <c r="B378" s="93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93"/>
      <c r="B379" s="93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93"/>
      <c r="B380" s="93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93"/>
      <c r="B381" s="93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93"/>
      <c r="B382" s="93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93"/>
      <c r="B383" s="93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93"/>
      <c r="B384" s="93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93"/>
      <c r="B385" s="93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93"/>
      <c r="B386" s="93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93"/>
      <c r="B387" s="93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93"/>
      <c r="B388" s="93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93"/>
      <c r="B389" s="93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93"/>
      <c r="B390" s="93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93"/>
      <c r="B391" s="93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93"/>
      <c r="B392" s="93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93"/>
      <c r="B393" s="93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93"/>
      <c r="B394" s="93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93"/>
      <c r="B395" s="93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93"/>
      <c r="B396" s="93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93"/>
      <c r="B397" s="93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93"/>
      <c r="B398" s="93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93"/>
      <c r="B399" s="93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93"/>
      <c r="B400" s="93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93"/>
      <c r="B401" s="93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93"/>
      <c r="B402" s="93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93"/>
      <c r="B403" s="93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93"/>
      <c r="B404" s="93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93"/>
      <c r="B405" s="93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93"/>
      <c r="B406" s="93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93"/>
      <c r="B407" s="93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93"/>
      <c r="B408" s="93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93"/>
      <c r="B409" s="93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93"/>
      <c r="B410" s="93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93"/>
      <c r="B411" s="93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93"/>
      <c r="B412" s="93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93"/>
      <c r="B413" s="93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93"/>
      <c r="B414" s="93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93"/>
      <c r="B415" s="93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93"/>
      <c r="B416" s="93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93"/>
      <c r="B417" s="93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93"/>
      <c r="B418" s="93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93"/>
      <c r="B419" s="93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93"/>
      <c r="B420" s="93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93"/>
      <c r="B421" s="93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93"/>
      <c r="B422" s="93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93"/>
      <c r="B423" s="93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93"/>
      <c r="B424" s="93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93"/>
      <c r="B425" s="93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93"/>
      <c r="B426" s="93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93"/>
      <c r="B427" s="93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93"/>
      <c r="B428" s="93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93"/>
      <c r="B429" s="93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93"/>
      <c r="B430" s="93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93"/>
      <c r="B431" s="93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93"/>
      <c r="B432" s="93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93"/>
      <c r="B433" s="93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93"/>
      <c r="B434" s="93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93"/>
      <c r="B435" s="93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93"/>
      <c r="B436" s="93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93"/>
      <c r="B437" s="93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93"/>
      <c r="B438" s="93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93"/>
      <c r="B439" s="93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93"/>
      <c r="B440" s="93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93"/>
      <c r="B441" s="93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93"/>
      <c r="B442" s="93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93"/>
      <c r="B443" s="93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93"/>
      <c r="B444" s="93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93"/>
      <c r="B445" s="93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93"/>
      <c r="B446" s="93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93"/>
      <c r="B447" s="93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93"/>
      <c r="B448" s="93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93"/>
      <c r="B449" s="93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93"/>
      <c r="B450" s="93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93"/>
      <c r="B451" s="93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93"/>
      <c r="B452" s="93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93"/>
      <c r="B453" s="93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93"/>
      <c r="B454" s="93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93"/>
      <c r="B455" s="93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93"/>
      <c r="B456" s="93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93"/>
      <c r="B457" s="93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93"/>
      <c r="B458" s="93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93"/>
      <c r="B459" s="93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93"/>
      <c r="B460" s="93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93"/>
      <c r="B461" s="93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93"/>
      <c r="B462" s="93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93"/>
      <c r="B463" s="93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93"/>
      <c r="B464" s="93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93"/>
      <c r="B465" s="93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93"/>
      <c r="B466" s="93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93"/>
      <c r="B467" s="93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93"/>
      <c r="B468" s="93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93"/>
      <c r="B469" s="93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93"/>
      <c r="B470" s="93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93"/>
      <c r="B471" s="93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93"/>
      <c r="B472" s="93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93"/>
      <c r="B473" s="93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93"/>
      <c r="B474" s="93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93"/>
      <c r="B475" s="93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93"/>
      <c r="B476" s="93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93"/>
      <c r="B477" s="93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93"/>
      <c r="B478" s="93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93"/>
      <c r="B479" s="93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93"/>
      <c r="B480" s="93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93"/>
      <c r="B481" s="93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93"/>
      <c r="B482" s="93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93"/>
      <c r="B483" s="93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93"/>
      <c r="B484" s="93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93"/>
      <c r="B485" s="93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93"/>
      <c r="B486" s="93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93"/>
      <c r="B487" s="93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93"/>
      <c r="B488" s="93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93"/>
      <c r="B489" s="93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93"/>
      <c r="B490" s="93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93"/>
      <c r="B491" s="93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93"/>
      <c r="B492" s="93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93"/>
      <c r="B493" s="93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93"/>
      <c r="B494" s="93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93"/>
      <c r="B495" s="93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93"/>
      <c r="B496" s="93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93"/>
      <c r="B497" s="93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93"/>
      <c r="B498" s="93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93"/>
      <c r="B499" s="93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93"/>
      <c r="B500" s="93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93"/>
      <c r="B501" s="93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93"/>
      <c r="B502" s="93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93"/>
      <c r="B503" s="93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93"/>
      <c r="B504" s="93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93"/>
      <c r="B505" s="93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93"/>
      <c r="B506" s="93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93"/>
      <c r="B507" s="93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93"/>
      <c r="B508" s="93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93"/>
      <c r="B509" s="93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93"/>
      <c r="B510" s="93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93"/>
      <c r="B511" s="93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93"/>
      <c r="B512" s="93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93"/>
      <c r="B513" s="93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93"/>
      <c r="B514" s="93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93"/>
      <c r="B515" s="93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93"/>
      <c r="B516" s="93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93"/>
      <c r="B517" s="93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93"/>
      <c r="B518" s="93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93"/>
      <c r="B519" s="93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93"/>
      <c r="B520" s="93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93"/>
      <c r="B521" s="93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93"/>
      <c r="B522" s="93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93"/>
      <c r="B523" s="93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93"/>
      <c r="B524" s="93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93"/>
      <c r="B525" s="93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93"/>
      <c r="B526" s="93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93"/>
      <c r="B527" s="93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93"/>
      <c r="B528" s="93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93"/>
      <c r="B529" s="93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93"/>
      <c r="B530" s="93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93"/>
      <c r="B531" s="93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93"/>
      <c r="B532" s="93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93"/>
      <c r="B533" s="93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93"/>
      <c r="B534" s="93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93"/>
      <c r="B535" s="93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93"/>
      <c r="B536" s="93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93"/>
      <c r="B537" s="93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93"/>
      <c r="B538" s="93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93"/>
      <c r="B539" s="93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93"/>
      <c r="B540" s="93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93"/>
      <c r="B541" s="93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93"/>
      <c r="B542" s="93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93"/>
      <c r="B543" s="93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93"/>
      <c r="B544" s="93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93"/>
      <c r="B545" s="93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93"/>
      <c r="B546" s="93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93"/>
      <c r="B547" s="93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93"/>
      <c r="B548" s="93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93"/>
      <c r="B549" s="93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93"/>
      <c r="B550" s="93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93"/>
      <c r="B551" s="93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93"/>
      <c r="B552" s="93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93"/>
      <c r="B553" s="93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93"/>
      <c r="B554" s="93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93"/>
      <c r="B555" s="93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93"/>
      <c r="B556" s="93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93"/>
      <c r="B557" s="93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93"/>
      <c r="B558" s="93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93"/>
      <c r="B559" s="93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93"/>
      <c r="B560" s="93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93"/>
      <c r="B561" s="93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93"/>
      <c r="B562" s="93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93"/>
      <c r="B563" s="93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93"/>
      <c r="B564" s="93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93"/>
      <c r="B565" s="93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93"/>
      <c r="B566" s="93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93"/>
      <c r="B567" s="93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93"/>
      <c r="B568" s="93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93"/>
      <c r="B569" s="93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93"/>
      <c r="B570" s="93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93"/>
      <c r="B571" s="93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93"/>
      <c r="B572" s="93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93"/>
      <c r="B573" s="93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93"/>
      <c r="B574" s="93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93"/>
      <c r="B575" s="93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93"/>
      <c r="B576" s="93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93"/>
      <c r="B577" s="93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93"/>
      <c r="B578" s="93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93"/>
      <c r="B579" s="93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93"/>
      <c r="B580" s="93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93"/>
      <c r="B581" s="93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93"/>
      <c r="B582" s="93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93"/>
      <c r="B583" s="93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93"/>
      <c r="B584" s="93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93"/>
      <c r="B585" s="93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93"/>
      <c r="B586" s="93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93"/>
      <c r="B587" s="93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93"/>
      <c r="B588" s="93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93"/>
      <c r="B589" s="93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93"/>
      <c r="B590" s="93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93"/>
      <c r="B591" s="93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93"/>
      <c r="B592" s="93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93"/>
      <c r="B593" s="93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93"/>
      <c r="B594" s="93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93"/>
      <c r="B595" s="93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93"/>
      <c r="B596" s="93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93"/>
      <c r="B597" s="93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93"/>
      <c r="B598" s="93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93"/>
      <c r="B599" s="93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93"/>
      <c r="B600" s="93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93"/>
      <c r="B601" s="93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93"/>
      <c r="B602" s="93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93"/>
      <c r="B603" s="93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93"/>
      <c r="B604" s="93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93"/>
      <c r="B605" s="93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93"/>
      <c r="B606" s="93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93"/>
      <c r="B607" s="93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93"/>
      <c r="B608" s="93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93"/>
      <c r="B609" s="93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93"/>
      <c r="B610" s="93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93"/>
      <c r="B611" s="93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93"/>
      <c r="B612" s="93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93"/>
      <c r="B613" s="93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93"/>
      <c r="B614" s="93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93"/>
      <c r="B615" s="93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93"/>
      <c r="B616" s="93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93"/>
      <c r="B617" s="93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93"/>
      <c r="B618" s="93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93"/>
      <c r="B619" s="93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93"/>
      <c r="B620" s="93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93"/>
      <c r="B621" s="93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93"/>
      <c r="B622" s="93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93"/>
      <c r="B623" s="93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93"/>
      <c r="B624" s="93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93"/>
      <c r="B625" s="93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93"/>
      <c r="B626" s="93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93"/>
      <c r="B627" s="93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93"/>
      <c r="B628" s="93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93"/>
      <c r="B629" s="93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93"/>
      <c r="B630" s="93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93"/>
      <c r="B631" s="93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93"/>
      <c r="B632" s="93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93"/>
      <c r="B633" s="93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93"/>
      <c r="B634" s="93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93"/>
      <c r="B635" s="93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93"/>
      <c r="B636" s="93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93"/>
      <c r="B637" s="93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93"/>
      <c r="B638" s="93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93"/>
      <c r="B639" s="93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93"/>
      <c r="B640" s="93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93"/>
      <c r="B641" s="93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93"/>
      <c r="B642" s="93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93"/>
      <c r="B643" s="93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93"/>
      <c r="B644" s="93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93"/>
      <c r="B645" s="93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93"/>
      <c r="B646" s="93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93"/>
      <c r="B647" s="93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93"/>
      <c r="B648" s="93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93"/>
      <c r="B649" s="93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93"/>
      <c r="B650" s="93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93"/>
      <c r="B651" s="93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93"/>
      <c r="B652" s="93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93"/>
      <c r="B653" s="93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93"/>
      <c r="B654" s="93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93"/>
      <c r="B655" s="93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93"/>
      <c r="B656" s="93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93"/>
      <c r="B657" s="93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93"/>
      <c r="B658" s="93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93"/>
      <c r="B659" s="93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93"/>
      <c r="B660" s="93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93"/>
      <c r="B661" s="93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93"/>
      <c r="B662" s="93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93"/>
      <c r="B663" s="93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93"/>
      <c r="B664" s="93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93"/>
      <c r="B665" s="93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93"/>
      <c r="B666" s="93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93"/>
      <c r="B667" s="93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93"/>
      <c r="B668" s="93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93"/>
      <c r="B669" s="93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93"/>
      <c r="B670" s="93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93"/>
      <c r="B671" s="93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93"/>
      <c r="B672" s="93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93"/>
      <c r="B673" s="93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93"/>
      <c r="B674" s="93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93"/>
      <c r="B675" s="93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93"/>
      <c r="B676" s="93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93"/>
      <c r="B677" s="93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93"/>
      <c r="B678" s="93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93"/>
      <c r="B679" s="93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93"/>
      <c r="B680" s="93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93"/>
      <c r="B681" s="93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93"/>
      <c r="B682" s="93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93"/>
      <c r="B683" s="93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93"/>
      <c r="B684" s="93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93"/>
      <c r="B685" s="93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93"/>
      <c r="B686" s="93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93"/>
      <c r="B687" s="93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93"/>
      <c r="B688" s="93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93"/>
      <c r="B689" s="93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93"/>
      <c r="B690" s="93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93"/>
      <c r="B691" s="93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93"/>
      <c r="B692" s="93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93"/>
      <c r="B693" s="93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93"/>
      <c r="B694" s="93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93"/>
      <c r="B695" s="93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93"/>
      <c r="B696" s="93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93"/>
      <c r="B697" s="93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93"/>
      <c r="B698" s="93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93"/>
      <c r="B699" s="93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93"/>
      <c r="B700" s="93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93"/>
      <c r="B701" s="93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93"/>
      <c r="B702" s="93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93"/>
      <c r="B703" s="93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93"/>
      <c r="B704" s="93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93"/>
      <c r="B705" s="93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93"/>
      <c r="B706" s="93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93"/>
      <c r="B707" s="93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93"/>
      <c r="B708" s="93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93"/>
      <c r="B709" s="93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93"/>
      <c r="B710" s="93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93"/>
      <c r="B711" s="93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93"/>
      <c r="B712" s="93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93"/>
      <c r="B713" s="93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93"/>
      <c r="B714" s="93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93"/>
      <c r="B715" s="93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93"/>
      <c r="B716" s="93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93"/>
      <c r="B717" s="93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93"/>
      <c r="B718" s="93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93"/>
      <c r="B719" s="93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93"/>
      <c r="B720" s="93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93"/>
      <c r="B721" s="93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93"/>
      <c r="B722" s="93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93"/>
      <c r="B723" s="93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93"/>
      <c r="B724" s="93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93"/>
      <c r="B725" s="93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93"/>
      <c r="B726" s="93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93"/>
      <c r="B727" s="93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93"/>
      <c r="B728" s="93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93"/>
      <c r="B729" s="93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93"/>
      <c r="B730" s="93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93"/>
      <c r="B731" s="93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93"/>
      <c r="B732" s="93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93"/>
      <c r="B733" s="93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93"/>
      <c r="B734" s="93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93"/>
      <c r="B735" s="93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93"/>
      <c r="B736" s="93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93"/>
      <c r="B737" s="93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93"/>
      <c r="B738" s="93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93"/>
      <c r="B739" s="93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93"/>
      <c r="B740" s="93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93"/>
      <c r="B741" s="93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93"/>
      <c r="B742" s="93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93"/>
      <c r="B743" s="93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93"/>
      <c r="B744" s="93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93"/>
      <c r="B745" s="93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93"/>
      <c r="B746" s="93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93"/>
      <c r="B747" s="93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93"/>
      <c r="B748" s="93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93"/>
      <c r="B749" s="93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93"/>
      <c r="B750" s="93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93"/>
      <c r="B751" s="93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93"/>
      <c r="B752" s="93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93"/>
      <c r="B753" s="93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93"/>
      <c r="B754" s="93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93"/>
      <c r="B755" s="93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93"/>
      <c r="B756" s="93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93"/>
      <c r="B757" s="93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93"/>
      <c r="B758" s="93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93"/>
      <c r="B759" s="93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93"/>
      <c r="B760" s="93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93"/>
      <c r="B761" s="93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93"/>
      <c r="B762" s="93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93"/>
      <c r="B763" s="93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93"/>
      <c r="B764" s="93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93"/>
      <c r="B765" s="93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93"/>
      <c r="B766" s="93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93"/>
      <c r="B767" s="93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93"/>
      <c r="B768" s="93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93"/>
      <c r="B769" s="93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93"/>
      <c r="B770" s="93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93"/>
      <c r="B771" s="93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93"/>
      <c r="B772" s="93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93"/>
      <c r="B773" s="93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93"/>
      <c r="B774" s="93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93"/>
      <c r="B775" s="93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93"/>
      <c r="B776" s="93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93"/>
      <c r="B777" s="93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93"/>
      <c r="B778" s="93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93"/>
      <c r="B779" s="93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93"/>
      <c r="B780" s="93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93"/>
      <c r="B781" s="93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93"/>
      <c r="B782" s="93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93"/>
      <c r="B783" s="93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93"/>
      <c r="B784" s="93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93"/>
      <c r="B785" s="93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93"/>
      <c r="B786" s="93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93"/>
      <c r="B787" s="93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93"/>
      <c r="B788" s="93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93"/>
      <c r="B789" s="93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93"/>
      <c r="B790" s="93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93"/>
      <c r="B791" s="93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93"/>
      <c r="B792" s="93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93"/>
      <c r="B793" s="93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93"/>
      <c r="B794" s="93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93"/>
      <c r="B795" s="93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93"/>
      <c r="B796" s="93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93"/>
      <c r="B797" s="93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93"/>
      <c r="B798" s="93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93"/>
      <c r="B799" s="93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93"/>
      <c r="B800" s="93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93"/>
      <c r="B801" s="93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93"/>
      <c r="B802" s="93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93"/>
      <c r="B803" s="93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93"/>
      <c r="B804" s="93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93"/>
      <c r="B805" s="93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93"/>
      <c r="B806" s="93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93"/>
      <c r="B807" s="93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93"/>
      <c r="B808" s="93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93"/>
      <c r="B809" s="93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93"/>
      <c r="B810" s="93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93"/>
      <c r="B811" s="93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93"/>
      <c r="B812" s="93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93"/>
      <c r="B813" s="93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93"/>
      <c r="B814" s="93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93"/>
      <c r="B815" s="93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93"/>
      <c r="B816" s="93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93"/>
      <c r="B817" s="93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93"/>
      <c r="B818" s="93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93"/>
      <c r="B819" s="93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93"/>
      <c r="B820" s="93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93"/>
      <c r="B821" s="93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93"/>
      <c r="B822" s="93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93"/>
      <c r="B823" s="93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93"/>
      <c r="B824" s="93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93"/>
      <c r="B825" s="93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93"/>
      <c r="B826" s="93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93"/>
      <c r="B827" s="93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93"/>
      <c r="B828" s="93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93"/>
      <c r="B829" s="93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93"/>
      <c r="B830" s="93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93"/>
      <c r="B831" s="93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93"/>
      <c r="B832" s="93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93"/>
      <c r="B833" s="93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93"/>
      <c r="B834" s="93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93"/>
      <c r="B835" s="93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93"/>
      <c r="B836" s="93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93"/>
      <c r="B837" s="93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93"/>
      <c r="B838" s="93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93"/>
      <c r="B839" s="93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93"/>
      <c r="B840" s="93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93"/>
      <c r="B841" s="93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93"/>
      <c r="B842" s="93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93"/>
      <c r="B843" s="93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93"/>
      <c r="B844" s="93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93"/>
      <c r="B845" s="93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93"/>
      <c r="B846" s="93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93"/>
      <c r="B847" s="93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93"/>
      <c r="B848" s="93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93"/>
      <c r="B849" s="93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93"/>
      <c r="B850" s="93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93"/>
      <c r="B851" s="93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93"/>
      <c r="B852" s="93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93"/>
      <c r="B853" s="93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93"/>
      <c r="B854" s="93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93"/>
      <c r="B855" s="93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93"/>
      <c r="B856" s="93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93"/>
      <c r="B857" s="93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93"/>
      <c r="B858" s="93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93"/>
      <c r="B859" s="93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93"/>
      <c r="B860" s="93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93"/>
      <c r="B861" s="93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93"/>
      <c r="B862" s="93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93"/>
      <c r="B863" s="93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93"/>
      <c r="B864" s="93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93"/>
      <c r="B865" s="93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93"/>
      <c r="B866" s="93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93"/>
      <c r="B867" s="93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93"/>
      <c r="B868" s="93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93"/>
      <c r="B869" s="93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93"/>
      <c r="B870" s="93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93"/>
      <c r="B871" s="93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93"/>
      <c r="B872" s="93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93"/>
      <c r="B873" s="93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93"/>
      <c r="B874" s="93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93"/>
      <c r="B875" s="93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93"/>
      <c r="B876" s="93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93"/>
      <c r="B877" s="93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93"/>
      <c r="B878" s="93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93"/>
      <c r="B879" s="93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93"/>
      <c r="B880" s="93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93"/>
      <c r="B881" s="93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93"/>
      <c r="B882" s="93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93"/>
      <c r="B883" s="93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93"/>
      <c r="B884" s="93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93"/>
      <c r="B885" s="93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93"/>
      <c r="B886" s="93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93"/>
      <c r="B887" s="93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93"/>
      <c r="B888" s="93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93"/>
      <c r="B889" s="93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93"/>
      <c r="B890" s="93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93"/>
      <c r="B891" s="93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93"/>
      <c r="B892" s="93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93"/>
      <c r="B893" s="93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93"/>
      <c r="B894" s="93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93"/>
      <c r="B895" s="93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93"/>
      <c r="B896" s="93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93"/>
      <c r="B897" s="93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93"/>
      <c r="B898" s="93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93"/>
      <c r="B899" s="93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93"/>
      <c r="B900" s="93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93"/>
      <c r="B901" s="93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93"/>
      <c r="B902" s="93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93"/>
      <c r="B903" s="93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93"/>
      <c r="B904" s="93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93"/>
      <c r="B905" s="93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93"/>
      <c r="B906" s="93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93"/>
      <c r="B907" s="93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93"/>
      <c r="B908" s="93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93"/>
      <c r="B909" s="93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93"/>
      <c r="B910" s="93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93"/>
      <c r="B911" s="93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93"/>
      <c r="B912" s="93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93"/>
      <c r="B913" s="93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93"/>
      <c r="B914" s="93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93"/>
      <c r="B915" s="93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93"/>
      <c r="B916" s="93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93"/>
      <c r="B917" s="93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93"/>
      <c r="B918" s="93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93"/>
      <c r="B919" s="93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93"/>
      <c r="B920" s="93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93"/>
      <c r="B921" s="93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93"/>
      <c r="B922" s="93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93"/>
      <c r="B923" s="93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93"/>
      <c r="B924" s="93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93"/>
      <c r="B925" s="93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93"/>
      <c r="B926" s="93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93"/>
      <c r="B927" s="93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93"/>
      <c r="B928" s="93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93"/>
      <c r="B929" s="93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93"/>
      <c r="B930" s="93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93"/>
      <c r="B931" s="93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93"/>
      <c r="B932" s="93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93"/>
      <c r="B933" s="93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93"/>
      <c r="B934" s="93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93"/>
      <c r="B935" s="93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93"/>
      <c r="B936" s="93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93"/>
      <c r="B937" s="93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93"/>
      <c r="B938" s="93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93"/>
      <c r="B939" s="93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93"/>
      <c r="B940" s="93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93"/>
      <c r="B941" s="93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93"/>
      <c r="B942" s="93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93"/>
      <c r="B943" s="93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93"/>
      <c r="B944" s="93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93"/>
      <c r="B945" s="93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93"/>
      <c r="B946" s="93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93"/>
      <c r="B947" s="93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93"/>
      <c r="B948" s="93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93"/>
      <c r="B949" s="93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93"/>
      <c r="B950" s="93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93"/>
      <c r="B951" s="93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93"/>
      <c r="B952" s="93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93"/>
      <c r="B953" s="93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93"/>
      <c r="B954" s="93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93"/>
      <c r="B955" s="93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93"/>
      <c r="B956" s="93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93"/>
      <c r="B957" s="93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93"/>
      <c r="B958" s="93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93"/>
      <c r="B959" s="93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93"/>
      <c r="B960" s="93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93"/>
      <c r="B961" s="93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93"/>
      <c r="B962" s="93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93"/>
      <c r="B963" s="93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93"/>
      <c r="B964" s="93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93"/>
      <c r="B965" s="93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93"/>
      <c r="B966" s="93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93"/>
      <c r="B967" s="93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93"/>
      <c r="B968" s="93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93"/>
      <c r="B969" s="93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93"/>
      <c r="B970" s="93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93"/>
      <c r="B971" s="93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93"/>
      <c r="B972" s="93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93"/>
      <c r="B973" s="93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93"/>
      <c r="B974" s="93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93"/>
      <c r="B975" s="93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93"/>
      <c r="B976" s="93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93"/>
      <c r="B977" s="93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93"/>
      <c r="B978" s="93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93"/>
      <c r="B979" s="93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93"/>
      <c r="B980" s="93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93"/>
      <c r="B981" s="93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93"/>
      <c r="B982" s="93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93"/>
      <c r="B983" s="93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93"/>
      <c r="B984" s="93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93"/>
      <c r="B985" s="93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93"/>
      <c r="B986" s="93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93"/>
      <c r="B987" s="93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93"/>
      <c r="B988" s="93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93"/>
      <c r="B989" s="93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93"/>
      <c r="B990" s="93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93"/>
      <c r="B991" s="93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93"/>
      <c r="B992" s="93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93"/>
      <c r="B993" s="93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93"/>
      <c r="B994" s="93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93"/>
      <c r="B995" s="93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93"/>
      <c r="B996" s="93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93"/>
      <c r="B997" s="93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93"/>
      <c r="B998" s="93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93"/>
      <c r="B999" s="93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>
      <c r="A1000" s="93"/>
      <c r="B1000" s="93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  <row r="1001">
      <c r="A1001" s="93"/>
      <c r="B1001" s="93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</row>
  </sheetData>
  <conditionalFormatting sqref="C1:C1001">
    <cfRule type="colorScale" priority="1">
      <colorScale>
        <cfvo type="min"/>
        <cfvo type="max"/>
        <color rgb="FFFDF6F6"/>
        <color rgb="FF4A86E8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13"/>
    <col customWidth="1" min="2" max="2" width="11.25"/>
    <col customWidth="1" min="3" max="11" width="10.5"/>
    <col customWidth="1" min="12" max="12" width="10.88"/>
    <col customWidth="1" min="13" max="13" width="12.0"/>
    <col customWidth="1" min="14" max="14" width="11.25"/>
    <col customWidth="1" min="15" max="16" width="10.5"/>
    <col customWidth="1" min="17" max="17" width="25.38"/>
    <col customWidth="1" min="18" max="18" width="6.88"/>
    <col customWidth="1" min="19" max="20" width="10.5"/>
  </cols>
  <sheetData>
    <row r="1">
      <c r="A1" s="126" t="s">
        <v>370</v>
      </c>
      <c r="B1" s="55" t="s">
        <v>5</v>
      </c>
      <c r="C1" s="128" t="s">
        <v>373</v>
      </c>
      <c r="D1" s="128" t="s">
        <v>375</v>
      </c>
      <c r="E1" s="128" t="s">
        <v>376</v>
      </c>
      <c r="F1" s="128" t="s">
        <v>377</v>
      </c>
      <c r="G1" s="128" t="s">
        <v>378</v>
      </c>
      <c r="H1" s="128" t="s">
        <v>379</v>
      </c>
      <c r="I1" s="128" t="s">
        <v>380</v>
      </c>
      <c r="J1" s="128" t="s">
        <v>381</v>
      </c>
      <c r="K1" s="128" t="s">
        <v>382</v>
      </c>
      <c r="L1" s="128" t="s">
        <v>383</v>
      </c>
      <c r="M1" s="128" t="s">
        <v>384</v>
      </c>
      <c r="N1" s="128" t="s">
        <v>386</v>
      </c>
      <c r="O1" s="128" t="s">
        <v>387</v>
      </c>
      <c r="P1" s="128" t="s">
        <v>388</v>
      </c>
      <c r="Q1" s="128" t="s">
        <v>389</v>
      </c>
      <c r="R1" s="128" t="s">
        <v>390</v>
      </c>
      <c r="S1" s="128" t="s">
        <v>391</v>
      </c>
      <c r="T1" s="128" t="s">
        <v>392</v>
      </c>
      <c r="U1" s="131"/>
      <c r="V1" s="131"/>
      <c r="W1" s="131"/>
      <c r="X1" s="131"/>
      <c r="Y1" s="131"/>
    </row>
    <row r="2">
      <c r="A2" s="133">
        <v>1.0</v>
      </c>
      <c r="B2" s="134" t="s">
        <v>393</v>
      </c>
      <c r="C2" s="133">
        <v>0.705209383</v>
      </c>
      <c r="D2" s="91"/>
      <c r="E2" s="133">
        <v>0.603502193</v>
      </c>
      <c r="F2" s="133">
        <v>50.70860436</v>
      </c>
      <c r="G2" s="133">
        <v>17.44827507</v>
      </c>
      <c r="H2" s="133">
        <v>2.618438953</v>
      </c>
      <c r="I2" s="133">
        <v>17.8807947</v>
      </c>
      <c r="J2" s="133">
        <v>1.851732253</v>
      </c>
      <c r="K2" s="133">
        <v>19.73252696</v>
      </c>
      <c r="L2" s="133">
        <v>72.91066282</v>
      </c>
      <c r="M2" s="133">
        <v>43.12504542</v>
      </c>
      <c r="N2" s="133">
        <v>29.7856174</v>
      </c>
      <c r="O2" s="133">
        <v>0.899</v>
      </c>
      <c r="P2" s="133">
        <v>17.61</v>
      </c>
      <c r="Q2" s="133">
        <v>20.36</v>
      </c>
      <c r="R2" s="133">
        <v>396.34</v>
      </c>
      <c r="S2" s="133">
        <v>52.63</v>
      </c>
      <c r="T2" s="133">
        <v>72.92</v>
      </c>
      <c r="U2" s="91"/>
      <c r="V2" s="91"/>
      <c r="W2" s="91"/>
      <c r="X2" s="91"/>
      <c r="Y2" s="91"/>
    </row>
    <row r="3">
      <c r="A3" s="133">
        <v>2.0</v>
      </c>
      <c r="B3" s="134" t="s">
        <v>395</v>
      </c>
      <c r="C3" s="133">
        <v>0.657141488</v>
      </c>
      <c r="D3" s="91"/>
      <c r="E3" s="133">
        <v>0.655859433</v>
      </c>
      <c r="F3" s="133">
        <v>51.19198421</v>
      </c>
      <c r="G3" s="133">
        <v>16.68678994</v>
      </c>
      <c r="H3" s="133">
        <v>3.25023801</v>
      </c>
      <c r="I3" s="133">
        <v>17.83681214</v>
      </c>
      <c r="J3" s="133">
        <v>1.973865793</v>
      </c>
      <c r="K3" s="133">
        <v>19.81067794</v>
      </c>
      <c r="L3" s="133">
        <v>69.82364468</v>
      </c>
      <c r="M3" s="133">
        <v>41.73601</v>
      </c>
      <c r="N3" s="133">
        <v>28.08763468</v>
      </c>
      <c r="O3" s="133">
        <v>0.95</v>
      </c>
      <c r="P3" s="133">
        <v>14.37</v>
      </c>
      <c r="Q3" s="133">
        <v>17.13</v>
      </c>
      <c r="R3" s="133">
        <v>417.47</v>
      </c>
      <c r="S3" s="133">
        <v>48.08</v>
      </c>
      <c r="T3" s="133">
        <v>72.88</v>
      </c>
      <c r="U3" s="91"/>
      <c r="V3" s="91"/>
      <c r="W3" s="91"/>
      <c r="X3" s="91"/>
      <c r="Y3" s="91"/>
    </row>
    <row r="4">
      <c r="A4" s="133">
        <v>3.0</v>
      </c>
      <c r="B4" s="134" t="s">
        <v>396</v>
      </c>
      <c r="C4" s="133">
        <v>0.554965614</v>
      </c>
      <c r="D4" s="91"/>
      <c r="E4" s="133">
        <v>0.636149591</v>
      </c>
      <c r="F4" s="133">
        <v>48.70836659</v>
      </c>
      <c r="G4" s="133">
        <v>17.16022759</v>
      </c>
      <c r="H4" s="133">
        <v>3.022547568</v>
      </c>
      <c r="I4" s="133">
        <v>18.14569536</v>
      </c>
      <c r="J4" s="133">
        <v>2.062522577</v>
      </c>
      <c r="K4" s="133">
        <v>20.20821794</v>
      </c>
      <c r="L4" s="133">
        <v>69.9120603</v>
      </c>
      <c r="M4" s="133">
        <v>41.50622342</v>
      </c>
      <c r="N4" s="133">
        <v>28.40583688</v>
      </c>
      <c r="O4" s="133">
        <v>0.809</v>
      </c>
      <c r="P4" s="133">
        <v>14.01</v>
      </c>
      <c r="Q4" s="133">
        <v>14.37</v>
      </c>
      <c r="R4" s="133">
        <v>375.39</v>
      </c>
      <c r="S4" s="133">
        <v>53.76</v>
      </c>
      <c r="T4" s="133">
        <v>79.23</v>
      </c>
      <c r="U4" s="91"/>
      <c r="V4" s="91"/>
      <c r="W4" s="91"/>
      <c r="X4" s="91"/>
      <c r="Y4" s="91"/>
    </row>
    <row r="5">
      <c r="A5" s="133">
        <v>4.0</v>
      </c>
      <c r="B5" s="134" t="s">
        <v>397</v>
      </c>
      <c r="C5" s="133">
        <v>0.576564639</v>
      </c>
      <c r="D5" s="91"/>
      <c r="E5" s="133">
        <v>0.59118759</v>
      </c>
      <c r="F5" s="133">
        <v>49.59905365</v>
      </c>
      <c r="G5" s="133">
        <v>16.21229279</v>
      </c>
      <c r="H5" s="133">
        <v>2.948205121</v>
      </c>
      <c r="I5" s="133">
        <v>18.65814696</v>
      </c>
      <c r="J5" s="133">
        <v>1.710136509</v>
      </c>
      <c r="K5" s="133">
        <v>20.36828347</v>
      </c>
      <c r="L5" s="133">
        <v>69.43498979</v>
      </c>
      <c r="M5" s="133">
        <v>41.43406575</v>
      </c>
      <c r="N5" s="133">
        <v>28.00092404</v>
      </c>
      <c r="O5" s="133">
        <v>0.972</v>
      </c>
      <c r="P5" s="133">
        <v>14.01</v>
      </c>
      <c r="Q5" s="133">
        <v>14.61</v>
      </c>
      <c r="R5" s="133">
        <v>356.47</v>
      </c>
      <c r="S5" s="133">
        <v>48.08</v>
      </c>
      <c r="T5" s="133">
        <v>76.17</v>
      </c>
      <c r="U5" s="91"/>
      <c r="V5" s="91"/>
      <c r="W5" s="91"/>
      <c r="X5" s="91"/>
      <c r="Y5" s="91"/>
    </row>
    <row r="6">
      <c r="A6" s="133">
        <v>5.0</v>
      </c>
      <c r="B6" s="134" t="s">
        <v>410</v>
      </c>
      <c r="C6" s="133">
        <v>0.568272257</v>
      </c>
      <c r="D6" s="91"/>
      <c r="E6" s="133">
        <v>0.576861025</v>
      </c>
      <c r="F6" s="133">
        <v>49.84283607</v>
      </c>
      <c r="G6" s="133">
        <v>16.30655607</v>
      </c>
      <c r="H6" s="133">
        <v>2.89591456</v>
      </c>
      <c r="I6" s="133">
        <v>18.70640457</v>
      </c>
      <c r="J6" s="133">
        <v>2.094223785</v>
      </c>
      <c r="K6" s="133">
        <v>20.80062835</v>
      </c>
      <c r="L6" s="133">
        <v>65.20467836</v>
      </c>
      <c r="M6" s="133">
        <v>40.73279329</v>
      </c>
      <c r="N6" s="133">
        <v>24.47188508</v>
      </c>
      <c r="O6" s="133">
        <v>0.933</v>
      </c>
      <c r="P6" s="133">
        <v>13.77</v>
      </c>
      <c r="Q6" s="133">
        <v>15.57</v>
      </c>
      <c r="R6" s="133">
        <v>400.32</v>
      </c>
      <c r="S6" s="133">
        <v>52.08</v>
      </c>
      <c r="T6" s="133">
        <v>76.17</v>
      </c>
      <c r="U6" s="91"/>
      <c r="V6" s="91"/>
      <c r="W6" s="91"/>
      <c r="X6" s="91"/>
      <c r="Y6" s="91"/>
    </row>
    <row r="7">
      <c r="A7" s="133">
        <v>8.0</v>
      </c>
      <c r="B7" s="134" t="s">
        <v>413</v>
      </c>
      <c r="C7" s="133">
        <v>0.660386468</v>
      </c>
      <c r="D7" s="91"/>
      <c r="E7" s="133">
        <v>0.723705518</v>
      </c>
      <c r="F7" s="133">
        <v>49.63362084</v>
      </c>
      <c r="G7" s="133">
        <v>17.88974991</v>
      </c>
      <c r="H7" s="133">
        <v>2.772337462</v>
      </c>
      <c r="I7" s="133">
        <v>19.03743316</v>
      </c>
      <c r="J7" s="133">
        <v>1.659309674</v>
      </c>
      <c r="K7" s="133">
        <v>20.69674283</v>
      </c>
      <c r="L7" s="133">
        <v>70.80656674</v>
      </c>
      <c r="M7" s="133">
        <v>42.97100214</v>
      </c>
      <c r="N7" s="133">
        <v>27.8355646</v>
      </c>
      <c r="O7" s="133">
        <v>0.907</v>
      </c>
      <c r="P7" s="133">
        <v>19.88</v>
      </c>
      <c r="Q7" s="133">
        <v>20.0</v>
      </c>
      <c r="R7" s="133">
        <v>485.07</v>
      </c>
      <c r="S7" s="133">
        <v>52.91</v>
      </c>
      <c r="T7" s="133">
        <v>71.45</v>
      </c>
      <c r="U7" s="91"/>
      <c r="V7" s="91"/>
      <c r="W7" s="91"/>
      <c r="X7" s="91"/>
      <c r="Y7" s="91"/>
    </row>
    <row r="8">
      <c r="A8" s="133">
        <v>9.0</v>
      </c>
      <c r="B8" s="134" t="s">
        <v>414</v>
      </c>
      <c r="C8" s="133">
        <v>0.665868085</v>
      </c>
      <c r="D8" s="91"/>
      <c r="E8" s="133">
        <v>0.650469182</v>
      </c>
      <c r="F8" s="133">
        <v>48.54093673</v>
      </c>
      <c r="G8" s="133">
        <v>15.85723305</v>
      </c>
      <c r="H8" s="133">
        <v>3.63566202</v>
      </c>
      <c r="I8" s="133">
        <v>18.68327402</v>
      </c>
      <c r="J8" s="133">
        <v>1.766607355</v>
      </c>
      <c r="K8" s="133">
        <v>20.44988138</v>
      </c>
      <c r="L8" s="133">
        <v>68.80239521</v>
      </c>
      <c r="M8" s="133">
        <v>42.82122733</v>
      </c>
      <c r="N8" s="133">
        <v>25.98116788</v>
      </c>
      <c r="O8" s="133">
        <v>0.443</v>
      </c>
      <c r="P8" s="133">
        <v>14.37</v>
      </c>
      <c r="Q8" s="133">
        <v>18.68</v>
      </c>
      <c r="R8" s="133">
        <v>440.47</v>
      </c>
      <c r="S8" s="133">
        <v>53.19</v>
      </c>
      <c r="T8" s="133">
        <v>74.57</v>
      </c>
      <c r="U8" s="91"/>
      <c r="V8" s="91"/>
      <c r="W8" s="91"/>
      <c r="X8" s="91"/>
      <c r="Y8" s="91"/>
    </row>
    <row r="9">
      <c r="A9" s="133">
        <v>10.0</v>
      </c>
      <c r="B9" s="134" t="s">
        <v>415</v>
      </c>
      <c r="C9" s="133">
        <v>0.629086728</v>
      </c>
      <c r="D9" s="91"/>
      <c r="E9" s="133">
        <v>0.621284117</v>
      </c>
      <c r="F9" s="133">
        <v>49.64875649</v>
      </c>
      <c r="G9" s="133">
        <v>15.79515738</v>
      </c>
      <c r="H9" s="133">
        <v>2.416995763</v>
      </c>
      <c r="I9" s="133">
        <v>17.83088235</v>
      </c>
      <c r="J9" s="133">
        <v>1.914104278</v>
      </c>
      <c r="K9" s="133">
        <v>19.74498663</v>
      </c>
      <c r="L9" s="133">
        <v>68.04822909</v>
      </c>
      <c r="M9" s="133">
        <v>39.75425544</v>
      </c>
      <c r="N9" s="133">
        <v>28.29397364</v>
      </c>
      <c r="O9" s="133">
        <v>1.038</v>
      </c>
      <c r="P9" s="133">
        <v>12.81</v>
      </c>
      <c r="Q9" s="133">
        <v>18.92</v>
      </c>
      <c r="R9" s="133">
        <v>413.43</v>
      </c>
      <c r="S9" s="133">
        <v>52.91</v>
      </c>
      <c r="T9" s="133">
        <v>72.44</v>
      </c>
      <c r="U9" s="91"/>
      <c r="V9" s="91"/>
      <c r="W9" s="91"/>
      <c r="X9" s="91"/>
      <c r="Y9" s="91"/>
    </row>
    <row r="10">
      <c r="A10" s="133">
        <v>11.0</v>
      </c>
      <c r="B10" s="134" t="s">
        <v>416</v>
      </c>
      <c r="C10" s="133">
        <v>0.485595509</v>
      </c>
      <c r="D10" s="91"/>
      <c r="E10" s="133">
        <v>0.879465999</v>
      </c>
      <c r="F10" s="133">
        <v>60.01473324</v>
      </c>
      <c r="G10" s="133">
        <v>15.36937908</v>
      </c>
      <c r="H10" s="133">
        <v>2.609709477</v>
      </c>
      <c r="I10" s="133">
        <v>13.625</v>
      </c>
      <c r="J10" s="133">
        <v>1.838693182</v>
      </c>
      <c r="K10" s="133">
        <v>15.46369318</v>
      </c>
      <c r="L10" s="133">
        <v>74.50462351</v>
      </c>
      <c r="M10" s="133">
        <v>48.52185318</v>
      </c>
      <c r="N10" s="133">
        <v>25.98277033</v>
      </c>
      <c r="O10" s="133">
        <v>0.791</v>
      </c>
      <c r="P10" s="133">
        <v>18.32</v>
      </c>
      <c r="Q10" s="133">
        <v>20.6</v>
      </c>
      <c r="R10" s="133">
        <v>528.23</v>
      </c>
      <c r="S10" s="133">
        <v>53.19</v>
      </c>
      <c r="T10" s="133">
        <v>72.76</v>
      </c>
      <c r="U10" s="91"/>
      <c r="V10" s="91"/>
      <c r="W10" s="91"/>
      <c r="X10" s="91"/>
      <c r="Y10" s="91"/>
    </row>
    <row r="11">
      <c r="A11" s="133">
        <v>12.0</v>
      </c>
      <c r="B11" s="134" t="s">
        <v>417</v>
      </c>
      <c r="C11" s="133">
        <v>0.783748159</v>
      </c>
      <c r="D11" s="91"/>
      <c r="E11" s="133">
        <v>0.677652364</v>
      </c>
      <c r="F11" s="133">
        <v>48.09097843</v>
      </c>
      <c r="G11" s="133">
        <v>18.15687308</v>
      </c>
      <c r="H11" s="133">
        <v>3.029777992</v>
      </c>
      <c r="I11" s="133">
        <v>17.65079365</v>
      </c>
      <c r="J11" s="133">
        <v>1.627590188</v>
      </c>
      <c r="K11" s="133">
        <v>19.27838384</v>
      </c>
      <c r="L11" s="133">
        <v>71.61422709</v>
      </c>
      <c r="M11" s="133">
        <v>43.2705635</v>
      </c>
      <c r="N11" s="133">
        <v>28.34366359</v>
      </c>
      <c r="O11" s="133">
        <v>0.798</v>
      </c>
      <c r="P11" s="133">
        <v>14.01</v>
      </c>
      <c r="Q11" s="133">
        <v>18.44</v>
      </c>
      <c r="R11" s="133">
        <v>434.22</v>
      </c>
      <c r="S11" s="133">
        <v>49.02</v>
      </c>
      <c r="T11" s="133">
        <v>74.48</v>
      </c>
      <c r="U11" s="91"/>
      <c r="V11" s="91"/>
      <c r="W11" s="91"/>
      <c r="X11" s="91"/>
      <c r="Y11" s="91"/>
    </row>
    <row r="12">
      <c r="A12" s="133">
        <v>13.0</v>
      </c>
      <c r="B12" s="134" t="s">
        <v>418</v>
      </c>
      <c r="C12" s="133">
        <v>0.768361877</v>
      </c>
      <c r="D12" s="91"/>
      <c r="E12" s="133">
        <v>0.5897426</v>
      </c>
      <c r="F12" s="133">
        <v>48.61526341</v>
      </c>
      <c r="G12" s="133">
        <v>18.00482933</v>
      </c>
      <c r="H12" s="133">
        <v>2.695930127</v>
      </c>
      <c r="I12" s="133">
        <v>18.1369525</v>
      </c>
      <c r="J12" s="133">
        <v>1.531742471</v>
      </c>
      <c r="K12" s="133">
        <v>19.66869497</v>
      </c>
      <c r="L12" s="133">
        <v>62.82527881</v>
      </c>
      <c r="M12" s="133">
        <v>37.1336738</v>
      </c>
      <c r="N12" s="133">
        <v>25.69160501</v>
      </c>
      <c r="O12" s="133">
        <v>0.901</v>
      </c>
      <c r="P12" s="133">
        <v>17.73</v>
      </c>
      <c r="Q12" s="133">
        <v>17.49</v>
      </c>
      <c r="R12" s="133">
        <v>423.92</v>
      </c>
      <c r="S12" s="133">
        <v>49.26</v>
      </c>
      <c r="T12" s="133">
        <v>71.92</v>
      </c>
      <c r="U12" s="91"/>
      <c r="V12" s="91"/>
      <c r="W12" s="91"/>
      <c r="X12" s="91"/>
      <c r="Y12" s="91"/>
    </row>
    <row r="13">
      <c r="A13" s="133">
        <v>14.0</v>
      </c>
      <c r="B13" s="134" t="s">
        <v>419</v>
      </c>
      <c r="C13" s="133">
        <v>0.434362724</v>
      </c>
      <c r="D13" s="91"/>
      <c r="E13" s="133">
        <v>0.678861342</v>
      </c>
      <c r="F13" s="133">
        <v>54.10595884</v>
      </c>
      <c r="G13" s="133">
        <v>16.78022699</v>
      </c>
      <c r="H13" s="133">
        <v>2.98041479</v>
      </c>
      <c r="I13" s="133">
        <v>15.42449773</v>
      </c>
      <c r="J13" s="133">
        <v>2.022476875</v>
      </c>
      <c r="K13" s="133">
        <v>17.44697461</v>
      </c>
      <c r="L13" s="133">
        <v>71.72330097</v>
      </c>
      <c r="M13" s="133">
        <v>45.48562691</v>
      </c>
      <c r="N13" s="133">
        <v>26.23767406</v>
      </c>
      <c r="O13" s="133">
        <v>0.847</v>
      </c>
      <c r="P13" s="133">
        <v>14.73</v>
      </c>
      <c r="Q13" s="133">
        <v>15.45</v>
      </c>
      <c r="R13" s="133">
        <v>402.26</v>
      </c>
      <c r="S13" s="133">
        <v>54.35</v>
      </c>
      <c r="T13" s="133">
        <v>74.82</v>
      </c>
      <c r="U13" s="91"/>
      <c r="V13" s="91"/>
      <c r="W13" s="91"/>
      <c r="X13" s="91"/>
      <c r="Y13" s="91"/>
    </row>
    <row r="14">
      <c r="A14" s="133">
        <v>15.0</v>
      </c>
      <c r="B14" s="134" t="s">
        <v>420</v>
      </c>
      <c r="C14" s="133">
        <v>0.806379081</v>
      </c>
      <c r="D14" s="91"/>
      <c r="E14" s="133">
        <v>0.712312496</v>
      </c>
      <c r="F14" s="133">
        <v>45.81880184</v>
      </c>
      <c r="G14" s="133">
        <v>17.53317363</v>
      </c>
      <c r="H14" s="133">
        <v>3.136516162</v>
      </c>
      <c r="I14" s="133">
        <v>19.45701357</v>
      </c>
      <c r="J14" s="133">
        <v>2.417317976</v>
      </c>
      <c r="K14" s="133">
        <v>21.87433155</v>
      </c>
      <c r="L14" s="133">
        <v>69.1109669</v>
      </c>
      <c r="M14" s="133">
        <v>40.07923216</v>
      </c>
      <c r="N14" s="133">
        <v>29.03173474</v>
      </c>
      <c r="O14" s="133">
        <v>0.873</v>
      </c>
      <c r="P14" s="133">
        <v>12.93</v>
      </c>
      <c r="Q14" s="133">
        <v>17.96</v>
      </c>
      <c r="R14" s="133">
        <v>408.17</v>
      </c>
      <c r="S14" s="133">
        <v>51.55</v>
      </c>
      <c r="T14" s="133">
        <v>73.28</v>
      </c>
      <c r="U14" s="91"/>
      <c r="V14" s="91"/>
      <c r="W14" s="91"/>
      <c r="X14" s="91"/>
      <c r="Y14" s="91"/>
    </row>
    <row r="15">
      <c r="A15" s="133">
        <v>16.0</v>
      </c>
      <c r="B15" s="134" t="s">
        <v>421</v>
      </c>
      <c r="C15" s="133">
        <v>0.736234122</v>
      </c>
      <c r="D15" s="91"/>
      <c r="E15" s="133">
        <v>0.707830482</v>
      </c>
      <c r="F15" s="133">
        <v>50.13065745</v>
      </c>
      <c r="G15" s="133">
        <v>17.05153778</v>
      </c>
      <c r="H15" s="133">
        <v>2.732304737</v>
      </c>
      <c r="I15" s="133">
        <v>18.63580999</v>
      </c>
      <c r="J15" s="133">
        <v>2.125290665</v>
      </c>
      <c r="K15" s="133">
        <v>20.76110065</v>
      </c>
      <c r="L15" s="133">
        <v>68.87608069</v>
      </c>
      <c r="M15" s="133">
        <v>42.20287057</v>
      </c>
      <c r="N15" s="133">
        <v>26.67321012</v>
      </c>
      <c r="O15" s="133">
        <v>0.707</v>
      </c>
      <c r="P15" s="133">
        <v>14.01</v>
      </c>
      <c r="Q15" s="133">
        <v>19.88</v>
      </c>
      <c r="R15" s="133">
        <v>432.75</v>
      </c>
      <c r="S15" s="133">
        <v>48.08</v>
      </c>
      <c r="T15" s="133">
        <v>72.85</v>
      </c>
      <c r="U15" s="91"/>
      <c r="V15" s="91"/>
      <c r="W15" s="91"/>
      <c r="X15" s="91"/>
      <c r="Y15" s="91"/>
    </row>
    <row r="16">
      <c r="A16" s="133">
        <v>17.0</v>
      </c>
      <c r="B16" s="134" t="s">
        <v>422</v>
      </c>
      <c r="C16" s="133">
        <v>0.724000619</v>
      </c>
      <c r="D16" s="91"/>
      <c r="E16" s="133">
        <v>0.617204296</v>
      </c>
      <c r="F16" s="133">
        <v>47.27054829</v>
      </c>
      <c r="G16" s="133">
        <v>18.02744281</v>
      </c>
      <c r="H16" s="133">
        <v>3.445005131</v>
      </c>
      <c r="I16" s="133">
        <v>18.38729383</v>
      </c>
      <c r="J16" s="133">
        <v>1.781168434</v>
      </c>
      <c r="K16" s="133">
        <v>20.16846226</v>
      </c>
      <c r="L16" s="133">
        <v>67.17612809</v>
      </c>
      <c r="M16" s="133">
        <v>40.1060083</v>
      </c>
      <c r="N16" s="133">
        <v>27.07011979</v>
      </c>
      <c r="O16" s="91"/>
      <c r="P16" s="133">
        <v>18.68</v>
      </c>
      <c r="Q16" s="133">
        <v>18.8</v>
      </c>
      <c r="R16" s="133">
        <v>436.77</v>
      </c>
      <c r="S16" s="133">
        <v>50.25</v>
      </c>
      <c r="T16" s="133">
        <v>72.34</v>
      </c>
      <c r="U16" s="91"/>
      <c r="V16" s="91"/>
      <c r="W16" s="91"/>
      <c r="X16" s="91"/>
      <c r="Y16" s="91"/>
    </row>
    <row r="17">
      <c r="A17" s="133">
        <v>18.0</v>
      </c>
      <c r="B17" s="134" t="s">
        <v>423</v>
      </c>
      <c r="C17" s="133">
        <v>0.701005355</v>
      </c>
      <c r="D17" s="91"/>
      <c r="E17" s="133">
        <v>0.726520863</v>
      </c>
      <c r="F17" s="133">
        <v>48.50222382</v>
      </c>
      <c r="G17" s="133">
        <v>17.83979323</v>
      </c>
      <c r="H17" s="133">
        <v>2.934166586</v>
      </c>
      <c r="I17" s="133">
        <v>17.52336449</v>
      </c>
      <c r="J17" s="133">
        <v>1.642682668</v>
      </c>
      <c r="K17" s="133">
        <v>19.16604715</v>
      </c>
      <c r="L17" s="133">
        <v>67.53424658</v>
      </c>
      <c r="M17" s="133">
        <v>40.43415284</v>
      </c>
      <c r="N17" s="133">
        <v>27.10009374</v>
      </c>
      <c r="O17" s="133">
        <v>0.924</v>
      </c>
      <c r="P17" s="133">
        <v>17.61</v>
      </c>
      <c r="Q17" s="133">
        <v>18.32</v>
      </c>
      <c r="R17" s="133">
        <v>404.9</v>
      </c>
      <c r="S17" s="133">
        <v>46.08</v>
      </c>
      <c r="T17" s="133">
        <v>72.43</v>
      </c>
      <c r="U17" s="91"/>
      <c r="V17" s="91"/>
      <c r="W17" s="91"/>
      <c r="X17" s="91"/>
      <c r="Y17" s="91"/>
    </row>
    <row r="18">
      <c r="A18" s="133">
        <v>19.0</v>
      </c>
      <c r="B18" s="134" t="s">
        <v>425</v>
      </c>
      <c r="C18" s="133">
        <v>0.68590371</v>
      </c>
      <c r="D18" s="91"/>
      <c r="E18" s="133">
        <v>0.658484397</v>
      </c>
      <c r="F18" s="133">
        <v>48.20609255</v>
      </c>
      <c r="G18" s="133">
        <v>18.02771017</v>
      </c>
      <c r="H18" s="133">
        <v>3.247962337</v>
      </c>
      <c r="I18" s="133">
        <v>18.78354204</v>
      </c>
      <c r="J18" s="133">
        <v>1.562259446</v>
      </c>
      <c r="K18" s="133">
        <v>20.34580149</v>
      </c>
      <c r="L18" s="133">
        <v>68.66118175</v>
      </c>
      <c r="M18" s="133">
        <v>39.70213666</v>
      </c>
      <c r="N18" s="133">
        <v>28.95904509</v>
      </c>
      <c r="O18" s="133">
        <v>0.609</v>
      </c>
      <c r="P18" s="133">
        <v>16.89</v>
      </c>
      <c r="Q18" s="133">
        <v>16.77</v>
      </c>
      <c r="R18" s="133">
        <v>360.89</v>
      </c>
      <c r="S18" s="133">
        <v>43.48</v>
      </c>
      <c r="T18" s="133">
        <v>68.37</v>
      </c>
      <c r="U18" s="91"/>
      <c r="V18" s="91"/>
      <c r="W18" s="91"/>
      <c r="X18" s="91"/>
      <c r="Y18" s="91"/>
    </row>
    <row r="19">
      <c r="A19" s="133">
        <v>21.0</v>
      </c>
      <c r="B19" s="134" t="s">
        <v>427</v>
      </c>
      <c r="C19" s="133">
        <v>0.692730331</v>
      </c>
      <c r="D19" s="91"/>
      <c r="E19" s="133">
        <v>0.880828967</v>
      </c>
      <c r="F19" s="133">
        <v>47.60367901</v>
      </c>
      <c r="G19" s="133">
        <v>17.52975279</v>
      </c>
      <c r="H19" s="133">
        <v>3.173125154</v>
      </c>
      <c r="I19" s="133">
        <v>18.40052016</v>
      </c>
      <c r="J19" s="133">
        <v>1.952919967</v>
      </c>
      <c r="K19" s="133">
        <v>20.35344012</v>
      </c>
      <c r="L19" s="133">
        <v>71.48120855</v>
      </c>
      <c r="M19" s="133">
        <v>41.4263546</v>
      </c>
      <c r="N19" s="133">
        <v>30.05485394</v>
      </c>
      <c r="O19" s="133">
        <v>0.534</v>
      </c>
      <c r="P19" s="133">
        <v>19.76</v>
      </c>
      <c r="Q19" s="133">
        <v>20.24</v>
      </c>
      <c r="R19" s="91"/>
      <c r="S19" s="91"/>
      <c r="T19" s="133">
        <v>69.54</v>
      </c>
      <c r="U19" s="91"/>
      <c r="V19" s="91"/>
      <c r="W19" s="91"/>
      <c r="X19" s="91"/>
      <c r="Y19" s="91"/>
    </row>
    <row r="20">
      <c r="A20" s="133">
        <v>22.0</v>
      </c>
      <c r="B20" s="134" t="s">
        <v>428</v>
      </c>
      <c r="C20" s="133">
        <v>0.65069127</v>
      </c>
      <c r="D20" s="91"/>
      <c r="E20" s="133">
        <v>0.687851554</v>
      </c>
      <c r="F20" s="133">
        <v>48.12251396</v>
      </c>
      <c r="G20" s="133">
        <v>17.19241819</v>
      </c>
      <c r="H20" s="133">
        <v>3.140035727</v>
      </c>
      <c r="I20" s="133">
        <v>18.48145968</v>
      </c>
      <c r="J20" s="133">
        <v>2.132136551</v>
      </c>
      <c r="K20" s="133">
        <v>20.61359623</v>
      </c>
      <c r="L20" s="133">
        <v>71.4953271</v>
      </c>
      <c r="M20" s="133">
        <v>41.73131493</v>
      </c>
      <c r="N20" s="133">
        <v>29.76401217</v>
      </c>
      <c r="O20" s="133">
        <v>0.444</v>
      </c>
      <c r="P20" s="133">
        <v>19.04</v>
      </c>
      <c r="Q20" s="133">
        <v>19.4</v>
      </c>
      <c r="R20" s="133">
        <v>435.34</v>
      </c>
      <c r="S20" s="133">
        <v>46.51</v>
      </c>
      <c r="T20" s="133">
        <v>68.25</v>
      </c>
      <c r="U20" s="91"/>
      <c r="V20" s="91"/>
      <c r="W20" s="91"/>
      <c r="X20" s="91"/>
      <c r="Y20" s="91"/>
    </row>
    <row r="21">
      <c r="A21" s="133">
        <v>23.0</v>
      </c>
      <c r="B21" s="134" t="s">
        <v>429</v>
      </c>
      <c r="C21" s="133">
        <v>0.626510053</v>
      </c>
      <c r="D21" s="133">
        <v>0.712693066</v>
      </c>
      <c r="E21" s="133">
        <v>0.764052464</v>
      </c>
      <c r="F21" s="133">
        <v>51.06707087</v>
      </c>
      <c r="G21" s="133">
        <v>17.52350437</v>
      </c>
      <c r="H21" s="133">
        <v>2.836536327</v>
      </c>
      <c r="I21" s="133">
        <v>17.73329934</v>
      </c>
      <c r="J21" s="133">
        <v>2.390773106</v>
      </c>
      <c r="K21" s="133">
        <v>20.12407244</v>
      </c>
      <c r="L21" s="133">
        <v>68.63821649</v>
      </c>
      <c r="M21" s="133">
        <v>40.77622267</v>
      </c>
      <c r="N21" s="133">
        <v>27.86199381</v>
      </c>
      <c r="O21" s="133">
        <v>0.7195</v>
      </c>
      <c r="P21" s="133">
        <v>14.67076875</v>
      </c>
      <c r="Q21" s="133">
        <v>18.68365</v>
      </c>
      <c r="R21" s="133">
        <v>385.38</v>
      </c>
      <c r="S21" s="133">
        <v>53.45022624</v>
      </c>
      <c r="T21" s="133">
        <v>69.23182909</v>
      </c>
      <c r="U21" s="91"/>
      <c r="V21" s="91"/>
      <c r="W21" s="91"/>
      <c r="X21" s="91"/>
      <c r="Y21" s="91"/>
    </row>
    <row r="22">
      <c r="A22" s="133">
        <v>25.0</v>
      </c>
      <c r="B22" s="134" t="s">
        <v>430</v>
      </c>
      <c r="C22" s="133">
        <v>0.571467006</v>
      </c>
      <c r="D22" s="133">
        <v>0.530271094</v>
      </c>
      <c r="E22" s="133">
        <v>0.687412622</v>
      </c>
      <c r="F22" s="133">
        <v>52.4460185</v>
      </c>
      <c r="G22" s="133">
        <v>18.44703848</v>
      </c>
      <c r="H22" s="133">
        <v>3.19530117</v>
      </c>
      <c r="I22" s="133">
        <v>18.31357049</v>
      </c>
      <c r="J22" s="133">
        <v>2.219008264</v>
      </c>
      <c r="K22" s="133">
        <v>20.53257875</v>
      </c>
      <c r="L22" s="133">
        <v>70.4638472</v>
      </c>
      <c r="M22" s="133">
        <v>40.87672579</v>
      </c>
      <c r="N22" s="133">
        <v>29.58712141</v>
      </c>
      <c r="O22" s="133">
        <v>0.497</v>
      </c>
      <c r="P22" s="133">
        <v>16.53</v>
      </c>
      <c r="Q22" s="133">
        <v>16.77</v>
      </c>
      <c r="R22" s="133">
        <v>435.66</v>
      </c>
      <c r="S22" s="133">
        <v>47.62</v>
      </c>
      <c r="T22" s="133">
        <v>71.03</v>
      </c>
      <c r="U22" s="91"/>
      <c r="V22" s="91"/>
      <c r="W22" s="91"/>
      <c r="X22" s="91"/>
      <c r="Y22" s="91"/>
    </row>
    <row r="23">
      <c r="A23" s="133">
        <v>26.0</v>
      </c>
      <c r="B23" s="134" t="s">
        <v>431</v>
      </c>
      <c r="C23" s="133">
        <v>0.594965963</v>
      </c>
      <c r="D23" s="133">
        <v>0.805753939</v>
      </c>
      <c r="E23" s="133">
        <v>0.646622663</v>
      </c>
      <c r="F23" s="133">
        <v>50.91360852</v>
      </c>
      <c r="G23" s="133">
        <v>18.68137132</v>
      </c>
      <c r="H23" s="133">
        <v>3.105689504</v>
      </c>
      <c r="I23" s="133">
        <v>20.26599113</v>
      </c>
      <c r="J23" s="133">
        <v>2.362369739</v>
      </c>
      <c r="K23" s="133">
        <v>22.62836087</v>
      </c>
      <c r="L23" s="133">
        <v>69.62264151</v>
      </c>
      <c r="M23" s="133">
        <v>41.50601986</v>
      </c>
      <c r="N23" s="133">
        <v>28.11662165</v>
      </c>
      <c r="O23" s="133">
        <v>0.983</v>
      </c>
      <c r="P23" s="133">
        <v>18.2</v>
      </c>
      <c r="Q23" s="133">
        <v>18.56</v>
      </c>
      <c r="R23" s="133">
        <v>404.76</v>
      </c>
      <c r="S23" s="133">
        <v>54.35</v>
      </c>
      <c r="T23" s="133">
        <v>73.1</v>
      </c>
      <c r="U23" s="91"/>
      <c r="V23" s="91"/>
      <c r="W23" s="91"/>
      <c r="X23" s="91"/>
      <c r="Y23" s="91"/>
    </row>
    <row r="24">
      <c r="A24" s="133">
        <v>27.0</v>
      </c>
      <c r="B24" s="134" t="s">
        <v>432</v>
      </c>
      <c r="C24" s="133">
        <v>0.60647129</v>
      </c>
      <c r="D24" s="133">
        <v>0.661432161</v>
      </c>
      <c r="E24" s="133">
        <v>0.549598575</v>
      </c>
      <c r="F24" s="133">
        <v>50.35992106</v>
      </c>
      <c r="G24" s="133">
        <v>18.3569837</v>
      </c>
      <c r="H24" s="133">
        <v>3.06808627</v>
      </c>
      <c r="I24" s="133">
        <v>19.2330737</v>
      </c>
      <c r="J24" s="133">
        <v>2.265047116</v>
      </c>
      <c r="K24" s="133">
        <v>21.49812081</v>
      </c>
      <c r="L24" s="133">
        <v>66.59108088</v>
      </c>
      <c r="M24" s="133">
        <v>38.98694067</v>
      </c>
      <c r="N24" s="133">
        <v>27.60414021</v>
      </c>
      <c r="O24" s="133">
        <v>0.839</v>
      </c>
      <c r="P24" s="133">
        <v>18.68</v>
      </c>
      <c r="Q24" s="133">
        <v>22.4</v>
      </c>
      <c r="R24" s="133">
        <v>438.0</v>
      </c>
      <c r="S24" s="133">
        <v>53.76</v>
      </c>
      <c r="T24" s="133">
        <v>71.86</v>
      </c>
      <c r="U24" s="91"/>
      <c r="V24" s="91"/>
      <c r="W24" s="91"/>
      <c r="X24" s="91"/>
      <c r="Y24" s="91"/>
    </row>
    <row r="25">
      <c r="A25" s="133">
        <v>28.0</v>
      </c>
      <c r="B25" s="134" t="s">
        <v>433</v>
      </c>
      <c r="C25" s="133">
        <v>0.577875608</v>
      </c>
      <c r="D25" s="133">
        <v>0.653772868</v>
      </c>
      <c r="E25" s="133">
        <v>0.569645771</v>
      </c>
      <c r="F25" s="133">
        <v>51.06404854</v>
      </c>
      <c r="G25" s="133">
        <v>17.81474691</v>
      </c>
      <c r="H25" s="133">
        <v>2.688696798</v>
      </c>
      <c r="I25" s="133">
        <v>20.1885746</v>
      </c>
      <c r="J25" s="133">
        <v>2.180204709</v>
      </c>
      <c r="K25" s="133">
        <v>22.36877931</v>
      </c>
      <c r="L25" s="133">
        <v>70.51363348</v>
      </c>
      <c r="M25" s="133">
        <v>41.55413511</v>
      </c>
      <c r="N25" s="133">
        <v>28.95949837</v>
      </c>
      <c r="O25" s="133">
        <v>0.662</v>
      </c>
      <c r="P25" s="133">
        <v>18.44</v>
      </c>
      <c r="Q25" s="133">
        <v>20.12</v>
      </c>
      <c r="R25" s="133">
        <v>388.77</v>
      </c>
      <c r="S25" s="133">
        <v>46.3</v>
      </c>
      <c r="T25" s="133">
        <v>71.83</v>
      </c>
      <c r="U25" s="91"/>
      <c r="V25" s="91"/>
      <c r="W25" s="91"/>
      <c r="X25" s="91"/>
      <c r="Y25" s="91"/>
    </row>
    <row r="26">
      <c r="A26" s="133">
        <v>29.0</v>
      </c>
      <c r="B26" s="134" t="s">
        <v>434</v>
      </c>
      <c r="C26" s="133">
        <v>0.663427925</v>
      </c>
      <c r="D26" s="133">
        <v>0.654509873</v>
      </c>
      <c r="E26" s="133">
        <v>0.651732996</v>
      </c>
      <c r="F26" s="133">
        <v>52.05969048</v>
      </c>
      <c r="G26" s="133">
        <v>18.3441677</v>
      </c>
      <c r="H26" s="133">
        <v>3.062104548</v>
      </c>
      <c r="I26" s="133">
        <v>18.64089776</v>
      </c>
      <c r="J26" s="133">
        <v>2.312514169</v>
      </c>
      <c r="K26" s="133">
        <v>20.95341192</v>
      </c>
      <c r="L26" s="133">
        <v>71.06796117</v>
      </c>
      <c r="M26" s="133">
        <v>42.71785759</v>
      </c>
      <c r="N26" s="133">
        <v>28.35010358</v>
      </c>
      <c r="O26" s="133">
        <v>1.094</v>
      </c>
      <c r="P26" s="133">
        <v>16.89</v>
      </c>
      <c r="Q26" s="133">
        <v>17.96</v>
      </c>
      <c r="R26" s="133">
        <v>431.91</v>
      </c>
      <c r="S26" s="133">
        <v>52.63</v>
      </c>
      <c r="T26" s="133">
        <v>73.97</v>
      </c>
      <c r="U26" s="91"/>
      <c r="V26" s="91"/>
      <c r="W26" s="91"/>
      <c r="X26" s="91"/>
      <c r="Y26" s="91"/>
    </row>
    <row r="27">
      <c r="A27" s="133">
        <v>30.0</v>
      </c>
      <c r="B27" s="134" t="s">
        <v>435</v>
      </c>
      <c r="C27" s="133">
        <v>0.512158244</v>
      </c>
      <c r="D27" s="133">
        <v>0.426738209</v>
      </c>
      <c r="E27" s="133">
        <v>0.537336444</v>
      </c>
      <c r="F27" s="133">
        <v>52.06030486</v>
      </c>
      <c r="G27" s="133">
        <v>20.04239387</v>
      </c>
      <c r="H27" s="133">
        <v>3.164133778</v>
      </c>
      <c r="I27" s="133">
        <v>17.91639018</v>
      </c>
      <c r="J27" s="133">
        <v>2.342733908</v>
      </c>
      <c r="K27" s="133">
        <v>20.25912409</v>
      </c>
      <c r="L27" s="133">
        <v>73.49081365</v>
      </c>
      <c r="M27" s="133">
        <v>41.69979128</v>
      </c>
      <c r="N27" s="133">
        <v>31.79102236</v>
      </c>
      <c r="O27" s="133">
        <v>0.676</v>
      </c>
      <c r="P27" s="133">
        <v>16.41</v>
      </c>
      <c r="Q27" s="133">
        <v>21.2</v>
      </c>
      <c r="R27" s="133">
        <v>445.96</v>
      </c>
      <c r="S27" s="133">
        <v>57.8</v>
      </c>
      <c r="T27" s="133">
        <v>73.47</v>
      </c>
      <c r="U27" s="91"/>
      <c r="V27" s="91"/>
      <c r="W27" s="91"/>
      <c r="X27" s="91"/>
      <c r="Y27" s="91"/>
    </row>
    <row r="28">
      <c r="A28" s="133">
        <v>31.0</v>
      </c>
      <c r="B28" s="134" t="s">
        <v>121</v>
      </c>
      <c r="C28" s="133">
        <v>0.536157891</v>
      </c>
      <c r="D28" s="133">
        <v>0.616678292</v>
      </c>
      <c r="E28" s="133">
        <v>0.697625288</v>
      </c>
      <c r="F28" s="133">
        <v>56.05190006</v>
      </c>
      <c r="G28" s="133">
        <v>16.52141701</v>
      </c>
      <c r="H28" s="133">
        <v>2.701342221</v>
      </c>
      <c r="I28" s="133">
        <v>16.79012346</v>
      </c>
      <c r="J28" s="133">
        <v>2.100589226</v>
      </c>
      <c r="K28" s="133">
        <v>18.89071268</v>
      </c>
      <c r="L28" s="133">
        <v>70.77114428</v>
      </c>
      <c r="M28" s="133">
        <v>42.26039669</v>
      </c>
      <c r="N28" s="133">
        <v>28.51074759</v>
      </c>
      <c r="O28" s="133">
        <v>0.756</v>
      </c>
      <c r="P28" s="133">
        <v>21.2</v>
      </c>
      <c r="Q28" s="133">
        <v>21.44</v>
      </c>
      <c r="R28" s="133">
        <v>432.69</v>
      </c>
      <c r="S28" s="133">
        <v>51.28</v>
      </c>
      <c r="T28" s="133">
        <v>73.5</v>
      </c>
      <c r="U28" s="91"/>
      <c r="V28" s="91"/>
      <c r="W28" s="91"/>
      <c r="X28" s="91"/>
      <c r="Y28" s="91"/>
    </row>
    <row r="29">
      <c r="A29" s="133">
        <v>32.0</v>
      </c>
      <c r="B29" s="134" t="s">
        <v>42</v>
      </c>
      <c r="C29" s="133">
        <v>0.595941187</v>
      </c>
      <c r="D29" s="133">
        <v>0.525769957</v>
      </c>
      <c r="E29" s="133">
        <v>0.565689483</v>
      </c>
      <c r="F29" s="133">
        <v>50.4921284</v>
      </c>
      <c r="G29" s="133">
        <v>16.84751357</v>
      </c>
      <c r="H29" s="133">
        <v>2.887908414</v>
      </c>
      <c r="I29" s="133">
        <v>19.60912052</v>
      </c>
      <c r="J29" s="133">
        <v>1.819159017</v>
      </c>
      <c r="K29" s="133">
        <v>21.42827954</v>
      </c>
      <c r="L29" s="133">
        <v>67.4571805</v>
      </c>
      <c r="M29" s="133">
        <v>39.68814656</v>
      </c>
      <c r="N29" s="133">
        <v>27.76903394</v>
      </c>
      <c r="O29" s="133">
        <v>0.867</v>
      </c>
      <c r="P29" s="133">
        <v>17.37</v>
      </c>
      <c r="Q29" s="133">
        <v>20.36</v>
      </c>
      <c r="R29" s="133">
        <v>421.94</v>
      </c>
      <c r="S29" s="133">
        <v>53.19</v>
      </c>
      <c r="T29" s="133">
        <v>72.28</v>
      </c>
      <c r="U29" s="91"/>
      <c r="V29" s="91"/>
      <c r="W29" s="91"/>
      <c r="X29" s="91"/>
      <c r="Y29" s="91"/>
    </row>
    <row r="30">
      <c r="A30" s="133">
        <v>33.0</v>
      </c>
      <c r="B30" s="134" t="s">
        <v>99</v>
      </c>
      <c r="C30" s="133">
        <v>0.55191309</v>
      </c>
      <c r="D30" s="133">
        <v>0.541660433</v>
      </c>
      <c r="E30" s="133">
        <v>0.746112901</v>
      </c>
      <c r="F30" s="133">
        <v>54.24914577</v>
      </c>
      <c r="G30" s="133">
        <v>17.70131825</v>
      </c>
      <c r="H30" s="133">
        <v>2.973030815</v>
      </c>
      <c r="I30" s="133">
        <v>20.45454545</v>
      </c>
      <c r="J30" s="133">
        <v>2.306732094</v>
      </c>
      <c r="K30" s="133">
        <v>22.76127755</v>
      </c>
      <c r="L30" s="133">
        <v>71.36422136</v>
      </c>
      <c r="M30" s="133">
        <v>42.80543034</v>
      </c>
      <c r="N30" s="133">
        <v>28.55879103</v>
      </c>
      <c r="O30" s="133">
        <v>0.679</v>
      </c>
      <c r="P30" s="133">
        <v>20.12</v>
      </c>
      <c r="Q30" s="133">
        <v>20.24</v>
      </c>
      <c r="R30" s="133">
        <v>426.11</v>
      </c>
      <c r="S30" s="133">
        <v>58.14</v>
      </c>
      <c r="T30" s="133">
        <v>76.94</v>
      </c>
      <c r="U30" s="91"/>
      <c r="V30" s="91"/>
      <c r="W30" s="91"/>
      <c r="X30" s="91"/>
      <c r="Y30" s="91"/>
    </row>
    <row r="31">
      <c r="A31" s="133">
        <v>34.0</v>
      </c>
      <c r="B31" s="134" t="s">
        <v>328</v>
      </c>
      <c r="C31" s="133">
        <v>0.424146533</v>
      </c>
      <c r="D31" s="133">
        <v>0.336622092</v>
      </c>
      <c r="E31" s="133">
        <v>0.48661462</v>
      </c>
      <c r="F31" s="133">
        <v>47.57559382</v>
      </c>
      <c r="G31" s="133">
        <v>19.36927537</v>
      </c>
      <c r="H31" s="133">
        <v>3.061964939</v>
      </c>
      <c r="I31" s="133">
        <v>20.44444444</v>
      </c>
      <c r="J31" s="133">
        <v>2.293362193</v>
      </c>
      <c r="K31" s="133">
        <v>22.73780664</v>
      </c>
      <c r="L31" s="133">
        <v>72.4881996</v>
      </c>
      <c r="M31" s="133">
        <v>38.83620268</v>
      </c>
      <c r="N31" s="133">
        <v>33.65199691</v>
      </c>
      <c r="O31" s="133">
        <v>0.764</v>
      </c>
      <c r="P31" s="133">
        <v>18.56</v>
      </c>
      <c r="Q31" s="133">
        <v>19.88</v>
      </c>
      <c r="R31" s="133">
        <v>409.77</v>
      </c>
      <c r="S31" s="133">
        <v>51.02</v>
      </c>
      <c r="T31" s="133">
        <v>73.05</v>
      </c>
      <c r="U31" s="91"/>
      <c r="V31" s="91"/>
      <c r="W31" s="91"/>
      <c r="X31" s="91"/>
      <c r="Y31" s="91"/>
    </row>
    <row r="32">
      <c r="A32" s="133">
        <v>35.0</v>
      </c>
      <c r="B32" s="134" t="s">
        <v>437</v>
      </c>
      <c r="C32" s="133">
        <v>0.447006698</v>
      </c>
      <c r="D32" s="133">
        <v>0.547566814</v>
      </c>
      <c r="E32" s="133">
        <v>0.652854305</v>
      </c>
      <c r="F32" s="133">
        <v>51.99427753</v>
      </c>
      <c r="G32" s="133">
        <v>17.5346527</v>
      </c>
      <c r="H32" s="133">
        <v>3.349041001</v>
      </c>
      <c r="I32" s="133">
        <v>20.81185567</v>
      </c>
      <c r="J32" s="133">
        <v>2.183868322</v>
      </c>
      <c r="K32" s="133">
        <v>22.99572399</v>
      </c>
      <c r="L32" s="133">
        <v>72.24036577</v>
      </c>
      <c r="M32" s="133">
        <v>42.36675781</v>
      </c>
      <c r="N32" s="133">
        <v>29.87360796</v>
      </c>
      <c r="O32" s="133">
        <v>0.619</v>
      </c>
      <c r="P32" s="133">
        <v>14.13</v>
      </c>
      <c r="Q32" s="133">
        <v>15.69</v>
      </c>
      <c r="R32" s="133">
        <v>388.4</v>
      </c>
      <c r="S32" s="133">
        <v>52.08</v>
      </c>
      <c r="T32" s="133">
        <v>70.05</v>
      </c>
      <c r="U32" s="91"/>
      <c r="V32" s="91"/>
      <c r="W32" s="91"/>
      <c r="X32" s="91"/>
      <c r="Y32" s="91"/>
    </row>
    <row r="33">
      <c r="A33" s="133">
        <v>37.0</v>
      </c>
      <c r="B33" s="134" t="s">
        <v>194</v>
      </c>
      <c r="C33" s="133">
        <v>0.533546853</v>
      </c>
      <c r="D33" s="133">
        <v>0.525391797</v>
      </c>
      <c r="E33" s="133">
        <v>0.677519382</v>
      </c>
      <c r="F33" s="133">
        <v>52.68937424</v>
      </c>
      <c r="G33" s="133">
        <v>17.28947266</v>
      </c>
      <c r="H33" s="133">
        <v>2.803451963</v>
      </c>
      <c r="I33" s="133">
        <v>20.08271494</v>
      </c>
      <c r="J33" s="133">
        <v>2.343046756</v>
      </c>
      <c r="K33" s="133">
        <v>22.4257617</v>
      </c>
      <c r="L33" s="133">
        <v>69.03796352</v>
      </c>
      <c r="M33" s="133">
        <v>40.39378111</v>
      </c>
      <c r="N33" s="133">
        <v>28.64418241</v>
      </c>
      <c r="O33" s="133">
        <v>0.901</v>
      </c>
      <c r="P33" s="133">
        <v>17.72535</v>
      </c>
      <c r="Q33" s="133">
        <v>19.0430125</v>
      </c>
      <c r="R33" s="133">
        <v>380.44</v>
      </c>
      <c r="S33" s="133">
        <v>49.92778525</v>
      </c>
      <c r="T33" s="133">
        <v>72.22253164</v>
      </c>
      <c r="U33" s="91"/>
      <c r="V33" s="91"/>
      <c r="W33" s="91"/>
      <c r="X33" s="91"/>
      <c r="Y33" s="91"/>
    </row>
    <row r="34">
      <c r="A34" s="133">
        <v>39.0</v>
      </c>
      <c r="B34" s="134" t="s">
        <v>438</v>
      </c>
      <c r="C34" s="133">
        <v>0.551066374</v>
      </c>
      <c r="D34" s="133">
        <v>0.582457434</v>
      </c>
      <c r="E34" s="133">
        <v>0.606235489</v>
      </c>
      <c r="F34" s="133">
        <v>52.33178326</v>
      </c>
      <c r="G34" s="133">
        <v>17.90633007</v>
      </c>
      <c r="H34" s="133">
        <v>2.620282205</v>
      </c>
      <c r="I34" s="133">
        <v>20.2268431</v>
      </c>
      <c r="J34" s="133">
        <v>2.255599473</v>
      </c>
      <c r="K34" s="133">
        <v>22.48244257</v>
      </c>
      <c r="L34" s="133">
        <v>72.18406593</v>
      </c>
      <c r="M34" s="133">
        <v>42.55384578</v>
      </c>
      <c r="N34" s="133">
        <v>29.63022015</v>
      </c>
      <c r="O34" s="133">
        <v>0.979</v>
      </c>
      <c r="P34" s="133">
        <v>17.37</v>
      </c>
      <c r="Q34" s="133">
        <v>21.56</v>
      </c>
      <c r="R34" s="133">
        <v>355.79</v>
      </c>
      <c r="S34" s="133">
        <v>50.0</v>
      </c>
      <c r="T34" s="133">
        <v>73.13</v>
      </c>
      <c r="U34" s="91"/>
      <c r="V34" s="91"/>
      <c r="W34" s="91"/>
      <c r="X34" s="91"/>
      <c r="Y34" s="91"/>
    </row>
    <row r="35">
      <c r="A35" s="133">
        <v>41.0</v>
      </c>
      <c r="B35" s="134" t="s">
        <v>439</v>
      </c>
      <c r="C35" s="133">
        <v>0.549468477</v>
      </c>
      <c r="D35" s="133">
        <v>0.683012055</v>
      </c>
      <c r="E35" s="133">
        <v>0.751134995</v>
      </c>
      <c r="F35" s="133">
        <v>52.38875971</v>
      </c>
      <c r="G35" s="133">
        <v>18.51240371</v>
      </c>
      <c r="H35" s="133">
        <v>3.053273987</v>
      </c>
      <c r="I35" s="133">
        <v>19.63613551</v>
      </c>
      <c r="J35" s="133">
        <v>1.999087487</v>
      </c>
      <c r="K35" s="133">
        <v>21.635223</v>
      </c>
      <c r="L35" s="133">
        <v>67.60982874</v>
      </c>
      <c r="M35" s="133">
        <v>41.06836393</v>
      </c>
      <c r="N35" s="133">
        <v>26.54146482</v>
      </c>
      <c r="O35" s="133">
        <v>0.95</v>
      </c>
      <c r="P35" s="133">
        <v>12.45</v>
      </c>
      <c r="Q35" s="133">
        <v>19.04</v>
      </c>
      <c r="R35" s="133">
        <v>434.82</v>
      </c>
      <c r="S35" s="133">
        <v>50.51</v>
      </c>
      <c r="T35" s="133">
        <v>73.34</v>
      </c>
      <c r="U35" s="91"/>
      <c r="V35" s="91"/>
      <c r="W35" s="91"/>
      <c r="X35" s="91"/>
      <c r="Y35" s="91"/>
    </row>
    <row r="36">
      <c r="A36" s="133">
        <v>42.0</v>
      </c>
      <c r="B36" s="134" t="s">
        <v>440</v>
      </c>
      <c r="C36" s="133">
        <v>0.614229486</v>
      </c>
      <c r="D36" s="133">
        <v>0.73206085</v>
      </c>
      <c r="E36" s="133">
        <v>0.721419076</v>
      </c>
      <c r="F36" s="133">
        <v>53.19573486</v>
      </c>
      <c r="G36" s="133">
        <v>17.42751286</v>
      </c>
      <c r="H36" s="133">
        <v>2.634723988</v>
      </c>
      <c r="I36" s="133">
        <v>19.67320261</v>
      </c>
      <c r="J36" s="133">
        <v>2.233719548</v>
      </c>
      <c r="K36" s="133">
        <v>21.90692216</v>
      </c>
      <c r="L36" s="133">
        <v>67.11538462</v>
      </c>
      <c r="M36" s="133">
        <v>41.22669576</v>
      </c>
      <c r="N36" s="133">
        <v>25.88868886</v>
      </c>
      <c r="O36" s="133">
        <v>0.805</v>
      </c>
      <c r="P36" s="133">
        <v>21.08</v>
      </c>
      <c r="Q36" s="133">
        <v>20.96</v>
      </c>
      <c r="R36" s="133">
        <v>387.02</v>
      </c>
      <c r="S36" s="133">
        <v>44.44</v>
      </c>
      <c r="T36" s="133">
        <v>71.76</v>
      </c>
      <c r="U36" s="91"/>
      <c r="V36" s="91"/>
      <c r="W36" s="91"/>
      <c r="X36" s="91"/>
      <c r="Y36" s="91"/>
    </row>
    <row r="37">
      <c r="A37" s="133">
        <v>43.0</v>
      </c>
      <c r="B37" s="134" t="s">
        <v>441</v>
      </c>
      <c r="C37" s="133">
        <v>0.547456644</v>
      </c>
      <c r="D37" s="133">
        <v>0.664175991</v>
      </c>
      <c r="E37" s="133">
        <v>0.463641183</v>
      </c>
      <c r="F37" s="133">
        <v>49.06897472</v>
      </c>
      <c r="G37" s="133">
        <v>19.6935294</v>
      </c>
      <c r="H37" s="133">
        <v>2.969279552</v>
      </c>
      <c r="I37" s="133">
        <v>18.87026691</v>
      </c>
      <c r="J37" s="133">
        <v>1.946193781</v>
      </c>
      <c r="K37" s="133">
        <v>20.8164607</v>
      </c>
      <c r="L37" s="133">
        <v>70.20348837</v>
      </c>
      <c r="M37" s="133">
        <v>41.46020222</v>
      </c>
      <c r="N37" s="133">
        <v>28.74328615</v>
      </c>
      <c r="O37" s="133">
        <v>0.872</v>
      </c>
      <c r="P37" s="133">
        <v>16.05</v>
      </c>
      <c r="Q37" s="133">
        <v>18.32</v>
      </c>
      <c r="R37" s="133">
        <v>358.88</v>
      </c>
      <c r="S37" s="133">
        <v>52.36</v>
      </c>
      <c r="T37" s="133">
        <v>70.38</v>
      </c>
      <c r="U37" s="91"/>
      <c r="V37" s="91"/>
      <c r="W37" s="91"/>
      <c r="X37" s="91"/>
      <c r="Y37" s="91"/>
    </row>
    <row r="38">
      <c r="A38" s="133">
        <v>44.0</v>
      </c>
      <c r="B38" s="134" t="s">
        <v>442</v>
      </c>
      <c r="C38" s="133">
        <v>0.647449409</v>
      </c>
      <c r="D38" s="133">
        <v>0.719176925</v>
      </c>
      <c r="E38" s="133">
        <v>0.585715106</v>
      </c>
      <c r="F38" s="133">
        <v>45.88157891</v>
      </c>
      <c r="G38" s="133">
        <v>19.47136461</v>
      </c>
      <c r="H38" s="133">
        <v>3.567523331</v>
      </c>
      <c r="I38" s="133">
        <v>18.49677041</v>
      </c>
      <c r="J38" s="133">
        <v>2.105642449</v>
      </c>
      <c r="K38" s="133">
        <v>20.60241285</v>
      </c>
      <c r="L38" s="133">
        <v>68.14516129</v>
      </c>
      <c r="M38" s="133">
        <v>40.01521769</v>
      </c>
      <c r="N38" s="133">
        <v>28.1299436</v>
      </c>
      <c r="O38" s="133">
        <v>0.828</v>
      </c>
      <c r="P38" s="133">
        <v>17.25</v>
      </c>
      <c r="Q38" s="133">
        <v>20.12</v>
      </c>
      <c r="R38" s="133">
        <v>399.74</v>
      </c>
      <c r="S38" s="133">
        <v>49.26</v>
      </c>
      <c r="T38" s="133">
        <v>72.89</v>
      </c>
      <c r="U38" s="91"/>
      <c r="V38" s="91"/>
      <c r="W38" s="91"/>
      <c r="X38" s="91"/>
      <c r="Y38" s="91"/>
    </row>
    <row r="39">
      <c r="A39" s="133">
        <v>38.0</v>
      </c>
      <c r="B39" s="134" t="s">
        <v>443</v>
      </c>
      <c r="C39" s="133">
        <v>0.521863984</v>
      </c>
      <c r="D39" s="133">
        <v>0.60784596</v>
      </c>
      <c r="E39" s="133">
        <v>0.601140775</v>
      </c>
      <c r="F39" s="133">
        <v>50.53011668</v>
      </c>
      <c r="G39" s="133">
        <v>19.05697147</v>
      </c>
      <c r="H39" s="133">
        <v>3.379036485</v>
      </c>
      <c r="I39" s="133">
        <v>19.88832346</v>
      </c>
      <c r="J39" s="133">
        <v>2.105612069</v>
      </c>
      <c r="K39" s="133">
        <v>21.99393553</v>
      </c>
      <c r="L39" s="133">
        <v>70.63855794</v>
      </c>
      <c r="M39" s="133">
        <v>41.41739815</v>
      </c>
      <c r="N39" s="133">
        <v>29.22115979</v>
      </c>
      <c r="O39" s="133">
        <v>0.8675</v>
      </c>
      <c r="P39" s="133">
        <v>16.2879</v>
      </c>
      <c r="Q39" s="133">
        <v>19.7617375</v>
      </c>
      <c r="R39" s="133">
        <v>409.98</v>
      </c>
      <c r="S39" s="133">
        <v>52.15265517</v>
      </c>
      <c r="T39" s="133">
        <v>70.42213863</v>
      </c>
      <c r="U39" s="91"/>
      <c r="V39" s="91"/>
      <c r="W39" s="91"/>
      <c r="X39" s="91"/>
      <c r="Y39" s="91"/>
    </row>
    <row r="40">
      <c r="A40" s="133">
        <v>46.0</v>
      </c>
      <c r="B40" s="134" t="s">
        <v>444</v>
      </c>
      <c r="C40" s="133">
        <v>0.506253835</v>
      </c>
      <c r="D40" s="133">
        <v>0.389737925</v>
      </c>
      <c r="E40" s="133">
        <v>0.568702673</v>
      </c>
      <c r="F40" s="133">
        <v>52.66209305</v>
      </c>
      <c r="G40" s="133">
        <v>17.60768997</v>
      </c>
      <c r="H40" s="133">
        <v>2.123039757</v>
      </c>
      <c r="I40" s="133">
        <v>17.07768187</v>
      </c>
      <c r="J40" s="133">
        <v>1.809242237</v>
      </c>
      <c r="K40" s="133">
        <v>18.88692411</v>
      </c>
      <c r="L40" s="133">
        <v>68.7585266</v>
      </c>
      <c r="M40" s="133">
        <v>41.15252238</v>
      </c>
      <c r="N40" s="133">
        <v>27.60600422</v>
      </c>
      <c r="O40" s="133">
        <v>0.954</v>
      </c>
      <c r="P40" s="133">
        <v>14.01</v>
      </c>
      <c r="Q40" s="133">
        <v>20.36</v>
      </c>
      <c r="R40" s="133">
        <v>420.15</v>
      </c>
      <c r="S40" s="133">
        <v>50.0</v>
      </c>
      <c r="T40" s="133">
        <v>68.64</v>
      </c>
      <c r="U40" s="91"/>
      <c r="V40" s="91"/>
      <c r="W40" s="91"/>
      <c r="X40" s="91"/>
      <c r="Y40" s="91"/>
    </row>
    <row r="41">
      <c r="A41" s="133">
        <v>47.0</v>
      </c>
      <c r="B41" s="134" t="s">
        <v>445</v>
      </c>
      <c r="C41" s="133">
        <v>0.581572584</v>
      </c>
      <c r="D41" s="133">
        <v>0.603238439</v>
      </c>
      <c r="E41" s="133">
        <v>0.559708578</v>
      </c>
      <c r="F41" s="133">
        <v>47.5176074</v>
      </c>
      <c r="G41" s="133">
        <v>19.70344284</v>
      </c>
      <c r="H41" s="133">
        <v>2.605210942</v>
      </c>
      <c r="I41" s="133">
        <v>18.45386534</v>
      </c>
      <c r="J41" s="133">
        <v>2.010740195</v>
      </c>
      <c r="K41" s="133">
        <v>20.46460553</v>
      </c>
      <c r="L41" s="133">
        <v>68.36236934</v>
      </c>
      <c r="M41" s="133">
        <v>40.92987648</v>
      </c>
      <c r="N41" s="133">
        <v>27.43249286</v>
      </c>
      <c r="O41" s="133">
        <v>0.935</v>
      </c>
      <c r="P41" s="133">
        <v>16.77</v>
      </c>
      <c r="Q41" s="133">
        <v>17.13</v>
      </c>
      <c r="R41" s="133">
        <v>437.35</v>
      </c>
      <c r="S41" s="133">
        <v>53.48</v>
      </c>
      <c r="T41" s="133">
        <v>71.89</v>
      </c>
      <c r="U41" s="91"/>
      <c r="V41" s="91"/>
      <c r="W41" s="91"/>
      <c r="X41" s="91"/>
      <c r="Y41" s="91"/>
    </row>
    <row r="42">
      <c r="A42" s="133">
        <v>48.0</v>
      </c>
      <c r="B42" s="134" t="s">
        <v>447</v>
      </c>
      <c r="C42" s="133">
        <v>0.943848593</v>
      </c>
      <c r="D42" s="133">
        <v>1.720196067</v>
      </c>
      <c r="E42" s="133">
        <v>0.604654427</v>
      </c>
      <c r="F42" s="133">
        <v>51.53468182</v>
      </c>
      <c r="G42" s="133">
        <v>17.87765026</v>
      </c>
      <c r="H42" s="133">
        <v>2.234689821</v>
      </c>
      <c r="I42" s="133">
        <v>18.35985312</v>
      </c>
      <c r="J42" s="133">
        <v>1.884889285</v>
      </c>
      <c r="K42" s="133">
        <v>20.24474241</v>
      </c>
      <c r="L42" s="133">
        <v>67.95413398</v>
      </c>
      <c r="M42" s="133">
        <v>39.22223408</v>
      </c>
      <c r="N42" s="133">
        <v>28.7318999</v>
      </c>
      <c r="O42" s="133">
        <v>1.01</v>
      </c>
      <c r="P42" s="133">
        <v>17.49</v>
      </c>
      <c r="Q42" s="133">
        <v>16.77</v>
      </c>
      <c r="R42" s="133">
        <v>397.58</v>
      </c>
      <c r="S42" s="133">
        <v>48.54</v>
      </c>
      <c r="T42" s="133">
        <v>69.34</v>
      </c>
      <c r="U42" s="91"/>
      <c r="V42" s="91"/>
      <c r="W42" s="91"/>
      <c r="X42" s="91"/>
      <c r="Y42" s="91"/>
    </row>
    <row r="43">
      <c r="A43" s="133">
        <v>49.0</v>
      </c>
      <c r="B43" s="134" t="s">
        <v>448</v>
      </c>
      <c r="C43" s="133">
        <v>0.567225324</v>
      </c>
      <c r="D43" s="133">
        <v>0.589730595</v>
      </c>
      <c r="E43" s="133">
        <v>0.563097139</v>
      </c>
      <c r="F43" s="133">
        <v>50.65029337</v>
      </c>
      <c r="G43" s="133">
        <v>17.85155922</v>
      </c>
      <c r="H43" s="133">
        <v>2.579338449</v>
      </c>
      <c r="I43" s="133">
        <v>19.88950276</v>
      </c>
      <c r="J43" s="133">
        <v>2.028656733</v>
      </c>
      <c r="K43" s="133">
        <v>21.9181595</v>
      </c>
      <c r="L43" s="133">
        <v>68.48225214</v>
      </c>
      <c r="M43" s="133">
        <v>40.28864754</v>
      </c>
      <c r="N43" s="133">
        <v>28.19360461</v>
      </c>
      <c r="O43" s="91"/>
      <c r="P43" s="133">
        <v>18.68</v>
      </c>
      <c r="Q43" s="133">
        <v>18.8</v>
      </c>
      <c r="R43" s="133">
        <v>411.16</v>
      </c>
      <c r="S43" s="133">
        <v>48.54</v>
      </c>
      <c r="T43" s="133">
        <v>69.24</v>
      </c>
      <c r="U43" s="91"/>
      <c r="V43" s="91"/>
      <c r="W43" s="91"/>
      <c r="X43" s="91"/>
      <c r="Y43" s="91"/>
    </row>
    <row r="44">
      <c r="A44" s="133">
        <v>51.0</v>
      </c>
      <c r="B44" s="134" t="s">
        <v>449</v>
      </c>
      <c r="C44" s="133">
        <v>0.6029292</v>
      </c>
      <c r="D44" s="133">
        <v>0.950194593</v>
      </c>
      <c r="E44" s="133">
        <v>0.449798521</v>
      </c>
      <c r="F44" s="133">
        <v>49.14513476</v>
      </c>
      <c r="G44" s="133">
        <v>19.18929825</v>
      </c>
      <c r="H44" s="133">
        <v>2.711368233</v>
      </c>
      <c r="I44" s="133">
        <v>16.32782719</v>
      </c>
      <c r="J44" s="133">
        <v>2.088252281</v>
      </c>
      <c r="K44" s="133">
        <v>18.41607947</v>
      </c>
      <c r="L44" s="133">
        <v>69.54703833</v>
      </c>
      <c r="M44" s="133">
        <v>37.65716336</v>
      </c>
      <c r="N44" s="133">
        <v>31.88987496</v>
      </c>
      <c r="O44" s="133">
        <v>0.851</v>
      </c>
      <c r="P44" s="133">
        <v>20.12</v>
      </c>
      <c r="Q44" s="133">
        <v>21.08</v>
      </c>
      <c r="R44" s="133">
        <v>371.78</v>
      </c>
      <c r="S44" s="133">
        <v>46.3</v>
      </c>
      <c r="T44" s="133">
        <v>72.65</v>
      </c>
      <c r="U44" s="91"/>
      <c r="V44" s="91"/>
      <c r="W44" s="91"/>
      <c r="X44" s="91"/>
      <c r="Y44" s="91"/>
    </row>
    <row r="45">
      <c r="A45" s="133">
        <v>52.0</v>
      </c>
      <c r="B45" s="134" t="s">
        <v>450</v>
      </c>
      <c r="C45" s="133">
        <v>0.475821808</v>
      </c>
      <c r="D45" s="133">
        <v>0.539156086</v>
      </c>
      <c r="E45" s="133">
        <v>0.382860797</v>
      </c>
      <c r="F45" s="133">
        <v>49.38648477</v>
      </c>
      <c r="G45" s="133">
        <v>18.92174066</v>
      </c>
      <c r="H45" s="133">
        <v>3.444124332</v>
      </c>
      <c r="I45" s="133">
        <v>18.54419411</v>
      </c>
      <c r="J45" s="133">
        <v>2.1464734</v>
      </c>
      <c r="K45" s="133">
        <v>20.69066751</v>
      </c>
      <c r="L45" s="133">
        <v>68.45679012</v>
      </c>
      <c r="M45" s="133">
        <v>37.47669814</v>
      </c>
      <c r="N45" s="133">
        <v>30.98009198</v>
      </c>
      <c r="O45" s="133">
        <v>0.773</v>
      </c>
      <c r="P45" s="133">
        <v>19.76</v>
      </c>
      <c r="Q45" s="133">
        <v>19.04</v>
      </c>
      <c r="R45" s="133">
        <v>426.93</v>
      </c>
      <c r="S45" s="133">
        <v>51.02</v>
      </c>
      <c r="T45" s="133">
        <v>71.37</v>
      </c>
      <c r="U45" s="91"/>
      <c r="V45" s="91"/>
      <c r="W45" s="91"/>
      <c r="X45" s="91"/>
      <c r="Y45" s="91"/>
    </row>
    <row r="46">
      <c r="A46" s="133">
        <v>53.0</v>
      </c>
      <c r="B46" s="134" t="s">
        <v>334</v>
      </c>
      <c r="C46" s="133">
        <v>0.501249132</v>
      </c>
      <c r="D46" s="133">
        <v>0.45380587</v>
      </c>
      <c r="E46" s="133">
        <v>0.540412295</v>
      </c>
      <c r="F46" s="133">
        <v>51.70111415</v>
      </c>
      <c r="G46" s="133">
        <v>19.16269484</v>
      </c>
      <c r="H46" s="133">
        <v>2.393679526</v>
      </c>
      <c r="I46" s="133">
        <v>15.75091575</v>
      </c>
      <c r="J46" s="133">
        <v>2.288128538</v>
      </c>
      <c r="K46" s="133">
        <v>18.03904429</v>
      </c>
      <c r="L46" s="133">
        <v>70.49780381</v>
      </c>
      <c r="M46" s="133">
        <v>41.75484401</v>
      </c>
      <c r="N46" s="133">
        <v>28.74295979</v>
      </c>
      <c r="O46" s="133">
        <v>0.873</v>
      </c>
      <c r="P46" s="133">
        <v>16.41</v>
      </c>
      <c r="Q46" s="133">
        <v>18.68</v>
      </c>
      <c r="R46" s="133">
        <v>401.99</v>
      </c>
      <c r="S46" s="133">
        <v>52.91</v>
      </c>
      <c r="T46" s="133">
        <v>70.83</v>
      </c>
      <c r="U46" s="91"/>
      <c r="V46" s="91"/>
      <c r="W46" s="91"/>
      <c r="X46" s="91"/>
      <c r="Y46" s="91"/>
    </row>
    <row r="47">
      <c r="A47" s="133">
        <v>54.0</v>
      </c>
      <c r="B47" s="134" t="s">
        <v>451</v>
      </c>
      <c r="C47" s="133">
        <v>0.626418221</v>
      </c>
      <c r="D47" s="133">
        <v>1.006595311</v>
      </c>
      <c r="E47" s="133">
        <v>0.525848852</v>
      </c>
      <c r="F47" s="133">
        <v>46.76595701</v>
      </c>
      <c r="G47" s="133">
        <v>19.17831785</v>
      </c>
      <c r="H47" s="133">
        <v>2.812781704</v>
      </c>
      <c r="I47" s="133">
        <v>18.58349578</v>
      </c>
      <c r="J47" s="133">
        <v>2.296060015</v>
      </c>
      <c r="K47" s="133">
        <v>20.87955579</v>
      </c>
      <c r="L47" s="133">
        <v>66.71511628</v>
      </c>
      <c r="M47" s="133">
        <v>38.78532187</v>
      </c>
      <c r="N47" s="133">
        <v>27.92979441</v>
      </c>
      <c r="O47" s="91"/>
      <c r="P47" s="133">
        <v>12.81</v>
      </c>
      <c r="Q47" s="133">
        <v>16.77</v>
      </c>
      <c r="R47" s="133">
        <v>382.58</v>
      </c>
      <c r="S47" s="133">
        <v>48.31</v>
      </c>
      <c r="T47" s="133">
        <v>70.21</v>
      </c>
      <c r="U47" s="91"/>
      <c r="V47" s="91"/>
      <c r="W47" s="91"/>
      <c r="X47" s="91"/>
      <c r="Y47" s="91"/>
    </row>
    <row r="48">
      <c r="A48" s="133">
        <v>55.0</v>
      </c>
      <c r="B48" s="134" t="s">
        <v>452</v>
      </c>
      <c r="C48" s="133">
        <v>0.470182903</v>
      </c>
      <c r="D48" s="91"/>
      <c r="E48" s="133">
        <v>0.607959993</v>
      </c>
      <c r="F48" s="133">
        <v>49.83874821</v>
      </c>
      <c r="G48" s="133">
        <v>17.53545046</v>
      </c>
      <c r="H48" s="133">
        <v>3.027790751</v>
      </c>
      <c r="I48" s="133">
        <v>18.84406984</v>
      </c>
      <c r="J48" s="133">
        <v>2.29357999</v>
      </c>
      <c r="K48" s="133">
        <v>21.13764983</v>
      </c>
      <c r="L48" s="133">
        <v>66.31430585</v>
      </c>
      <c r="M48" s="133">
        <v>35.34647539</v>
      </c>
      <c r="N48" s="133">
        <v>30.96783046</v>
      </c>
      <c r="O48" s="91"/>
      <c r="P48" s="133">
        <v>13.41</v>
      </c>
      <c r="Q48" s="133">
        <v>18.2</v>
      </c>
      <c r="R48" s="133">
        <v>363.73</v>
      </c>
      <c r="S48" s="133">
        <v>52.63</v>
      </c>
      <c r="T48" s="133">
        <v>71.38</v>
      </c>
      <c r="U48" s="91"/>
      <c r="V48" s="91"/>
      <c r="W48" s="91"/>
      <c r="X48" s="91"/>
      <c r="Y48" s="91"/>
    </row>
    <row r="49">
      <c r="A49" s="133">
        <v>56.0</v>
      </c>
      <c r="B49" s="134" t="s">
        <v>453</v>
      </c>
      <c r="C49" s="133">
        <v>0.650846559</v>
      </c>
      <c r="D49" s="133">
        <v>0.799080631</v>
      </c>
      <c r="E49" s="133">
        <v>0.437627465</v>
      </c>
      <c r="F49" s="133">
        <v>49.95808588</v>
      </c>
      <c r="G49" s="133">
        <v>20.07865849</v>
      </c>
      <c r="H49" s="133">
        <v>3.22223754</v>
      </c>
      <c r="I49" s="133">
        <v>16.4418754</v>
      </c>
      <c r="J49" s="133">
        <v>2.143282536</v>
      </c>
      <c r="K49" s="133">
        <v>18.58515794</v>
      </c>
      <c r="L49" s="133">
        <v>68.17359855</v>
      </c>
      <c r="M49" s="133">
        <v>39.95447822</v>
      </c>
      <c r="N49" s="133">
        <v>28.21912034</v>
      </c>
      <c r="O49" s="133">
        <v>1.006</v>
      </c>
      <c r="P49" s="133">
        <v>19.04</v>
      </c>
      <c r="Q49" s="133">
        <v>20.36</v>
      </c>
      <c r="R49" s="133">
        <v>398.89</v>
      </c>
      <c r="S49" s="133">
        <v>47.85</v>
      </c>
      <c r="T49" s="133">
        <v>70.13</v>
      </c>
      <c r="U49" s="91"/>
      <c r="V49" s="91"/>
      <c r="W49" s="91"/>
      <c r="X49" s="91"/>
      <c r="Y49" s="91"/>
    </row>
    <row r="50">
      <c r="A50" s="133">
        <v>57.0</v>
      </c>
      <c r="B50" s="134" t="s">
        <v>454</v>
      </c>
      <c r="C50" s="133">
        <v>0.849002802</v>
      </c>
      <c r="D50" s="133">
        <v>1.112290189</v>
      </c>
      <c r="E50" s="133">
        <v>0.49850743</v>
      </c>
      <c r="F50" s="133">
        <v>50.54934856</v>
      </c>
      <c r="G50" s="133">
        <v>20.88201645</v>
      </c>
      <c r="H50" s="133">
        <v>3.59200741</v>
      </c>
      <c r="I50" s="133">
        <v>17.45502998</v>
      </c>
      <c r="J50" s="133">
        <v>2.241354249</v>
      </c>
      <c r="K50" s="133">
        <v>19.69638423</v>
      </c>
      <c r="L50" s="133">
        <v>68.7575392</v>
      </c>
      <c r="M50" s="133">
        <v>39.25609362</v>
      </c>
      <c r="N50" s="133">
        <v>29.50144558</v>
      </c>
      <c r="O50" s="133">
        <v>0.834</v>
      </c>
      <c r="P50" s="133">
        <v>17.73</v>
      </c>
      <c r="Q50" s="133">
        <v>18.92</v>
      </c>
      <c r="R50" s="133">
        <v>399.55</v>
      </c>
      <c r="S50" s="133">
        <v>47.17</v>
      </c>
      <c r="T50" s="133">
        <v>71.06</v>
      </c>
      <c r="U50" s="91"/>
      <c r="V50" s="91"/>
      <c r="W50" s="91"/>
      <c r="X50" s="91"/>
      <c r="Y50" s="91"/>
    </row>
    <row r="51">
      <c r="A51" s="133">
        <v>60.0</v>
      </c>
      <c r="B51" s="134" t="s">
        <v>110</v>
      </c>
      <c r="C51" s="133">
        <v>0.565193734</v>
      </c>
      <c r="D51" s="133">
        <v>0.941339209</v>
      </c>
      <c r="E51" s="133">
        <v>0.400184709</v>
      </c>
      <c r="F51" s="133">
        <v>50.42230106</v>
      </c>
      <c r="G51" s="133">
        <v>19.7154345</v>
      </c>
      <c r="H51" s="133">
        <v>2.481877868</v>
      </c>
      <c r="I51" s="133">
        <v>19.64866623</v>
      </c>
      <c r="J51" s="133">
        <v>2.371828237</v>
      </c>
      <c r="K51" s="133">
        <v>22.02049447</v>
      </c>
      <c r="L51" s="133">
        <v>70.1986755</v>
      </c>
      <c r="M51" s="133">
        <v>40.44666943</v>
      </c>
      <c r="N51" s="133">
        <v>29.75200607</v>
      </c>
      <c r="O51" s="133">
        <v>0.484</v>
      </c>
      <c r="P51" s="133">
        <v>21.8</v>
      </c>
      <c r="Q51" s="133">
        <v>21.92</v>
      </c>
      <c r="R51" s="133">
        <v>367.5</v>
      </c>
      <c r="S51" s="133">
        <v>50.51</v>
      </c>
      <c r="T51" s="133">
        <v>71.76</v>
      </c>
      <c r="U51" s="91"/>
      <c r="V51" s="91"/>
      <c r="W51" s="91"/>
      <c r="X51" s="91"/>
      <c r="Y51" s="91"/>
    </row>
    <row r="52">
      <c r="A52" s="133">
        <v>62.0</v>
      </c>
      <c r="B52" s="134" t="s">
        <v>455</v>
      </c>
      <c r="C52" s="133">
        <v>0.471710391</v>
      </c>
      <c r="D52" s="133">
        <v>0.428777644</v>
      </c>
      <c r="E52" s="133">
        <v>0.431062704</v>
      </c>
      <c r="F52" s="133">
        <v>47.5037969</v>
      </c>
      <c r="G52" s="133">
        <v>20.69003024</v>
      </c>
      <c r="H52" s="133">
        <v>3.197056882</v>
      </c>
      <c r="I52" s="133">
        <v>18.69688385</v>
      </c>
      <c r="J52" s="133">
        <v>2.19160443</v>
      </c>
      <c r="K52" s="133">
        <v>20.88848828</v>
      </c>
      <c r="L52" s="133">
        <v>70.67620286</v>
      </c>
      <c r="M52" s="133">
        <v>42.22064569</v>
      </c>
      <c r="N52" s="133">
        <v>28.45555717</v>
      </c>
      <c r="O52" s="133">
        <v>0.826</v>
      </c>
      <c r="P52" s="133">
        <v>20.12</v>
      </c>
      <c r="Q52" s="133">
        <v>23.0</v>
      </c>
      <c r="R52" s="133">
        <v>389.19</v>
      </c>
      <c r="S52" s="133">
        <v>42.37</v>
      </c>
      <c r="T52" s="133">
        <v>70.81</v>
      </c>
      <c r="U52" s="91"/>
      <c r="V52" s="91"/>
      <c r="W52" s="91"/>
      <c r="X52" s="91"/>
      <c r="Y52" s="91"/>
    </row>
    <row r="53">
      <c r="A53" s="133">
        <v>63.0</v>
      </c>
      <c r="B53" s="134" t="s">
        <v>456</v>
      </c>
      <c r="C53" s="133">
        <v>0.44535351</v>
      </c>
      <c r="D53" s="133">
        <v>0.61978524</v>
      </c>
      <c r="E53" s="133">
        <v>0.52164424</v>
      </c>
      <c r="F53" s="133">
        <v>56.96997909</v>
      </c>
      <c r="G53" s="133">
        <v>16.37147954</v>
      </c>
      <c r="H53" s="133">
        <v>2.233424117</v>
      </c>
      <c r="I53" s="133">
        <v>13.32189823</v>
      </c>
      <c r="J53" s="133">
        <v>2.265450387</v>
      </c>
      <c r="K53" s="133">
        <v>15.58734861</v>
      </c>
      <c r="L53" s="133">
        <v>69.44083225</v>
      </c>
      <c r="M53" s="133">
        <v>43.30150922</v>
      </c>
      <c r="N53" s="133">
        <v>26.13932303</v>
      </c>
      <c r="O53" s="133">
        <v>0.94</v>
      </c>
      <c r="P53" s="133">
        <v>16.17</v>
      </c>
      <c r="Q53" s="133">
        <v>19.52</v>
      </c>
      <c r="R53" s="133">
        <v>404.04</v>
      </c>
      <c r="S53" s="133">
        <v>51.55</v>
      </c>
      <c r="T53" s="133">
        <v>74.04</v>
      </c>
      <c r="U53" s="91"/>
      <c r="V53" s="91"/>
      <c r="W53" s="91"/>
      <c r="X53" s="91"/>
      <c r="Y53" s="91"/>
    </row>
    <row r="54">
      <c r="A54" s="133">
        <v>64.0</v>
      </c>
      <c r="B54" s="134" t="s">
        <v>458</v>
      </c>
      <c r="C54" s="133">
        <v>0.655721645</v>
      </c>
      <c r="D54" s="133">
        <v>0.748416539</v>
      </c>
      <c r="E54" s="133">
        <v>0.623112348</v>
      </c>
      <c r="F54" s="133">
        <v>47.08574443</v>
      </c>
      <c r="G54" s="133">
        <v>17.89904423</v>
      </c>
      <c r="H54" s="133">
        <v>2.796891995</v>
      </c>
      <c r="I54" s="133">
        <v>17.48021108</v>
      </c>
      <c r="J54" s="133">
        <v>2.461921324</v>
      </c>
      <c r="K54" s="133">
        <v>19.94213241</v>
      </c>
      <c r="L54" s="133">
        <v>70.17654477</v>
      </c>
      <c r="M54" s="133">
        <v>41.41797044</v>
      </c>
      <c r="N54" s="133">
        <v>28.75857433</v>
      </c>
      <c r="O54" s="133">
        <v>0.94</v>
      </c>
      <c r="P54" s="133">
        <v>19.04</v>
      </c>
      <c r="Q54" s="133">
        <v>19.52</v>
      </c>
      <c r="R54" s="133">
        <v>380.98</v>
      </c>
      <c r="S54" s="133">
        <v>49.26</v>
      </c>
      <c r="T54" s="133">
        <v>73.88</v>
      </c>
      <c r="U54" s="91"/>
      <c r="V54" s="91"/>
      <c r="W54" s="91"/>
      <c r="X54" s="91"/>
      <c r="Y54" s="91"/>
    </row>
    <row r="55">
      <c r="A55" s="133">
        <v>65.0</v>
      </c>
      <c r="B55" s="134" t="s">
        <v>459</v>
      </c>
      <c r="C55" s="133">
        <v>0.701977665</v>
      </c>
      <c r="D55" s="133">
        <v>0.686340669</v>
      </c>
      <c r="E55" s="133">
        <v>0.783262765</v>
      </c>
      <c r="F55" s="133">
        <v>50.15349048</v>
      </c>
      <c r="G55" s="133">
        <v>17.69536239</v>
      </c>
      <c r="H55" s="133">
        <v>1.982571279</v>
      </c>
      <c r="I55" s="133">
        <v>17.70428016</v>
      </c>
      <c r="J55" s="133">
        <v>2.2698974180000002</v>
      </c>
      <c r="K55" s="133">
        <v>19.97417757</v>
      </c>
      <c r="L55" s="133">
        <v>67.16519375</v>
      </c>
      <c r="M55" s="133">
        <v>41.93408988</v>
      </c>
      <c r="N55" s="133">
        <v>25.23110386</v>
      </c>
      <c r="O55" s="133">
        <v>0.771</v>
      </c>
      <c r="P55" s="133">
        <v>18.92</v>
      </c>
      <c r="Q55" s="133">
        <v>24.07</v>
      </c>
      <c r="R55" s="133">
        <v>445.45</v>
      </c>
      <c r="S55" s="133">
        <v>52.63</v>
      </c>
      <c r="T55" s="133">
        <v>70.53</v>
      </c>
      <c r="U55" s="91"/>
      <c r="V55" s="91"/>
      <c r="W55" s="91"/>
      <c r="X55" s="91"/>
      <c r="Y55" s="91"/>
    </row>
    <row r="56">
      <c r="A56" s="133">
        <v>66.0</v>
      </c>
      <c r="B56" s="134" t="s">
        <v>460</v>
      </c>
      <c r="C56" s="133">
        <v>0.607170433</v>
      </c>
      <c r="D56" s="133">
        <v>0.774512733</v>
      </c>
      <c r="E56" s="133">
        <v>0.649495964</v>
      </c>
      <c r="F56" s="133">
        <v>49.21026733</v>
      </c>
      <c r="G56" s="133">
        <v>16.69135438</v>
      </c>
      <c r="H56" s="133">
        <v>2.46433373</v>
      </c>
      <c r="I56" s="133">
        <v>16.59134926</v>
      </c>
      <c r="J56" s="133">
        <v>2.25356535</v>
      </c>
      <c r="K56" s="133">
        <v>18.84491461</v>
      </c>
      <c r="L56" s="133">
        <v>70.53206003</v>
      </c>
      <c r="M56" s="133">
        <v>44.70145739</v>
      </c>
      <c r="N56" s="133">
        <v>25.83060264</v>
      </c>
      <c r="O56" s="133">
        <v>0.975</v>
      </c>
      <c r="P56" s="133">
        <v>15.81</v>
      </c>
      <c r="Q56" s="133">
        <v>16.29</v>
      </c>
      <c r="R56" s="133">
        <v>387.05</v>
      </c>
      <c r="S56" s="133">
        <v>49.5</v>
      </c>
      <c r="T56" s="133">
        <v>71.48</v>
      </c>
      <c r="U56" s="91"/>
      <c r="V56" s="91"/>
      <c r="W56" s="91"/>
      <c r="X56" s="91"/>
      <c r="Y56" s="91"/>
    </row>
    <row r="57">
      <c r="A57" s="133">
        <v>67.0</v>
      </c>
      <c r="B57" s="134" t="s">
        <v>461</v>
      </c>
      <c r="C57" s="133">
        <v>0.679418871</v>
      </c>
      <c r="D57" s="133">
        <v>0.907768297</v>
      </c>
      <c r="E57" s="133">
        <v>0.604116408</v>
      </c>
      <c r="F57" s="133">
        <v>48.76980393</v>
      </c>
      <c r="G57" s="133">
        <v>18.6865356</v>
      </c>
      <c r="H57" s="133">
        <v>2.441551591</v>
      </c>
      <c r="I57" s="133">
        <v>18.63715783</v>
      </c>
      <c r="J57" s="133">
        <v>2.344813893</v>
      </c>
      <c r="K57" s="133">
        <v>20.98197173</v>
      </c>
      <c r="L57" s="133">
        <v>64.02877698</v>
      </c>
      <c r="M57" s="133">
        <v>42.02043475</v>
      </c>
      <c r="N57" s="133">
        <v>22.00834222</v>
      </c>
      <c r="O57" s="91"/>
      <c r="P57" s="133">
        <v>21.56</v>
      </c>
      <c r="Q57" s="133">
        <v>21.2</v>
      </c>
      <c r="R57" s="133">
        <v>426.02</v>
      </c>
      <c r="S57" s="133">
        <v>48.08</v>
      </c>
      <c r="T57" s="133">
        <v>70.93</v>
      </c>
      <c r="U57" s="91"/>
      <c r="V57" s="91"/>
      <c r="W57" s="91"/>
      <c r="X57" s="91"/>
      <c r="Y57" s="91"/>
    </row>
    <row r="58">
      <c r="A58" s="133">
        <v>61.0</v>
      </c>
      <c r="B58" s="134" t="s">
        <v>77</v>
      </c>
      <c r="C58" s="133">
        <v>0.521273403</v>
      </c>
      <c r="D58" s="133">
        <v>0.756270354</v>
      </c>
      <c r="E58" s="133">
        <v>0.573246956</v>
      </c>
      <c r="F58" s="133">
        <v>49.13328921</v>
      </c>
      <c r="G58" s="133">
        <v>18.61104803</v>
      </c>
      <c r="H58" s="133">
        <v>2.252766834</v>
      </c>
      <c r="I58" s="133">
        <v>16.72913539</v>
      </c>
      <c r="J58" s="133">
        <v>2.404064312</v>
      </c>
      <c r="K58" s="133">
        <v>19.1331997</v>
      </c>
      <c r="L58" s="133">
        <v>70.69077402</v>
      </c>
      <c r="M58" s="133">
        <v>42.87424722</v>
      </c>
      <c r="N58" s="133">
        <v>27.8165268</v>
      </c>
      <c r="O58" s="133">
        <v>0.917</v>
      </c>
      <c r="P58" s="133">
        <v>20.66014375</v>
      </c>
      <c r="Q58" s="133">
        <v>21.49865625</v>
      </c>
      <c r="R58" s="133">
        <v>447.93</v>
      </c>
      <c r="S58" s="133">
        <v>50.90673575</v>
      </c>
      <c r="T58" s="133">
        <v>73.12791502</v>
      </c>
      <c r="U58" s="91"/>
      <c r="V58" s="91"/>
      <c r="W58" s="91"/>
      <c r="X58" s="91"/>
      <c r="Y58" s="91"/>
    </row>
    <row r="59">
      <c r="A59" s="133">
        <v>69.0</v>
      </c>
      <c r="B59" s="134" t="s">
        <v>462</v>
      </c>
      <c r="C59" s="133">
        <v>0.531725644</v>
      </c>
      <c r="D59" s="133">
        <v>0.792449929</v>
      </c>
      <c r="E59" s="133">
        <v>0.774806168</v>
      </c>
      <c r="F59" s="133">
        <v>53.58269347</v>
      </c>
      <c r="G59" s="133">
        <v>16.49260451</v>
      </c>
      <c r="H59" s="133">
        <v>2.640958425</v>
      </c>
      <c r="I59" s="133">
        <v>15.94643944</v>
      </c>
      <c r="J59" s="133">
        <v>2.119542965</v>
      </c>
      <c r="K59" s="133">
        <v>18.0659824</v>
      </c>
      <c r="L59" s="133">
        <v>69.79645437</v>
      </c>
      <c r="M59" s="133">
        <v>44.50645819</v>
      </c>
      <c r="N59" s="133">
        <v>25.28999618</v>
      </c>
      <c r="O59" s="133">
        <v>0.962</v>
      </c>
      <c r="P59" s="133">
        <v>10.42</v>
      </c>
      <c r="Q59" s="133">
        <v>13.77</v>
      </c>
      <c r="R59" s="133">
        <v>446.09</v>
      </c>
      <c r="S59" s="133">
        <v>54.35</v>
      </c>
      <c r="T59" s="133">
        <v>72.91</v>
      </c>
      <c r="U59" s="91"/>
      <c r="V59" s="91"/>
      <c r="W59" s="91"/>
      <c r="X59" s="91"/>
      <c r="Y59" s="91"/>
    </row>
    <row r="60">
      <c r="A60" s="133">
        <v>70.0</v>
      </c>
      <c r="B60" s="134" t="s">
        <v>463</v>
      </c>
      <c r="C60" s="133">
        <v>0.507131863</v>
      </c>
      <c r="D60" s="91"/>
      <c r="E60" s="133">
        <v>0.703180395</v>
      </c>
      <c r="F60" s="133">
        <v>52.67151744</v>
      </c>
      <c r="G60" s="133">
        <v>16.27800099</v>
      </c>
      <c r="H60" s="133">
        <v>2.284133126</v>
      </c>
      <c r="I60" s="133">
        <v>17.19662557</v>
      </c>
      <c r="J60" s="133">
        <v>1.989823609</v>
      </c>
      <c r="K60" s="133">
        <v>19.18644918</v>
      </c>
      <c r="L60" s="133">
        <v>69.81004071</v>
      </c>
      <c r="M60" s="133">
        <v>45.56933606</v>
      </c>
      <c r="N60" s="133">
        <v>24.24070465</v>
      </c>
      <c r="O60" s="133">
        <v>0.801</v>
      </c>
      <c r="P60" s="133">
        <v>17.49</v>
      </c>
      <c r="Q60" s="133">
        <v>19.64</v>
      </c>
      <c r="R60" s="133">
        <v>454.07</v>
      </c>
      <c r="S60" s="133">
        <v>50.25</v>
      </c>
      <c r="T60" s="133">
        <v>71.86</v>
      </c>
      <c r="U60" s="91"/>
      <c r="V60" s="91"/>
      <c r="W60" s="91"/>
      <c r="X60" s="91"/>
      <c r="Y60" s="91"/>
    </row>
    <row r="61">
      <c r="A61" s="133">
        <v>59.0</v>
      </c>
      <c r="B61" s="134" t="s">
        <v>464</v>
      </c>
      <c r="C61" s="133">
        <v>0.555843264</v>
      </c>
      <c r="D61" s="133">
        <v>0.748946237</v>
      </c>
      <c r="E61" s="133">
        <v>0.542012187</v>
      </c>
      <c r="F61" s="133">
        <v>48.40270964</v>
      </c>
      <c r="G61" s="133">
        <v>17.93562412</v>
      </c>
      <c r="H61" s="133">
        <v>2.796225357</v>
      </c>
      <c r="I61" s="133">
        <v>16.99073448</v>
      </c>
      <c r="J61" s="133">
        <v>1.990740174</v>
      </c>
      <c r="K61" s="133">
        <v>18.98147466</v>
      </c>
      <c r="L61" s="133">
        <v>70.35052062</v>
      </c>
      <c r="M61" s="133">
        <v>42.80624673</v>
      </c>
      <c r="N61" s="133">
        <v>27.5442739</v>
      </c>
      <c r="O61" s="133">
        <v>0.971</v>
      </c>
      <c r="P61" s="133">
        <v>18.0847125</v>
      </c>
      <c r="Q61" s="133">
        <v>20.30078125</v>
      </c>
      <c r="R61" s="133">
        <v>458.525</v>
      </c>
      <c r="S61" s="133">
        <v>50.58763413</v>
      </c>
      <c r="T61" s="133">
        <v>71.60552497</v>
      </c>
      <c r="U61" s="91"/>
      <c r="V61" s="91"/>
      <c r="W61" s="91"/>
      <c r="X61" s="91"/>
      <c r="Y61" s="91"/>
    </row>
    <row r="62">
      <c r="A62" s="133">
        <v>72.0</v>
      </c>
      <c r="B62" s="134" t="s">
        <v>465</v>
      </c>
      <c r="C62" s="133">
        <v>0.593802544</v>
      </c>
      <c r="D62" s="133">
        <v>0.670809679</v>
      </c>
      <c r="E62" s="133">
        <v>0.55265524</v>
      </c>
      <c r="F62" s="133">
        <v>48.55967513</v>
      </c>
      <c r="G62" s="133">
        <v>15.99288145</v>
      </c>
      <c r="H62" s="133">
        <v>2.489130147</v>
      </c>
      <c r="I62" s="133">
        <v>17.17171717</v>
      </c>
      <c r="J62" s="133">
        <v>2.356232782</v>
      </c>
      <c r="K62" s="133">
        <v>19.52794995</v>
      </c>
      <c r="L62" s="133">
        <v>73.23446328</v>
      </c>
      <c r="M62" s="133">
        <v>44.74997851</v>
      </c>
      <c r="N62" s="133">
        <v>28.48448477</v>
      </c>
      <c r="O62" s="133">
        <v>0.975</v>
      </c>
      <c r="P62" s="133">
        <v>15.93</v>
      </c>
      <c r="Q62" s="133">
        <v>18.92</v>
      </c>
      <c r="R62" s="133">
        <v>352.58</v>
      </c>
      <c r="S62" s="133">
        <v>48.08</v>
      </c>
      <c r="T62" s="133">
        <v>71.51</v>
      </c>
      <c r="U62" s="91"/>
      <c r="V62" s="91"/>
      <c r="W62" s="91"/>
      <c r="X62" s="91"/>
      <c r="Y62" s="91"/>
    </row>
    <row r="63">
      <c r="A63" s="133">
        <v>73.0</v>
      </c>
      <c r="B63" s="134" t="s">
        <v>466</v>
      </c>
      <c r="C63" s="133">
        <v>0.500523802</v>
      </c>
      <c r="D63" s="133">
        <v>0.633344781</v>
      </c>
      <c r="E63" s="133">
        <v>0.562996614</v>
      </c>
      <c r="F63" s="133">
        <v>46.26073606</v>
      </c>
      <c r="G63" s="133">
        <v>18.86044294</v>
      </c>
      <c r="H63" s="133">
        <v>2.883121106</v>
      </c>
      <c r="I63" s="133">
        <v>15.88310038</v>
      </c>
      <c r="J63" s="133">
        <v>2.444264757</v>
      </c>
      <c r="K63" s="133">
        <v>18.32736514</v>
      </c>
      <c r="L63" s="133">
        <v>70.720423</v>
      </c>
      <c r="M63" s="133">
        <v>41.99365812</v>
      </c>
      <c r="N63" s="133">
        <v>28.72676488</v>
      </c>
      <c r="O63" s="133">
        <v>0.777</v>
      </c>
      <c r="P63" s="133">
        <v>20.6</v>
      </c>
      <c r="Q63" s="133">
        <v>21.44</v>
      </c>
      <c r="R63" s="133">
        <v>507.05</v>
      </c>
      <c r="S63" s="133">
        <v>46.73</v>
      </c>
      <c r="T63" s="133">
        <v>73.63</v>
      </c>
      <c r="U63" s="91"/>
      <c r="V63" s="91"/>
      <c r="W63" s="91"/>
      <c r="X63" s="91"/>
      <c r="Y63" s="91"/>
    </row>
    <row r="64">
      <c r="A64" s="133">
        <v>189.0</v>
      </c>
      <c r="B64" s="134" t="s">
        <v>253</v>
      </c>
      <c r="C64" s="133">
        <v>0.494517559</v>
      </c>
      <c r="D64" s="133">
        <v>0.520946464</v>
      </c>
      <c r="E64" s="133">
        <v>0.572358725</v>
      </c>
      <c r="F64" s="133">
        <v>51.74706113</v>
      </c>
      <c r="G64" s="133">
        <v>15.95588505</v>
      </c>
      <c r="H64" s="133">
        <v>2.102642953</v>
      </c>
      <c r="I64" s="133">
        <v>14.48954697</v>
      </c>
      <c r="J64" s="133">
        <v>2.163966805</v>
      </c>
      <c r="K64" s="133">
        <v>16.65351378</v>
      </c>
      <c r="L64" s="133">
        <v>71.12527828</v>
      </c>
      <c r="M64" s="133">
        <v>42.14720571</v>
      </c>
      <c r="N64" s="133">
        <v>28.97807257</v>
      </c>
      <c r="O64" s="133">
        <v>0.906</v>
      </c>
      <c r="P64" s="133">
        <v>18.62375625</v>
      </c>
      <c r="Q64" s="133">
        <v>22.0377</v>
      </c>
      <c r="R64" s="133">
        <v>412.075</v>
      </c>
      <c r="S64" s="133">
        <v>50.19625604</v>
      </c>
      <c r="T64" s="133">
        <v>72.62723453</v>
      </c>
      <c r="U64" s="91"/>
      <c r="V64" s="91"/>
      <c r="W64" s="91"/>
      <c r="X64" s="91"/>
      <c r="Y64" s="91"/>
    </row>
    <row r="65">
      <c r="A65" s="133">
        <v>76.0</v>
      </c>
      <c r="B65" s="134" t="s">
        <v>467</v>
      </c>
      <c r="C65" s="133">
        <v>0.517092789</v>
      </c>
      <c r="D65" s="133">
        <v>0.563731311</v>
      </c>
      <c r="E65" s="133">
        <v>0.545321333</v>
      </c>
      <c r="F65" s="133">
        <v>49.99568036</v>
      </c>
      <c r="G65" s="133">
        <v>16.97960534</v>
      </c>
      <c r="H65" s="133">
        <v>2.704684449</v>
      </c>
      <c r="I65" s="133">
        <v>16.43073022</v>
      </c>
      <c r="J65" s="133">
        <v>2.412293675</v>
      </c>
      <c r="K65" s="133">
        <v>18.84302389</v>
      </c>
      <c r="L65" s="133">
        <v>68.30969448</v>
      </c>
      <c r="M65" s="133">
        <v>41.73199361</v>
      </c>
      <c r="N65" s="133">
        <v>26.57770087</v>
      </c>
      <c r="O65" s="133">
        <v>0.949</v>
      </c>
      <c r="P65" s="133">
        <v>14.4910875</v>
      </c>
      <c r="Q65" s="133">
        <v>16.70715625</v>
      </c>
      <c r="R65" s="133">
        <v>430.305</v>
      </c>
      <c r="S65" s="133">
        <v>49.83018073</v>
      </c>
      <c r="T65" s="133">
        <v>72.46089104</v>
      </c>
      <c r="U65" s="91"/>
      <c r="V65" s="91"/>
      <c r="W65" s="91"/>
      <c r="X65" s="91"/>
      <c r="Y65" s="91"/>
    </row>
    <row r="66">
      <c r="A66" s="133">
        <v>77.0</v>
      </c>
      <c r="B66" s="134" t="s">
        <v>469</v>
      </c>
      <c r="C66" s="133">
        <v>0.597652991</v>
      </c>
      <c r="D66" s="133">
        <v>0.618278293</v>
      </c>
      <c r="E66" s="133">
        <v>0.531750358</v>
      </c>
      <c r="F66" s="133">
        <v>45.82323015</v>
      </c>
      <c r="G66" s="133">
        <v>17.19323265</v>
      </c>
      <c r="H66" s="133">
        <v>3.230296054</v>
      </c>
      <c r="I66" s="133">
        <v>18.8976378</v>
      </c>
      <c r="J66" s="133">
        <v>2.051807445</v>
      </c>
      <c r="K66" s="133">
        <v>20.94944524</v>
      </c>
      <c r="L66" s="133">
        <v>68.46590909</v>
      </c>
      <c r="M66" s="133">
        <v>39.51922086</v>
      </c>
      <c r="N66" s="133">
        <v>28.94668823</v>
      </c>
      <c r="O66" s="133">
        <v>0.864</v>
      </c>
      <c r="P66" s="133">
        <v>18.08</v>
      </c>
      <c r="Q66" s="133">
        <v>17.85</v>
      </c>
      <c r="R66" s="133">
        <v>347.55</v>
      </c>
      <c r="S66" s="133">
        <v>43.1</v>
      </c>
      <c r="T66" s="133">
        <v>66.98</v>
      </c>
      <c r="U66" s="91"/>
      <c r="V66" s="91"/>
      <c r="W66" s="91"/>
      <c r="X66" s="91"/>
      <c r="Y66" s="91"/>
    </row>
    <row r="67">
      <c r="A67" s="133">
        <v>78.0</v>
      </c>
      <c r="B67" s="134" t="s">
        <v>470</v>
      </c>
      <c r="C67" s="133">
        <v>0.555766782</v>
      </c>
      <c r="D67" s="133">
        <v>0.546669292</v>
      </c>
      <c r="E67" s="133">
        <v>0.523435184</v>
      </c>
      <c r="F67" s="133">
        <v>46.16205006</v>
      </c>
      <c r="G67" s="133">
        <v>18.70533159</v>
      </c>
      <c r="H67" s="133">
        <v>2.957630851</v>
      </c>
      <c r="I67" s="133">
        <v>18.31228473</v>
      </c>
      <c r="J67" s="133">
        <v>2.412587413</v>
      </c>
      <c r="K67" s="133">
        <v>20.72487214</v>
      </c>
      <c r="L67" s="133">
        <v>67.22859069</v>
      </c>
      <c r="M67" s="133">
        <v>39.85201301</v>
      </c>
      <c r="N67" s="133">
        <v>27.37657768</v>
      </c>
      <c r="O67" s="91"/>
      <c r="P67" s="91"/>
      <c r="Q67" s="91"/>
      <c r="R67" s="91"/>
      <c r="S67" s="91"/>
      <c r="T67" s="133">
        <v>71.98</v>
      </c>
      <c r="U67" s="91"/>
      <c r="V67" s="91"/>
      <c r="W67" s="91"/>
      <c r="X67" s="91"/>
      <c r="Y67" s="91"/>
    </row>
    <row r="68">
      <c r="A68" s="133">
        <v>79.0</v>
      </c>
      <c r="B68" s="134" t="s">
        <v>471</v>
      </c>
      <c r="C68" s="133">
        <v>0.553376498</v>
      </c>
      <c r="D68" s="133">
        <v>0.654263572</v>
      </c>
      <c r="E68" s="133">
        <v>0.609893025</v>
      </c>
      <c r="F68" s="133">
        <v>49.69321151</v>
      </c>
      <c r="G68" s="133">
        <v>17.41268967</v>
      </c>
      <c r="H68" s="133">
        <v>2.774937433</v>
      </c>
      <c r="I68" s="133">
        <v>15.99241466</v>
      </c>
      <c r="J68" s="133">
        <v>2.292466383</v>
      </c>
      <c r="K68" s="133">
        <v>18.28488105</v>
      </c>
      <c r="L68" s="133">
        <v>69.76744186</v>
      </c>
      <c r="M68" s="133">
        <v>41.1038752</v>
      </c>
      <c r="N68" s="133">
        <v>28.66356666</v>
      </c>
      <c r="O68" s="133">
        <v>1.04</v>
      </c>
      <c r="P68" s="133">
        <v>16.77</v>
      </c>
      <c r="Q68" s="133">
        <v>23.0</v>
      </c>
      <c r="R68" s="133">
        <v>367.79</v>
      </c>
      <c r="S68" s="133">
        <v>48.08</v>
      </c>
      <c r="T68" s="133">
        <v>71.59</v>
      </c>
      <c r="U68" s="91"/>
      <c r="V68" s="91"/>
      <c r="W68" s="91"/>
      <c r="X68" s="91"/>
      <c r="Y68" s="91"/>
    </row>
    <row r="69">
      <c r="A69" s="133">
        <v>80.0</v>
      </c>
      <c r="B69" s="134" t="s">
        <v>472</v>
      </c>
      <c r="C69" s="133">
        <v>0.613239808</v>
      </c>
      <c r="D69" s="133">
        <v>0.769312408</v>
      </c>
      <c r="E69" s="133">
        <v>0.590938077</v>
      </c>
      <c r="F69" s="133">
        <v>49.92476062</v>
      </c>
      <c r="G69" s="133">
        <v>17.92866563</v>
      </c>
      <c r="H69" s="133">
        <v>2.852641248</v>
      </c>
      <c r="I69" s="133">
        <v>17.16335541</v>
      </c>
      <c r="J69" s="133">
        <v>2.034366847</v>
      </c>
      <c r="K69" s="133">
        <v>19.19772226</v>
      </c>
      <c r="L69" s="133">
        <v>68.86363636</v>
      </c>
      <c r="M69" s="133">
        <v>40.72934004</v>
      </c>
      <c r="N69" s="133">
        <v>28.13429633</v>
      </c>
      <c r="O69" s="133">
        <v>0.999</v>
      </c>
      <c r="P69" s="133">
        <v>19.52</v>
      </c>
      <c r="Q69" s="133">
        <v>20.24</v>
      </c>
      <c r="R69" s="133">
        <v>412.98</v>
      </c>
      <c r="S69" s="133">
        <v>54.64</v>
      </c>
      <c r="T69" s="133">
        <v>68.3</v>
      </c>
      <c r="U69" s="91"/>
      <c r="V69" s="91"/>
      <c r="W69" s="91"/>
      <c r="X69" s="91"/>
      <c r="Y69" s="91"/>
    </row>
    <row r="70">
      <c r="A70" s="133">
        <v>81.0</v>
      </c>
      <c r="B70" s="134" t="s">
        <v>473</v>
      </c>
      <c r="C70" s="133">
        <v>0.575670786</v>
      </c>
      <c r="D70" s="133">
        <v>0.817187192</v>
      </c>
      <c r="E70" s="133">
        <v>0.751697856</v>
      </c>
      <c r="F70" s="133">
        <v>53.32844217</v>
      </c>
      <c r="G70" s="133">
        <v>16.18186856</v>
      </c>
      <c r="H70" s="133">
        <v>2.164785622</v>
      </c>
      <c r="I70" s="133">
        <v>15.73033708</v>
      </c>
      <c r="J70" s="133">
        <v>2.076552037</v>
      </c>
      <c r="K70" s="133">
        <v>17.80688912</v>
      </c>
      <c r="L70" s="133">
        <v>68.87287025</v>
      </c>
      <c r="M70" s="133">
        <v>41.53294454</v>
      </c>
      <c r="N70" s="133">
        <v>27.33992571</v>
      </c>
      <c r="O70" s="133">
        <v>0.867</v>
      </c>
      <c r="P70" s="133">
        <v>13.89</v>
      </c>
      <c r="Q70" s="133">
        <v>17.01</v>
      </c>
      <c r="R70" s="133">
        <v>412.77</v>
      </c>
      <c r="S70" s="133">
        <v>58.48</v>
      </c>
      <c r="T70" s="133">
        <v>69.74</v>
      </c>
      <c r="U70" s="91"/>
      <c r="V70" s="91"/>
      <c r="W70" s="91"/>
      <c r="X70" s="91"/>
      <c r="Y70" s="91"/>
    </row>
    <row r="71">
      <c r="A71" s="133">
        <v>82.0</v>
      </c>
      <c r="B71" s="134" t="s">
        <v>475</v>
      </c>
      <c r="C71" s="133">
        <v>0.472617145</v>
      </c>
      <c r="D71" s="133">
        <v>0.460878589</v>
      </c>
      <c r="E71" s="133">
        <v>0.876535075</v>
      </c>
      <c r="F71" s="133">
        <v>56.38265665</v>
      </c>
      <c r="G71" s="133">
        <v>14.22895131</v>
      </c>
      <c r="H71" s="133">
        <v>2.666531062</v>
      </c>
      <c r="I71" s="133">
        <v>16.37279597</v>
      </c>
      <c r="J71" s="133">
        <v>1.955289673</v>
      </c>
      <c r="K71" s="133">
        <v>18.32808564</v>
      </c>
      <c r="L71" s="133">
        <v>71.08433735</v>
      </c>
      <c r="M71" s="133">
        <v>44.66452553</v>
      </c>
      <c r="N71" s="133">
        <v>26.41981182</v>
      </c>
      <c r="O71" s="133">
        <v>0.638</v>
      </c>
      <c r="P71" s="133">
        <v>15.81</v>
      </c>
      <c r="Q71" s="133">
        <v>16.29</v>
      </c>
      <c r="R71" s="133">
        <v>346.83</v>
      </c>
      <c r="S71" s="133">
        <v>50.0</v>
      </c>
      <c r="T71" s="133">
        <v>71.05</v>
      </c>
      <c r="U71" s="91"/>
      <c r="V71" s="91"/>
      <c r="W71" s="91"/>
      <c r="X71" s="91"/>
      <c r="Y71" s="91"/>
    </row>
    <row r="72">
      <c r="A72" s="133">
        <v>83.0</v>
      </c>
      <c r="B72" s="134" t="s">
        <v>476</v>
      </c>
      <c r="C72" s="133">
        <v>0.481314324</v>
      </c>
      <c r="D72" s="133">
        <v>0.462998675</v>
      </c>
      <c r="E72" s="133">
        <v>0.665535305</v>
      </c>
      <c r="F72" s="133">
        <v>52.33117724</v>
      </c>
      <c r="G72" s="133">
        <v>16.61608406</v>
      </c>
      <c r="H72" s="133">
        <v>2.090842399</v>
      </c>
      <c r="I72" s="133">
        <v>16.36690647</v>
      </c>
      <c r="J72" s="133">
        <v>2.112219315</v>
      </c>
      <c r="K72" s="133">
        <v>18.47912579</v>
      </c>
      <c r="L72" s="133">
        <v>70.09864365</v>
      </c>
      <c r="M72" s="133">
        <v>41.3805576</v>
      </c>
      <c r="N72" s="133">
        <v>28.71808604</v>
      </c>
      <c r="O72" s="133">
        <v>0.895</v>
      </c>
      <c r="P72" s="133">
        <v>15.09</v>
      </c>
      <c r="Q72" s="133">
        <v>15.57</v>
      </c>
      <c r="R72" s="133">
        <v>382.76</v>
      </c>
      <c r="S72" s="133">
        <v>58.14</v>
      </c>
      <c r="T72" s="133">
        <v>71.59</v>
      </c>
      <c r="U72" s="91"/>
      <c r="V72" s="91"/>
      <c r="W72" s="91"/>
      <c r="X72" s="91"/>
      <c r="Y72" s="91"/>
    </row>
    <row r="73">
      <c r="A73" s="133">
        <v>84.0</v>
      </c>
      <c r="B73" s="134" t="s">
        <v>477</v>
      </c>
      <c r="C73" s="133">
        <v>0.730718119</v>
      </c>
      <c r="D73" s="133">
        <v>1.043190565</v>
      </c>
      <c r="E73" s="133">
        <v>0.599022877</v>
      </c>
      <c r="F73" s="133">
        <v>47.36299124</v>
      </c>
      <c r="G73" s="133">
        <v>19.29550798</v>
      </c>
      <c r="H73" s="133">
        <v>3.057127115</v>
      </c>
      <c r="I73" s="133">
        <v>16.47840532</v>
      </c>
      <c r="J73" s="133">
        <v>3.091211114</v>
      </c>
      <c r="K73" s="133">
        <v>19.56961643</v>
      </c>
      <c r="L73" s="133">
        <v>67.75288527</v>
      </c>
      <c r="M73" s="133">
        <v>38.94655364</v>
      </c>
      <c r="N73" s="133">
        <v>28.80633163</v>
      </c>
      <c r="O73" s="133">
        <v>0.752</v>
      </c>
      <c r="P73" s="133">
        <v>20.24</v>
      </c>
      <c r="Q73" s="133">
        <v>20.72</v>
      </c>
      <c r="R73" s="133">
        <v>408.79</v>
      </c>
      <c r="S73" s="133">
        <v>49.02</v>
      </c>
      <c r="T73" s="133">
        <v>72.87</v>
      </c>
      <c r="U73" s="91"/>
      <c r="V73" s="91"/>
      <c r="W73" s="91"/>
      <c r="X73" s="91"/>
      <c r="Y73" s="91"/>
    </row>
    <row r="74">
      <c r="A74" s="133">
        <v>85.0</v>
      </c>
      <c r="B74" s="134" t="s">
        <v>478</v>
      </c>
      <c r="C74" s="133">
        <v>0.633986805</v>
      </c>
      <c r="D74" s="133">
        <v>0.683527844</v>
      </c>
      <c r="E74" s="133">
        <v>0.585918747</v>
      </c>
      <c r="F74" s="133">
        <v>46.22050848</v>
      </c>
      <c r="G74" s="133">
        <v>19.81746777</v>
      </c>
      <c r="H74" s="133">
        <v>2.5093911</v>
      </c>
      <c r="I74" s="133">
        <v>18.43971631</v>
      </c>
      <c r="J74" s="133">
        <v>3.212980873</v>
      </c>
      <c r="K74" s="133">
        <v>21.65269718</v>
      </c>
      <c r="L74" s="133">
        <v>67.01916722</v>
      </c>
      <c r="M74" s="133">
        <v>39.29459336</v>
      </c>
      <c r="N74" s="133">
        <v>27.72457385</v>
      </c>
      <c r="O74" s="133">
        <v>0.895</v>
      </c>
      <c r="P74" s="133">
        <v>18.08</v>
      </c>
      <c r="Q74" s="133">
        <v>18.56</v>
      </c>
      <c r="R74" s="133">
        <v>414.66</v>
      </c>
      <c r="S74" s="133">
        <v>52.63</v>
      </c>
      <c r="T74" s="133">
        <v>70.94</v>
      </c>
      <c r="U74" s="91"/>
      <c r="V74" s="91"/>
      <c r="W74" s="91"/>
      <c r="X74" s="91"/>
      <c r="Y74" s="91"/>
    </row>
    <row r="75">
      <c r="A75" s="133">
        <v>86.0</v>
      </c>
      <c r="B75" s="134" t="s">
        <v>480</v>
      </c>
      <c r="C75" s="133">
        <v>0.698876754</v>
      </c>
      <c r="D75" s="133">
        <v>0.720524081</v>
      </c>
      <c r="E75" s="133">
        <v>0.552246752</v>
      </c>
      <c r="F75" s="133">
        <v>49.04412259</v>
      </c>
      <c r="G75" s="133">
        <v>18.99236384</v>
      </c>
      <c r="H75" s="133">
        <v>3.351844361</v>
      </c>
      <c r="I75" s="133">
        <v>17.63527054</v>
      </c>
      <c r="J75" s="133">
        <v>3.204803546</v>
      </c>
      <c r="K75" s="133">
        <v>20.84007409</v>
      </c>
      <c r="L75" s="133">
        <v>69.2513369</v>
      </c>
      <c r="M75" s="133">
        <v>41.68156116</v>
      </c>
      <c r="N75" s="133">
        <v>27.56977574</v>
      </c>
      <c r="O75" s="133">
        <v>0.904</v>
      </c>
      <c r="P75" s="133">
        <v>16.29</v>
      </c>
      <c r="Q75" s="133">
        <v>16.17</v>
      </c>
      <c r="R75" s="133">
        <v>410.34</v>
      </c>
      <c r="S75" s="133">
        <v>45.25</v>
      </c>
      <c r="T75" s="133">
        <v>72.13</v>
      </c>
      <c r="U75" s="91"/>
      <c r="V75" s="91"/>
      <c r="W75" s="91"/>
      <c r="X75" s="91"/>
      <c r="Y75" s="91"/>
    </row>
    <row r="76">
      <c r="A76" s="133">
        <v>87.0</v>
      </c>
      <c r="B76" s="134" t="s">
        <v>482</v>
      </c>
      <c r="C76" s="133">
        <v>0.674176488</v>
      </c>
      <c r="D76" s="133">
        <v>0.772293436</v>
      </c>
      <c r="E76" s="133">
        <v>0.681502816</v>
      </c>
      <c r="F76" s="133">
        <v>49.58068271</v>
      </c>
      <c r="G76" s="133">
        <v>18.90371231</v>
      </c>
      <c r="H76" s="133">
        <v>2.693233209</v>
      </c>
      <c r="I76" s="133">
        <v>18.03818302</v>
      </c>
      <c r="J76" s="133">
        <v>3.25749596</v>
      </c>
      <c r="K76" s="133">
        <v>21.29567898</v>
      </c>
      <c r="L76" s="133">
        <v>70.110957</v>
      </c>
      <c r="M76" s="133">
        <v>41.14970273</v>
      </c>
      <c r="N76" s="133">
        <v>28.96125428</v>
      </c>
      <c r="O76" s="133">
        <v>0.921</v>
      </c>
      <c r="P76" s="133">
        <v>16.77</v>
      </c>
      <c r="Q76" s="133">
        <v>20.84</v>
      </c>
      <c r="R76" s="133">
        <v>409.97</v>
      </c>
      <c r="S76" s="133">
        <v>47.17</v>
      </c>
      <c r="T76" s="133">
        <v>72.45</v>
      </c>
      <c r="U76" s="91"/>
      <c r="V76" s="91"/>
      <c r="W76" s="91"/>
      <c r="X76" s="91"/>
      <c r="Y76" s="91"/>
    </row>
    <row r="77">
      <c r="A77" s="133">
        <v>88.0</v>
      </c>
      <c r="B77" s="134" t="s">
        <v>137</v>
      </c>
      <c r="C77" s="133">
        <v>0.754202239</v>
      </c>
      <c r="D77" s="133">
        <v>0.690816231</v>
      </c>
      <c r="E77" s="133">
        <v>0.496297976</v>
      </c>
      <c r="F77" s="133">
        <v>44.37488392</v>
      </c>
      <c r="G77" s="133">
        <v>17.57262459</v>
      </c>
      <c r="H77" s="133">
        <v>2.944098797</v>
      </c>
      <c r="I77" s="133">
        <v>19.98722861</v>
      </c>
      <c r="J77" s="133">
        <v>2.58893533</v>
      </c>
      <c r="K77" s="133">
        <v>22.57616394</v>
      </c>
      <c r="L77" s="133">
        <v>69.66292135</v>
      </c>
      <c r="M77" s="133">
        <v>41.75624713</v>
      </c>
      <c r="N77" s="133">
        <v>27.90667422</v>
      </c>
      <c r="O77" s="133">
        <v>0.91</v>
      </c>
      <c r="P77" s="133">
        <v>16.41</v>
      </c>
      <c r="Q77" s="133">
        <v>18.56</v>
      </c>
      <c r="R77" s="133">
        <v>461.63</v>
      </c>
      <c r="S77" s="133">
        <v>49.26</v>
      </c>
      <c r="T77" s="133">
        <v>69.17</v>
      </c>
      <c r="U77" s="91"/>
      <c r="V77" s="91"/>
      <c r="W77" s="91"/>
      <c r="X77" s="91"/>
      <c r="Y77" s="91"/>
    </row>
    <row r="78">
      <c r="A78" s="133">
        <v>89.0</v>
      </c>
      <c r="B78" s="134" t="s">
        <v>33</v>
      </c>
      <c r="C78" s="133">
        <v>0.768261934</v>
      </c>
      <c r="D78" s="133">
        <v>0.655490032</v>
      </c>
      <c r="E78" s="133">
        <v>0.630665725</v>
      </c>
      <c r="F78" s="133">
        <v>46.22241292</v>
      </c>
      <c r="G78" s="133">
        <v>17.07396184</v>
      </c>
      <c r="H78" s="133">
        <v>2.626477632</v>
      </c>
      <c r="I78" s="133">
        <v>19.54022989</v>
      </c>
      <c r="J78" s="133">
        <v>2.617641937</v>
      </c>
      <c r="K78" s="133">
        <v>22.15787182</v>
      </c>
      <c r="L78" s="133">
        <v>65.9137577</v>
      </c>
      <c r="M78" s="133">
        <v>38.17883873</v>
      </c>
      <c r="N78" s="133">
        <v>27.73491897</v>
      </c>
      <c r="O78" s="133">
        <v>0.924</v>
      </c>
      <c r="P78" s="133">
        <v>16.29</v>
      </c>
      <c r="Q78" s="133">
        <v>20.96</v>
      </c>
      <c r="R78" s="133">
        <v>351.29</v>
      </c>
      <c r="S78" s="133">
        <v>46.95</v>
      </c>
      <c r="T78" s="133">
        <v>69.41</v>
      </c>
      <c r="U78" s="91"/>
      <c r="V78" s="91"/>
      <c r="W78" s="91"/>
      <c r="X78" s="91"/>
      <c r="Y78" s="91"/>
    </row>
    <row r="79">
      <c r="A79" s="133">
        <v>90.0</v>
      </c>
      <c r="B79" s="134" t="s">
        <v>485</v>
      </c>
      <c r="C79" s="133">
        <v>0.576650255</v>
      </c>
      <c r="D79" s="133">
        <v>0.672963204</v>
      </c>
      <c r="E79" s="133">
        <v>0.621945941</v>
      </c>
      <c r="F79" s="133">
        <v>50.92204348</v>
      </c>
      <c r="G79" s="133">
        <v>18.64295535</v>
      </c>
      <c r="H79" s="133">
        <v>2.805899514</v>
      </c>
      <c r="I79" s="133">
        <v>18.25396825</v>
      </c>
      <c r="J79" s="133">
        <v>3.036105099</v>
      </c>
      <c r="K79" s="133">
        <v>21.29007335</v>
      </c>
      <c r="L79" s="133">
        <v>71.57825802</v>
      </c>
      <c r="M79" s="133">
        <v>43.78580796</v>
      </c>
      <c r="N79" s="133">
        <v>27.79245006</v>
      </c>
      <c r="O79" s="133">
        <v>0.938</v>
      </c>
      <c r="P79" s="133">
        <v>16.77</v>
      </c>
      <c r="Q79" s="133">
        <v>17.25</v>
      </c>
      <c r="R79" s="133">
        <v>394.31</v>
      </c>
      <c r="S79" s="133">
        <v>52.63</v>
      </c>
      <c r="T79" s="133">
        <v>70.73</v>
      </c>
      <c r="U79" s="91"/>
      <c r="V79" s="91"/>
      <c r="W79" s="91"/>
      <c r="X79" s="91"/>
      <c r="Y79" s="91"/>
    </row>
    <row r="80">
      <c r="A80" s="133">
        <v>91.0</v>
      </c>
      <c r="B80" s="134" t="s">
        <v>486</v>
      </c>
      <c r="C80" s="133">
        <v>0.638286601</v>
      </c>
      <c r="D80" s="133">
        <v>0.542610958</v>
      </c>
      <c r="E80" s="133">
        <v>0.575434536</v>
      </c>
      <c r="F80" s="133">
        <v>48.84132565</v>
      </c>
      <c r="G80" s="133">
        <v>18.18570908</v>
      </c>
      <c r="H80" s="133">
        <v>3.254469829</v>
      </c>
      <c r="I80" s="133">
        <v>18.21730644</v>
      </c>
      <c r="J80" s="133">
        <v>2.985361093</v>
      </c>
      <c r="K80" s="133">
        <v>21.20266753</v>
      </c>
      <c r="L80" s="133">
        <v>69.13669065</v>
      </c>
      <c r="M80" s="133">
        <v>40.60120305</v>
      </c>
      <c r="N80" s="133">
        <v>28.53548759</v>
      </c>
      <c r="O80" s="133">
        <v>1.067</v>
      </c>
      <c r="P80" s="133">
        <v>14.61</v>
      </c>
      <c r="Q80" s="133">
        <v>16.89</v>
      </c>
      <c r="R80" s="133">
        <v>439.92</v>
      </c>
      <c r="S80" s="133">
        <v>50.51</v>
      </c>
      <c r="T80" s="133">
        <v>70.9</v>
      </c>
      <c r="U80" s="91"/>
      <c r="V80" s="91"/>
      <c r="W80" s="91"/>
      <c r="X80" s="91"/>
      <c r="Y80" s="91"/>
    </row>
    <row r="81">
      <c r="A81" s="133">
        <v>94.0</v>
      </c>
      <c r="B81" s="134" t="s">
        <v>487</v>
      </c>
      <c r="C81" s="133">
        <v>0.70876207</v>
      </c>
      <c r="D81" s="133">
        <v>0.434454358</v>
      </c>
      <c r="E81" s="133">
        <v>0.527118967</v>
      </c>
      <c r="F81" s="133">
        <v>49.78916014</v>
      </c>
      <c r="G81" s="133">
        <v>21.33021374</v>
      </c>
      <c r="H81" s="133">
        <v>2.869296026</v>
      </c>
      <c r="I81" s="133">
        <v>16.67748215</v>
      </c>
      <c r="J81" s="133">
        <v>3.061736771</v>
      </c>
      <c r="K81" s="133">
        <v>19.73921893</v>
      </c>
      <c r="L81" s="133">
        <v>66.37992832</v>
      </c>
      <c r="M81" s="133">
        <v>37.16723852</v>
      </c>
      <c r="N81" s="133">
        <v>29.21268979</v>
      </c>
      <c r="O81" s="91"/>
      <c r="P81" s="133">
        <v>15.57</v>
      </c>
      <c r="Q81" s="133">
        <v>20.12</v>
      </c>
      <c r="R81" s="133">
        <v>406.99</v>
      </c>
      <c r="S81" s="133">
        <v>50.25</v>
      </c>
      <c r="T81" s="133">
        <v>71.25</v>
      </c>
      <c r="U81" s="91"/>
      <c r="V81" s="91"/>
      <c r="W81" s="91"/>
      <c r="X81" s="91"/>
      <c r="Y81" s="91"/>
    </row>
    <row r="82">
      <c r="A82" s="133">
        <v>93.0</v>
      </c>
      <c r="B82" s="134" t="s">
        <v>27</v>
      </c>
      <c r="C82" s="133">
        <v>0.661771784</v>
      </c>
      <c r="D82" s="133">
        <v>0.676753265</v>
      </c>
      <c r="E82" s="133">
        <v>0.632457424</v>
      </c>
      <c r="F82" s="133">
        <v>59.22158954</v>
      </c>
      <c r="G82" s="133">
        <v>22.6010179</v>
      </c>
      <c r="H82" s="133">
        <v>3.348804347</v>
      </c>
      <c r="I82" s="133">
        <v>17.31629393</v>
      </c>
      <c r="J82" s="133">
        <v>2.694133024</v>
      </c>
      <c r="K82" s="133">
        <v>20.01042695</v>
      </c>
      <c r="L82" s="133">
        <v>67.65313145</v>
      </c>
      <c r="M82" s="133">
        <v>40.31850438</v>
      </c>
      <c r="N82" s="133">
        <v>27.33462707</v>
      </c>
      <c r="O82" s="91"/>
      <c r="P82" s="133">
        <v>17.25</v>
      </c>
      <c r="Q82" s="133">
        <v>18.8</v>
      </c>
      <c r="R82" s="133">
        <v>384.16</v>
      </c>
      <c r="S82" s="133">
        <v>51.55</v>
      </c>
      <c r="T82" s="133">
        <v>68.47</v>
      </c>
      <c r="U82" s="91"/>
      <c r="V82" s="91"/>
      <c r="W82" s="91"/>
      <c r="X82" s="91"/>
      <c r="Y82" s="91"/>
    </row>
    <row r="83">
      <c r="A83" s="133">
        <v>95.0</v>
      </c>
      <c r="B83" s="134" t="s">
        <v>488</v>
      </c>
      <c r="C83" s="133">
        <v>0.700904412</v>
      </c>
      <c r="D83" s="133">
        <v>0.514786959</v>
      </c>
      <c r="E83" s="133">
        <v>0.508826659</v>
      </c>
      <c r="F83" s="133">
        <v>48.3058251</v>
      </c>
      <c r="G83" s="133">
        <v>19.07027998</v>
      </c>
      <c r="H83" s="133">
        <v>2.590153724</v>
      </c>
      <c r="I83" s="133">
        <v>17.27989488</v>
      </c>
      <c r="J83" s="133">
        <v>3.325946721</v>
      </c>
      <c r="K83" s="133">
        <v>20.6058416</v>
      </c>
      <c r="L83" s="133">
        <v>70.3014753</v>
      </c>
      <c r="M83" s="133">
        <v>41.55505514</v>
      </c>
      <c r="N83" s="133">
        <v>28.74642016</v>
      </c>
      <c r="O83" s="133">
        <v>0.687</v>
      </c>
      <c r="P83" s="133">
        <v>18.92</v>
      </c>
      <c r="Q83" s="133">
        <v>19.64</v>
      </c>
      <c r="R83" s="133">
        <v>393.45</v>
      </c>
      <c r="S83" s="133">
        <v>50.25</v>
      </c>
      <c r="T83" s="133">
        <v>72.5</v>
      </c>
      <c r="U83" s="91"/>
      <c r="V83" s="91"/>
      <c r="W83" s="91"/>
      <c r="X83" s="91"/>
      <c r="Y83" s="91"/>
    </row>
    <row r="84">
      <c r="A84" s="133">
        <v>96.0</v>
      </c>
      <c r="B84" s="134" t="s">
        <v>489</v>
      </c>
      <c r="C84" s="133">
        <v>0.67808665</v>
      </c>
      <c r="D84" s="133">
        <v>0.744889154</v>
      </c>
      <c r="E84" s="133">
        <v>0.552463533</v>
      </c>
      <c r="F84" s="133">
        <v>49.98687692</v>
      </c>
      <c r="G84" s="133">
        <v>18.00520431</v>
      </c>
      <c r="H84" s="133">
        <v>3.335840634</v>
      </c>
      <c r="I84" s="133">
        <v>18.73417722</v>
      </c>
      <c r="J84" s="133">
        <v>3.009982739</v>
      </c>
      <c r="K84" s="133">
        <v>21.74415995</v>
      </c>
      <c r="L84" s="133">
        <v>67.83783784</v>
      </c>
      <c r="M84" s="133">
        <v>39.17777836</v>
      </c>
      <c r="N84" s="133">
        <v>28.66005948</v>
      </c>
      <c r="O84" s="133">
        <v>1.065</v>
      </c>
      <c r="P84" s="133">
        <v>14.49</v>
      </c>
      <c r="Q84" s="133">
        <v>17.01</v>
      </c>
      <c r="R84" s="133">
        <v>399.6</v>
      </c>
      <c r="S84" s="133">
        <v>46.95</v>
      </c>
      <c r="T84" s="133">
        <v>71.27</v>
      </c>
      <c r="U84" s="91"/>
      <c r="V84" s="91"/>
      <c r="W84" s="91"/>
      <c r="X84" s="91"/>
      <c r="Y84" s="91"/>
    </row>
    <row r="85">
      <c r="A85" s="133">
        <v>97.0</v>
      </c>
      <c r="B85" s="134" t="s">
        <v>490</v>
      </c>
      <c r="C85" s="133">
        <v>0.527595702</v>
      </c>
      <c r="D85" s="133">
        <v>0.525701851</v>
      </c>
      <c r="E85" s="133">
        <v>0.529145128</v>
      </c>
      <c r="F85" s="133">
        <v>50.48722196</v>
      </c>
      <c r="G85" s="133">
        <v>18.49729185</v>
      </c>
      <c r="H85" s="133">
        <v>2.958128261</v>
      </c>
      <c r="I85" s="133">
        <v>17.75114155</v>
      </c>
      <c r="J85" s="133">
        <v>2.901255708</v>
      </c>
      <c r="K85" s="133">
        <v>20.65239726</v>
      </c>
      <c r="L85" s="133">
        <v>67.70963705</v>
      </c>
      <c r="M85" s="133">
        <v>42.08888762</v>
      </c>
      <c r="N85" s="133">
        <v>25.62074942</v>
      </c>
      <c r="O85" s="91"/>
      <c r="P85" s="133">
        <v>16.29</v>
      </c>
      <c r="Q85" s="133">
        <v>22.16</v>
      </c>
      <c r="R85" s="133">
        <v>372.64</v>
      </c>
      <c r="S85" s="133">
        <v>44.25</v>
      </c>
      <c r="T85" s="133">
        <v>71.98</v>
      </c>
      <c r="U85" s="91"/>
      <c r="V85" s="91"/>
      <c r="W85" s="91"/>
      <c r="X85" s="91"/>
      <c r="Y85" s="91"/>
    </row>
    <row r="86">
      <c r="A86" s="133">
        <v>98.0</v>
      </c>
      <c r="B86" s="134" t="s">
        <v>492</v>
      </c>
      <c r="C86" s="133">
        <v>0.70494313</v>
      </c>
      <c r="D86" s="133">
        <v>0.789449299</v>
      </c>
      <c r="E86" s="133">
        <v>0.641641814</v>
      </c>
      <c r="F86" s="133">
        <v>52.91441</v>
      </c>
      <c r="G86" s="133">
        <v>17.98496858</v>
      </c>
      <c r="H86" s="133">
        <v>2.279722087</v>
      </c>
      <c r="I86" s="133">
        <v>14.9872449</v>
      </c>
      <c r="J86" s="133">
        <v>2.818993506</v>
      </c>
      <c r="K86" s="133">
        <v>17.8062384</v>
      </c>
      <c r="L86" s="133">
        <v>71.57326131</v>
      </c>
      <c r="M86" s="133">
        <v>41.88869341</v>
      </c>
      <c r="N86" s="133">
        <v>29.6845679</v>
      </c>
      <c r="O86" s="133">
        <v>1.007</v>
      </c>
      <c r="P86" s="133">
        <v>14.97</v>
      </c>
      <c r="Q86" s="133">
        <v>17.61</v>
      </c>
      <c r="R86" s="133">
        <v>417.61</v>
      </c>
      <c r="S86" s="133">
        <v>54.05</v>
      </c>
      <c r="T86" s="133">
        <v>70.69</v>
      </c>
      <c r="U86" s="91"/>
      <c r="V86" s="91"/>
      <c r="W86" s="91"/>
      <c r="X86" s="91"/>
      <c r="Y86" s="91"/>
    </row>
    <row r="87">
      <c r="A87" s="133">
        <v>99.0</v>
      </c>
      <c r="B87" s="134" t="s">
        <v>493</v>
      </c>
      <c r="C87" s="133">
        <v>0.482346742</v>
      </c>
      <c r="D87" s="133">
        <v>0.663982847</v>
      </c>
      <c r="E87" s="133">
        <v>0.55705524</v>
      </c>
      <c r="F87" s="133">
        <v>48.20701586</v>
      </c>
      <c r="G87" s="133">
        <v>17.90461527</v>
      </c>
      <c r="H87" s="133">
        <v>3.36996238</v>
      </c>
      <c r="I87" s="133">
        <v>17.82799749</v>
      </c>
      <c r="J87" s="133">
        <v>3.203960509</v>
      </c>
      <c r="K87" s="133">
        <v>21.031958</v>
      </c>
      <c r="L87" s="133">
        <v>72.23367698</v>
      </c>
      <c r="M87" s="133">
        <v>40.49368008</v>
      </c>
      <c r="N87" s="133">
        <v>31.73999689</v>
      </c>
      <c r="O87" s="133">
        <v>0.907</v>
      </c>
      <c r="P87" s="133">
        <v>16.77</v>
      </c>
      <c r="Q87" s="133">
        <v>17.73</v>
      </c>
      <c r="R87" s="133">
        <v>460.73</v>
      </c>
      <c r="S87" s="133">
        <v>48.54</v>
      </c>
      <c r="T87" s="133">
        <v>72.63</v>
      </c>
      <c r="U87" s="91"/>
      <c r="V87" s="91"/>
      <c r="W87" s="91"/>
      <c r="X87" s="91"/>
      <c r="Y87" s="91"/>
    </row>
    <row r="88">
      <c r="A88" s="133">
        <v>100.0</v>
      </c>
      <c r="B88" s="134" t="s">
        <v>494</v>
      </c>
      <c r="C88" s="133">
        <v>0.511127547</v>
      </c>
      <c r="D88" s="133">
        <v>0.607600747</v>
      </c>
      <c r="E88" s="133">
        <v>0.509260391</v>
      </c>
      <c r="F88" s="133">
        <v>47.74381844</v>
      </c>
      <c r="G88" s="133">
        <v>17.81219284</v>
      </c>
      <c r="H88" s="133">
        <v>2.859068604</v>
      </c>
      <c r="I88" s="133">
        <v>19.4068343</v>
      </c>
      <c r="J88" s="133">
        <v>3.240841686</v>
      </c>
      <c r="K88" s="133">
        <v>22.64767599</v>
      </c>
      <c r="L88" s="133">
        <v>70.49071618</v>
      </c>
      <c r="M88" s="133">
        <v>39.37697356</v>
      </c>
      <c r="N88" s="133">
        <v>31.11374262</v>
      </c>
      <c r="O88" s="133">
        <v>0.854</v>
      </c>
      <c r="P88" s="133">
        <v>17.25</v>
      </c>
      <c r="Q88" s="133">
        <v>19.88</v>
      </c>
      <c r="R88" s="133">
        <v>418.34</v>
      </c>
      <c r="S88" s="133">
        <v>50.0</v>
      </c>
      <c r="T88" s="133">
        <v>73.23</v>
      </c>
      <c r="U88" s="91"/>
      <c r="V88" s="91"/>
      <c r="W88" s="91"/>
      <c r="X88" s="91"/>
      <c r="Y88" s="91"/>
    </row>
    <row r="89">
      <c r="A89" s="133">
        <v>101.0</v>
      </c>
      <c r="B89" s="134" t="s">
        <v>496</v>
      </c>
      <c r="C89" s="133">
        <v>0.684171874</v>
      </c>
      <c r="D89" s="133">
        <v>0.783900575</v>
      </c>
      <c r="E89" s="133">
        <v>0.533863223</v>
      </c>
      <c r="F89" s="133">
        <v>47.83037491</v>
      </c>
      <c r="G89" s="133">
        <v>18.2564765</v>
      </c>
      <c r="H89" s="133">
        <v>3.686367065</v>
      </c>
      <c r="I89" s="133">
        <v>20.2094886</v>
      </c>
      <c r="J89" s="133">
        <v>2.377555593</v>
      </c>
      <c r="K89" s="133">
        <v>22.58704419</v>
      </c>
      <c r="L89" s="133">
        <v>66.35182999</v>
      </c>
      <c r="M89" s="133">
        <v>39.0555202</v>
      </c>
      <c r="N89" s="133">
        <v>27.29630979</v>
      </c>
      <c r="O89" s="133">
        <v>0.913</v>
      </c>
      <c r="P89" s="133">
        <v>17.96</v>
      </c>
      <c r="Q89" s="133">
        <v>18.92</v>
      </c>
      <c r="R89" s="133">
        <v>423.01</v>
      </c>
      <c r="S89" s="133">
        <v>46.51</v>
      </c>
      <c r="T89" s="133">
        <v>66.22</v>
      </c>
      <c r="U89" s="91"/>
      <c r="V89" s="91"/>
      <c r="W89" s="91"/>
      <c r="X89" s="91"/>
      <c r="Y89" s="91"/>
    </row>
    <row r="90">
      <c r="A90" s="133">
        <v>103.0</v>
      </c>
      <c r="B90" s="134" t="s">
        <v>497</v>
      </c>
      <c r="C90" s="133">
        <v>0.639494104</v>
      </c>
      <c r="D90" s="133">
        <v>0.658973657</v>
      </c>
      <c r="E90" s="133">
        <v>0.64302618</v>
      </c>
      <c r="F90" s="133">
        <v>48.67549205</v>
      </c>
      <c r="G90" s="133">
        <v>18.32665301</v>
      </c>
      <c r="H90" s="133">
        <v>2.316790813</v>
      </c>
      <c r="I90" s="133">
        <v>17.40064447</v>
      </c>
      <c r="J90" s="133">
        <v>3.519285226</v>
      </c>
      <c r="K90" s="133">
        <v>20.91992969</v>
      </c>
      <c r="L90" s="133">
        <v>68.29440906</v>
      </c>
      <c r="M90" s="133">
        <v>38.81882542</v>
      </c>
      <c r="N90" s="133">
        <v>29.47558364</v>
      </c>
      <c r="O90" s="91"/>
      <c r="P90" s="91"/>
      <c r="Q90" s="91"/>
      <c r="R90" s="133">
        <v>471.56</v>
      </c>
      <c r="S90" s="91"/>
      <c r="T90" s="133">
        <v>73.15</v>
      </c>
      <c r="U90" s="91"/>
      <c r="V90" s="91"/>
      <c r="W90" s="91"/>
      <c r="X90" s="91"/>
      <c r="Y90" s="91"/>
    </row>
    <row r="91">
      <c r="A91" s="133">
        <v>104.0</v>
      </c>
      <c r="B91" s="134" t="s">
        <v>498</v>
      </c>
      <c r="C91" s="133">
        <v>0.849781789</v>
      </c>
      <c r="D91" s="133">
        <v>0.653117567</v>
      </c>
      <c r="E91" s="133">
        <v>0.837088378</v>
      </c>
      <c r="F91" s="133">
        <v>51.50660799</v>
      </c>
      <c r="G91" s="133">
        <v>18.72703318</v>
      </c>
      <c r="H91" s="133">
        <v>3.193448145</v>
      </c>
      <c r="I91" s="133">
        <v>14.67889908</v>
      </c>
      <c r="J91" s="133">
        <v>2.340922991</v>
      </c>
      <c r="K91" s="133">
        <v>17.01982207</v>
      </c>
      <c r="L91" s="133">
        <v>67.51552795</v>
      </c>
      <c r="M91" s="133">
        <v>39.74678499</v>
      </c>
      <c r="N91" s="133">
        <v>27.76874296</v>
      </c>
      <c r="O91" s="133">
        <v>0.937</v>
      </c>
      <c r="P91" s="133">
        <v>16.29</v>
      </c>
      <c r="Q91" s="133">
        <v>17.61</v>
      </c>
      <c r="R91" s="133">
        <v>428.53</v>
      </c>
      <c r="S91" s="133">
        <v>45.87</v>
      </c>
      <c r="T91" s="133">
        <v>65.76</v>
      </c>
      <c r="U91" s="91"/>
      <c r="V91" s="91"/>
      <c r="W91" s="91"/>
      <c r="X91" s="91"/>
      <c r="Y91" s="91"/>
    </row>
    <row r="92">
      <c r="A92" s="133">
        <v>105.0</v>
      </c>
      <c r="B92" s="134" t="s">
        <v>499</v>
      </c>
      <c r="C92" s="133">
        <v>0.894187214</v>
      </c>
      <c r="D92" s="133">
        <v>0.868974416</v>
      </c>
      <c r="E92" s="133">
        <v>0.747795424</v>
      </c>
      <c r="F92" s="133">
        <v>55.85429725</v>
      </c>
      <c r="G92" s="133">
        <v>21.00964913</v>
      </c>
      <c r="H92" s="133">
        <v>2.59980455</v>
      </c>
      <c r="I92" s="133">
        <v>17.23692705</v>
      </c>
      <c r="J92" s="133">
        <v>2.768531017</v>
      </c>
      <c r="K92" s="133">
        <v>20.00545807</v>
      </c>
      <c r="L92" s="133">
        <v>69.90950226</v>
      </c>
      <c r="M92" s="133">
        <v>41.43578918</v>
      </c>
      <c r="N92" s="133">
        <v>28.47371308</v>
      </c>
      <c r="O92" s="133">
        <v>0.853</v>
      </c>
      <c r="P92" s="133">
        <v>19.64</v>
      </c>
      <c r="Q92" s="133">
        <v>19.76</v>
      </c>
      <c r="R92" s="133">
        <v>442.88</v>
      </c>
      <c r="S92" s="133">
        <v>54.35</v>
      </c>
      <c r="T92" s="133">
        <v>73.34</v>
      </c>
      <c r="U92" s="91"/>
      <c r="V92" s="91"/>
      <c r="W92" s="91"/>
      <c r="X92" s="91"/>
      <c r="Y92" s="91"/>
    </row>
    <row r="93">
      <c r="A93" s="133">
        <v>106.0</v>
      </c>
      <c r="B93" s="134" t="s">
        <v>500</v>
      </c>
      <c r="C93" s="133">
        <v>0.752808621</v>
      </c>
      <c r="D93" s="133">
        <v>0.667736106</v>
      </c>
      <c r="E93" s="133">
        <v>0.718258954</v>
      </c>
      <c r="F93" s="133">
        <v>54.57396803</v>
      </c>
      <c r="G93" s="133">
        <v>21.38270167</v>
      </c>
      <c r="H93" s="133">
        <v>3.590200222</v>
      </c>
      <c r="I93" s="133">
        <v>16.99475066</v>
      </c>
      <c r="J93" s="133">
        <v>2.625298258</v>
      </c>
      <c r="K93" s="133">
        <v>19.62004891</v>
      </c>
      <c r="L93" s="133">
        <v>72.51328778</v>
      </c>
      <c r="M93" s="133">
        <v>40.69647462</v>
      </c>
      <c r="N93" s="133">
        <v>31.81681315</v>
      </c>
      <c r="O93" s="133">
        <v>0.975</v>
      </c>
      <c r="P93" s="133">
        <v>17.49</v>
      </c>
      <c r="Q93" s="133">
        <v>19.4</v>
      </c>
      <c r="R93" s="133">
        <v>449.73</v>
      </c>
      <c r="S93" s="133">
        <v>50.76</v>
      </c>
      <c r="T93" s="133">
        <v>70.47</v>
      </c>
      <c r="U93" s="91"/>
      <c r="V93" s="91"/>
      <c r="W93" s="91"/>
      <c r="X93" s="91"/>
      <c r="Y93" s="91"/>
    </row>
    <row r="94">
      <c r="A94" s="133">
        <v>107.0</v>
      </c>
      <c r="B94" s="134" t="s">
        <v>501</v>
      </c>
      <c r="C94" s="133">
        <v>0.512745154</v>
      </c>
      <c r="D94" s="91"/>
      <c r="E94" s="133">
        <v>0.738425038</v>
      </c>
      <c r="F94" s="133">
        <v>60.86590623</v>
      </c>
      <c r="G94" s="133">
        <v>16.1016916</v>
      </c>
      <c r="H94" s="133">
        <v>2.001433528</v>
      </c>
      <c r="I94" s="133">
        <v>15.05791506</v>
      </c>
      <c r="J94" s="133">
        <v>1.772698023</v>
      </c>
      <c r="K94" s="133">
        <v>16.83061308</v>
      </c>
      <c r="L94" s="133">
        <v>71.16898849</v>
      </c>
      <c r="M94" s="133">
        <v>45.61229776</v>
      </c>
      <c r="N94" s="133">
        <v>25.55669073</v>
      </c>
      <c r="O94" s="133">
        <v>0.925</v>
      </c>
      <c r="P94" s="133">
        <v>16.17</v>
      </c>
      <c r="Q94" s="133">
        <v>18.56</v>
      </c>
      <c r="R94" s="133">
        <v>395.09</v>
      </c>
      <c r="S94" s="133">
        <v>54.35</v>
      </c>
      <c r="T94" s="133">
        <v>69.67</v>
      </c>
      <c r="U94" s="91"/>
      <c r="V94" s="91"/>
      <c r="W94" s="91"/>
      <c r="X94" s="91"/>
      <c r="Y94" s="91"/>
    </row>
    <row r="95">
      <c r="A95" s="133">
        <v>108.0</v>
      </c>
      <c r="B95" s="134" t="s">
        <v>63</v>
      </c>
      <c r="C95" s="133">
        <v>0.679878936</v>
      </c>
      <c r="D95" s="133">
        <v>0.620116164</v>
      </c>
      <c r="E95" s="133">
        <v>0.686142452</v>
      </c>
      <c r="F95" s="133">
        <v>55.02134174</v>
      </c>
      <c r="G95" s="133">
        <v>19.67089383</v>
      </c>
      <c r="H95" s="133">
        <v>2.942795868</v>
      </c>
      <c r="I95" s="133">
        <v>20.57002747</v>
      </c>
      <c r="J95" s="133">
        <v>2.899904255</v>
      </c>
      <c r="K95" s="133">
        <v>23.46993173</v>
      </c>
      <c r="L95" s="133">
        <v>70.83215983</v>
      </c>
      <c r="M95" s="133">
        <v>41.9879336</v>
      </c>
      <c r="N95" s="133">
        <v>28.84422623</v>
      </c>
      <c r="O95" s="133">
        <v>0.935</v>
      </c>
      <c r="P95" s="133">
        <v>18.444075</v>
      </c>
      <c r="Q95" s="133">
        <v>21.37886875</v>
      </c>
      <c r="R95" s="133">
        <v>390.775</v>
      </c>
      <c r="S95" s="133">
        <v>50.29242715</v>
      </c>
      <c r="T95" s="133">
        <v>72.02324954</v>
      </c>
      <c r="U95" s="91"/>
      <c r="V95" s="91"/>
      <c r="W95" s="91"/>
      <c r="X95" s="91"/>
      <c r="Y95" s="91"/>
    </row>
    <row r="96">
      <c r="A96" s="133">
        <v>109.0</v>
      </c>
      <c r="B96" s="134" t="s">
        <v>503</v>
      </c>
      <c r="C96" s="133">
        <v>0.685486867</v>
      </c>
      <c r="D96" s="133">
        <v>0.837699826</v>
      </c>
      <c r="E96" s="133">
        <v>0.555325468</v>
      </c>
      <c r="F96" s="133">
        <v>49.15731131</v>
      </c>
      <c r="G96" s="133">
        <v>20.43307466</v>
      </c>
      <c r="H96" s="133">
        <v>3.255670907</v>
      </c>
      <c r="I96" s="133">
        <v>19.78575929</v>
      </c>
      <c r="J96" s="133">
        <v>2.889328063</v>
      </c>
      <c r="K96" s="133">
        <v>22.67508736</v>
      </c>
      <c r="L96" s="133">
        <v>70.38327526</v>
      </c>
      <c r="M96" s="133">
        <v>38.70534111</v>
      </c>
      <c r="N96" s="133">
        <v>31.67793415</v>
      </c>
      <c r="O96" s="133">
        <v>0.787</v>
      </c>
      <c r="P96" s="133">
        <v>18.92</v>
      </c>
      <c r="Q96" s="133">
        <v>18.56</v>
      </c>
      <c r="R96" s="133">
        <v>435.21</v>
      </c>
      <c r="S96" s="133">
        <v>49.02</v>
      </c>
      <c r="T96" s="133">
        <v>72.96</v>
      </c>
      <c r="U96" s="91"/>
      <c r="V96" s="91"/>
      <c r="W96" s="91"/>
      <c r="X96" s="91"/>
      <c r="Y96" s="91"/>
    </row>
    <row r="97">
      <c r="A97" s="133">
        <v>110.0</v>
      </c>
      <c r="B97" s="134" t="s">
        <v>504</v>
      </c>
      <c r="C97" s="133">
        <v>0.711899495</v>
      </c>
      <c r="D97" s="133">
        <v>0.718768684</v>
      </c>
      <c r="E97" s="133">
        <v>0.53685534</v>
      </c>
      <c r="F97" s="133">
        <v>54.42367112</v>
      </c>
      <c r="G97" s="133">
        <v>21.38990841</v>
      </c>
      <c r="H97" s="133">
        <v>3.672090315</v>
      </c>
      <c r="I97" s="133">
        <v>18.92052195</v>
      </c>
      <c r="J97" s="133">
        <v>2.791599267</v>
      </c>
      <c r="K97" s="133">
        <v>21.71212121</v>
      </c>
      <c r="L97" s="133">
        <v>72.59493671</v>
      </c>
      <c r="M97" s="133">
        <v>41.71764638</v>
      </c>
      <c r="N97" s="133">
        <v>30.87729033</v>
      </c>
      <c r="O97" s="133">
        <v>0.917</v>
      </c>
      <c r="P97" s="133">
        <v>15.45</v>
      </c>
      <c r="Q97" s="133">
        <v>15.81</v>
      </c>
      <c r="R97" s="133">
        <v>406.53</v>
      </c>
      <c r="S97" s="133">
        <v>48.78</v>
      </c>
      <c r="T97" s="133">
        <v>71.85</v>
      </c>
      <c r="U97" s="91"/>
      <c r="V97" s="91"/>
      <c r="W97" s="91"/>
      <c r="X97" s="91"/>
      <c r="Y97" s="91"/>
    </row>
    <row r="98">
      <c r="A98" s="133">
        <v>111.0</v>
      </c>
      <c r="B98" s="134" t="s">
        <v>505</v>
      </c>
      <c r="C98" s="133">
        <v>0.790372324</v>
      </c>
      <c r="D98" s="133">
        <v>1.068180618</v>
      </c>
      <c r="E98" s="133">
        <v>0.776092783</v>
      </c>
      <c r="F98" s="133">
        <v>54.17948114</v>
      </c>
      <c r="G98" s="133">
        <v>19.0839338</v>
      </c>
      <c r="H98" s="133">
        <v>1.611547497</v>
      </c>
      <c r="I98" s="133">
        <v>20.5918619</v>
      </c>
      <c r="J98" s="133">
        <v>2.350016814</v>
      </c>
      <c r="K98" s="133">
        <v>22.94187871</v>
      </c>
      <c r="L98" s="133">
        <v>67.05959398</v>
      </c>
      <c r="M98" s="133">
        <v>42.16360406</v>
      </c>
      <c r="N98" s="133">
        <v>24.89598991</v>
      </c>
      <c r="O98" s="133">
        <v>1.025</v>
      </c>
      <c r="P98" s="133">
        <v>17.37</v>
      </c>
      <c r="Q98" s="133">
        <v>19.76</v>
      </c>
      <c r="R98" s="133">
        <v>415.38</v>
      </c>
      <c r="S98" s="133">
        <v>51.55</v>
      </c>
      <c r="T98" s="133">
        <v>72.53</v>
      </c>
      <c r="U98" s="91"/>
      <c r="V98" s="91"/>
      <c r="W98" s="91"/>
      <c r="X98" s="91"/>
      <c r="Y98" s="91"/>
    </row>
    <row r="99">
      <c r="A99" s="133">
        <v>112.0</v>
      </c>
      <c r="B99" s="134" t="s">
        <v>506</v>
      </c>
      <c r="C99" s="133">
        <v>0.743567892</v>
      </c>
      <c r="D99" s="133">
        <v>0.952006461</v>
      </c>
      <c r="E99" s="133">
        <v>0.654117534</v>
      </c>
      <c r="F99" s="133">
        <v>49.93016741</v>
      </c>
      <c r="G99" s="133">
        <v>20.09804524</v>
      </c>
      <c r="H99" s="133">
        <v>2.872306649</v>
      </c>
      <c r="I99" s="133">
        <v>18.32593532</v>
      </c>
      <c r="J99" s="133">
        <v>2.787657808</v>
      </c>
      <c r="K99" s="133">
        <v>21.11359313</v>
      </c>
      <c r="L99" s="133">
        <v>67.20707443</v>
      </c>
      <c r="M99" s="133">
        <v>39.29311684</v>
      </c>
      <c r="N99" s="133">
        <v>27.91395759</v>
      </c>
      <c r="O99" s="133">
        <v>0.878</v>
      </c>
      <c r="P99" s="133">
        <v>16.53</v>
      </c>
      <c r="Q99" s="133">
        <v>19.16</v>
      </c>
      <c r="R99" s="133">
        <v>376.35</v>
      </c>
      <c r="S99" s="133">
        <v>49.26</v>
      </c>
      <c r="T99" s="133">
        <v>72.59</v>
      </c>
      <c r="U99" s="91"/>
      <c r="V99" s="91"/>
      <c r="W99" s="91"/>
      <c r="X99" s="91"/>
      <c r="Y99" s="91"/>
    </row>
    <row r="100">
      <c r="A100" s="133">
        <v>113.0</v>
      </c>
      <c r="B100" s="134" t="s">
        <v>507</v>
      </c>
      <c r="C100" s="133">
        <v>0.675713501</v>
      </c>
      <c r="D100" s="133">
        <v>0.907260991</v>
      </c>
      <c r="E100" s="133">
        <v>0.648681247</v>
      </c>
      <c r="F100" s="133">
        <v>51.58257909</v>
      </c>
      <c r="G100" s="133">
        <v>18.92499447</v>
      </c>
      <c r="H100" s="133">
        <v>3.272092361</v>
      </c>
      <c r="I100" s="133">
        <v>19.54154728</v>
      </c>
      <c r="J100" s="133">
        <v>2.703203959</v>
      </c>
      <c r="K100" s="133">
        <v>22.24475124</v>
      </c>
      <c r="L100" s="133">
        <v>67.16886378</v>
      </c>
      <c r="M100" s="133">
        <v>39.80979082</v>
      </c>
      <c r="N100" s="133">
        <v>27.35907296</v>
      </c>
      <c r="O100" s="133">
        <v>0.841</v>
      </c>
      <c r="P100" s="133">
        <v>17.25</v>
      </c>
      <c r="Q100" s="133">
        <v>17.61</v>
      </c>
      <c r="R100" s="133">
        <v>359.38</v>
      </c>
      <c r="S100" s="133">
        <v>48.54</v>
      </c>
      <c r="T100" s="133">
        <v>71.42</v>
      </c>
      <c r="U100" s="91"/>
      <c r="V100" s="91"/>
      <c r="W100" s="91"/>
      <c r="X100" s="91"/>
      <c r="Y100" s="91"/>
    </row>
    <row r="101">
      <c r="A101" s="133">
        <v>114.0</v>
      </c>
      <c r="B101" s="134" t="s">
        <v>508</v>
      </c>
      <c r="C101" s="133">
        <v>0.611785096</v>
      </c>
      <c r="D101" s="133">
        <v>0.954927854</v>
      </c>
      <c r="E101" s="133">
        <v>0.713716484</v>
      </c>
      <c r="F101" s="133">
        <v>53.72658634</v>
      </c>
      <c r="G101" s="133">
        <v>17.65319042</v>
      </c>
      <c r="H101" s="133">
        <v>3.233626378</v>
      </c>
      <c r="I101" s="133">
        <v>18.1640625</v>
      </c>
      <c r="J101" s="133">
        <v>3.113902699</v>
      </c>
      <c r="K101" s="133">
        <v>21.2779652</v>
      </c>
      <c r="L101" s="133">
        <v>68.85964912</v>
      </c>
      <c r="M101" s="133">
        <v>42.65792346</v>
      </c>
      <c r="N101" s="133">
        <v>26.20172566</v>
      </c>
      <c r="O101" s="133">
        <v>0.871</v>
      </c>
      <c r="P101" s="133">
        <v>13.53</v>
      </c>
      <c r="Q101" s="133">
        <v>17.37</v>
      </c>
      <c r="R101" s="133">
        <v>356.14</v>
      </c>
      <c r="S101" s="133">
        <v>50.51</v>
      </c>
      <c r="T101" s="133">
        <v>75.9</v>
      </c>
      <c r="U101" s="91"/>
      <c r="V101" s="91"/>
      <c r="W101" s="91"/>
      <c r="X101" s="91"/>
      <c r="Y101" s="91"/>
    </row>
    <row r="102">
      <c r="A102" s="133">
        <v>115.0</v>
      </c>
      <c r="B102" s="134" t="s">
        <v>509</v>
      </c>
      <c r="C102" s="133">
        <v>0.561056894</v>
      </c>
      <c r="D102" s="133">
        <v>0.783630181</v>
      </c>
      <c r="E102" s="133">
        <v>0.585501969</v>
      </c>
      <c r="F102" s="133">
        <v>54.41435977</v>
      </c>
      <c r="G102" s="133">
        <v>21.38253071</v>
      </c>
      <c r="H102" s="133">
        <v>3.116029088</v>
      </c>
      <c r="I102" s="133">
        <v>17.65755054</v>
      </c>
      <c r="J102" s="133">
        <v>2.795130256</v>
      </c>
      <c r="K102" s="133">
        <v>20.45268079</v>
      </c>
      <c r="L102" s="133">
        <v>68.68371803</v>
      </c>
      <c r="M102" s="133">
        <v>41.76799707</v>
      </c>
      <c r="N102" s="133">
        <v>26.91572095</v>
      </c>
      <c r="O102" s="133">
        <v>0.932</v>
      </c>
      <c r="P102" s="133">
        <v>13.41</v>
      </c>
      <c r="Q102" s="133">
        <v>19.28</v>
      </c>
      <c r="R102" s="133">
        <v>368.65</v>
      </c>
      <c r="S102" s="133">
        <v>48.78</v>
      </c>
      <c r="T102" s="133">
        <v>72.7</v>
      </c>
      <c r="U102" s="91"/>
      <c r="V102" s="91"/>
      <c r="W102" s="91"/>
      <c r="X102" s="91"/>
      <c r="Y102" s="91"/>
    </row>
    <row r="103">
      <c r="A103" s="133">
        <v>116.0</v>
      </c>
      <c r="B103" s="134" t="s">
        <v>510</v>
      </c>
      <c r="C103" s="133">
        <v>0.635254627</v>
      </c>
      <c r="D103" s="133">
        <v>0.864332785</v>
      </c>
      <c r="E103" s="133">
        <v>0.644897257</v>
      </c>
      <c r="F103" s="133">
        <v>55.9129373</v>
      </c>
      <c r="G103" s="133">
        <v>19.69641148</v>
      </c>
      <c r="H103" s="133">
        <v>2.615775268</v>
      </c>
      <c r="I103" s="133">
        <v>16.80458307</v>
      </c>
      <c r="J103" s="133">
        <v>2.395694694</v>
      </c>
      <c r="K103" s="133">
        <v>19.20027776</v>
      </c>
      <c r="L103" s="133">
        <v>64.51612903</v>
      </c>
      <c r="M103" s="133">
        <v>38.69171642</v>
      </c>
      <c r="N103" s="133">
        <v>25.82441261</v>
      </c>
      <c r="O103" s="133">
        <v>0.944</v>
      </c>
      <c r="P103" s="133">
        <v>20.72</v>
      </c>
      <c r="Q103" s="133">
        <v>20.24</v>
      </c>
      <c r="R103" s="133">
        <v>385.81</v>
      </c>
      <c r="S103" s="133">
        <v>48.78</v>
      </c>
      <c r="T103" s="133">
        <v>69.14</v>
      </c>
      <c r="U103" s="91"/>
      <c r="V103" s="91"/>
      <c r="W103" s="91"/>
      <c r="X103" s="91"/>
      <c r="Y103" s="91"/>
    </row>
    <row r="104">
      <c r="A104" s="133">
        <v>117.0</v>
      </c>
      <c r="B104" s="134" t="s">
        <v>511</v>
      </c>
      <c r="C104" s="133">
        <v>0.558984292</v>
      </c>
      <c r="D104" s="133">
        <v>0.788274738</v>
      </c>
      <c r="E104" s="133">
        <v>0.702495503</v>
      </c>
      <c r="F104" s="133">
        <v>51.55508724</v>
      </c>
      <c r="G104" s="133">
        <v>18.86099955</v>
      </c>
      <c r="H104" s="133">
        <v>2.874616038</v>
      </c>
      <c r="I104" s="133">
        <v>19.32335719</v>
      </c>
      <c r="J104" s="133">
        <v>2.823475484</v>
      </c>
      <c r="K104" s="133">
        <v>22.14683267</v>
      </c>
      <c r="L104" s="133">
        <v>72.75747508</v>
      </c>
      <c r="M104" s="133">
        <v>43.45012842</v>
      </c>
      <c r="N104" s="133">
        <v>29.30734666</v>
      </c>
      <c r="O104" s="133">
        <v>0.977</v>
      </c>
      <c r="P104" s="133">
        <v>17.37</v>
      </c>
      <c r="Q104" s="133">
        <v>18.68</v>
      </c>
      <c r="R104" s="133">
        <v>370.03</v>
      </c>
      <c r="S104" s="133">
        <v>47.85</v>
      </c>
      <c r="T104" s="133">
        <v>74.31</v>
      </c>
      <c r="U104" s="91"/>
      <c r="V104" s="91"/>
      <c r="W104" s="91"/>
      <c r="X104" s="91"/>
      <c r="Y104" s="91"/>
    </row>
    <row r="105">
      <c r="A105" s="133">
        <v>118.0</v>
      </c>
      <c r="B105" s="134" t="s">
        <v>256</v>
      </c>
      <c r="C105" s="133">
        <v>0.67383925</v>
      </c>
      <c r="D105" s="133">
        <v>0.868231479</v>
      </c>
      <c r="E105" s="133">
        <v>0.784527431</v>
      </c>
      <c r="F105" s="133">
        <v>53.15985167</v>
      </c>
      <c r="G105" s="133">
        <v>19.50572944</v>
      </c>
      <c r="H105" s="133">
        <v>3.316977079</v>
      </c>
      <c r="I105" s="133">
        <v>17.87994891</v>
      </c>
      <c r="J105" s="133">
        <v>3.258533612</v>
      </c>
      <c r="K105" s="133">
        <v>21.13848253</v>
      </c>
      <c r="L105" s="133">
        <v>68.69446343</v>
      </c>
      <c r="M105" s="133">
        <v>40.89770311</v>
      </c>
      <c r="N105" s="133">
        <v>27.79676032</v>
      </c>
      <c r="O105" s="133">
        <v>1.033</v>
      </c>
      <c r="P105" s="133">
        <v>17.73</v>
      </c>
      <c r="Q105" s="133">
        <v>18.2</v>
      </c>
      <c r="R105" s="133">
        <v>402.25</v>
      </c>
      <c r="S105" s="133">
        <v>51.02</v>
      </c>
      <c r="T105" s="133">
        <v>75.44</v>
      </c>
      <c r="U105" s="91"/>
      <c r="V105" s="91"/>
      <c r="W105" s="91"/>
      <c r="X105" s="91"/>
      <c r="Y105" s="91"/>
    </row>
    <row r="106">
      <c r="A106" s="133">
        <v>119.0</v>
      </c>
      <c r="B106" s="134" t="s">
        <v>513</v>
      </c>
      <c r="C106" s="133">
        <v>0.746488295</v>
      </c>
      <c r="D106" s="133">
        <v>0.695487219</v>
      </c>
      <c r="E106" s="133">
        <v>0.600256122</v>
      </c>
      <c r="F106" s="133">
        <v>48.54324811</v>
      </c>
      <c r="G106" s="133">
        <v>20.05462881</v>
      </c>
      <c r="H106" s="133">
        <v>3.192363287</v>
      </c>
      <c r="I106" s="133">
        <v>18.38407494</v>
      </c>
      <c r="J106" s="133">
        <v>2.865818608</v>
      </c>
      <c r="K106" s="133">
        <v>21.24989355</v>
      </c>
      <c r="L106" s="133">
        <v>67.29765013</v>
      </c>
      <c r="M106" s="133">
        <v>38.32409668</v>
      </c>
      <c r="N106" s="133">
        <v>28.97355345</v>
      </c>
      <c r="O106" s="133">
        <v>0.557</v>
      </c>
      <c r="P106" s="133">
        <v>15.69</v>
      </c>
      <c r="Q106" s="133">
        <v>16.77</v>
      </c>
      <c r="R106" s="133">
        <v>438.8</v>
      </c>
      <c r="S106" s="133">
        <v>51.81</v>
      </c>
      <c r="T106" s="133">
        <v>74.38</v>
      </c>
      <c r="U106" s="91"/>
      <c r="V106" s="91"/>
      <c r="W106" s="91"/>
      <c r="X106" s="91"/>
      <c r="Y106" s="91"/>
    </row>
    <row r="107">
      <c r="A107" s="133">
        <v>120.0</v>
      </c>
      <c r="B107" s="134" t="s">
        <v>514</v>
      </c>
      <c r="C107" s="133">
        <v>0.728265447</v>
      </c>
      <c r="D107" s="133">
        <v>0.542170517</v>
      </c>
      <c r="E107" s="133">
        <v>0.765339883</v>
      </c>
      <c r="F107" s="133">
        <v>56.23556373</v>
      </c>
      <c r="G107" s="133">
        <v>19.19314492</v>
      </c>
      <c r="H107" s="133">
        <v>3.017008751</v>
      </c>
      <c r="I107" s="133">
        <v>18.19363223</v>
      </c>
      <c r="J107" s="133">
        <v>2.523628094</v>
      </c>
      <c r="K107" s="133">
        <v>20.71726032</v>
      </c>
      <c r="L107" s="133">
        <v>66.40053227</v>
      </c>
      <c r="M107" s="133">
        <v>37.40730125</v>
      </c>
      <c r="N107" s="133">
        <v>28.99323101</v>
      </c>
      <c r="O107" s="133">
        <v>0.945</v>
      </c>
      <c r="P107" s="133">
        <v>18.2</v>
      </c>
      <c r="Q107" s="133">
        <v>19.76</v>
      </c>
      <c r="R107" s="133">
        <v>386.06</v>
      </c>
      <c r="S107" s="133">
        <v>45.66</v>
      </c>
      <c r="T107" s="133">
        <v>73.69</v>
      </c>
      <c r="U107" s="91"/>
      <c r="V107" s="91"/>
      <c r="W107" s="91"/>
      <c r="X107" s="91"/>
      <c r="Y107" s="91"/>
    </row>
    <row r="108">
      <c r="A108" s="133">
        <v>121.0</v>
      </c>
      <c r="B108" s="134" t="s">
        <v>517</v>
      </c>
      <c r="C108" s="133">
        <v>0.700388598</v>
      </c>
      <c r="D108" s="133">
        <v>0.831143501</v>
      </c>
      <c r="E108" s="133">
        <v>0.539644149</v>
      </c>
      <c r="F108" s="133">
        <v>49.73175491</v>
      </c>
      <c r="G108" s="133">
        <v>20.9195624</v>
      </c>
      <c r="H108" s="133">
        <v>4.601546751</v>
      </c>
      <c r="I108" s="133">
        <v>20.3003003</v>
      </c>
      <c r="J108" s="133">
        <v>2.527927928</v>
      </c>
      <c r="K108" s="133">
        <v>22.82822823</v>
      </c>
      <c r="L108" s="133">
        <v>68.3046683</v>
      </c>
      <c r="M108" s="133">
        <v>39.58455961</v>
      </c>
      <c r="N108" s="133">
        <v>28.72010869</v>
      </c>
      <c r="O108" s="133">
        <v>0.829</v>
      </c>
      <c r="P108" s="133">
        <v>17.25</v>
      </c>
      <c r="Q108" s="133">
        <v>18.56</v>
      </c>
      <c r="R108" s="133">
        <v>444.23</v>
      </c>
      <c r="S108" s="133">
        <v>47.39</v>
      </c>
      <c r="T108" s="133">
        <v>70.62</v>
      </c>
      <c r="U108" s="91"/>
      <c r="V108" s="91"/>
      <c r="W108" s="91"/>
      <c r="X108" s="91"/>
      <c r="Y108" s="91"/>
    </row>
    <row r="109">
      <c r="A109" s="133">
        <v>122.0</v>
      </c>
      <c r="B109" s="134" t="s">
        <v>518</v>
      </c>
      <c r="C109" s="133">
        <v>0.726782419</v>
      </c>
      <c r="D109" s="133">
        <v>0.54592564</v>
      </c>
      <c r="E109" s="133">
        <v>0.603774214</v>
      </c>
      <c r="F109" s="133">
        <v>55.73888008</v>
      </c>
      <c r="G109" s="133">
        <v>19.83582919</v>
      </c>
      <c r="H109" s="133">
        <v>3.598514215</v>
      </c>
      <c r="I109" s="133">
        <v>17.38586617</v>
      </c>
      <c r="J109" s="133">
        <v>3.00886918</v>
      </c>
      <c r="K109" s="133">
        <v>20.39473535</v>
      </c>
      <c r="L109" s="133">
        <v>68.39654025</v>
      </c>
      <c r="M109" s="133">
        <v>40.06546535</v>
      </c>
      <c r="N109" s="133">
        <v>28.33107491</v>
      </c>
      <c r="O109" s="133">
        <v>0.748</v>
      </c>
      <c r="P109" s="133">
        <v>15.33</v>
      </c>
      <c r="Q109" s="133">
        <v>20.24</v>
      </c>
      <c r="R109" s="133">
        <v>462.06</v>
      </c>
      <c r="S109" s="133">
        <v>45.66</v>
      </c>
      <c r="T109" s="133">
        <v>74.3</v>
      </c>
      <c r="U109" s="91"/>
      <c r="V109" s="91"/>
      <c r="W109" s="91"/>
      <c r="X109" s="91"/>
      <c r="Y109" s="91"/>
    </row>
    <row r="110">
      <c r="A110" s="133">
        <v>123.0</v>
      </c>
      <c r="B110" s="134" t="s">
        <v>519</v>
      </c>
      <c r="C110" s="133">
        <v>0.756267375</v>
      </c>
      <c r="D110" s="133">
        <v>0.683884249</v>
      </c>
      <c r="E110" s="133">
        <v>0.611734072</v>
      </c>
      <c r="F110" s="133">
        <v>52.60153559</v>
      </c>
      <c r="G110" s="133">
        <v>19.55881341</v>
      </c>
      <c r="H110" s="133">
        <v>3.163861841</v>
      </c>
      <c r="I110" s="133">
        <v>21.26984127</v>
      </c>
      <c r="J110" s="133">
        <v>2.5197114</v>
      </c>
      <c r="K110" s="133">
        <v>23.78955267</v>
      </c>
      <c r="L110" s="133">
        <v>67.1957672</v>
      </c>
      <c r="M110" s="133">
        <v>40.07740738</v>
      </c>
      <c r="N110" s="133">
        <v>27.11835982</v>
      </c>
      <c r="O110" s="133">
        <v>0.918</v>
      </c>
      <c r="P110" s="133">
        <v>15.93</v>
      </c>
      <c r="Q110" s="133">
        <v>16.05</v>
      </c>
      <c r="R110" s="133">
        <v>404.52</v>
      </c>
      <c r="S110" s="133">
        <v>48.08</v>
      </c>
      <c r="T110" s="133">
        <v>70.71</v>
      </c>
      <c r="U110" s="91"/>
      <c r="V110" s="91"/>
      <c r="W110" s="91"/>
      <c r="X110" s="91"/>
      <c r="Y110" s="91"/>
    </row>
    <row r="111">
      <c r="A111" s="133">
        <v>124.0</v>
      </c>
      <c r="B111" s="134" t="s">
        <v>520</v>
      </c>
      <c r="C111" s="133">
        <v>0.740789204</v>
      </c>
      <c r="D111" s="133">
        <v>0.801347255</v>
      </c>
      <c r="E111" s="133">
        <v>0.609109983</v>
      </c>
      <c r="F111" s="133">
        <v>53.20295434</v>
      </c>
      <c r="G111" s="133">
        <v>19.14210825</v>
      </c>
      <c r="H111" s="133">
        <v>3.000167325</v>
      </c>
      <c r="I111" s="133">
        <v>17.39397664</v>
      </c>
      <c r="J111" s="133">
        <v>2.793876069</v>
      </c>
      <c r="K111" s="133">
        <v>20.18785271</v>
      </c>
      <c r="L111" s="133">
        <v>69.91920447</v>
      </c>
      <c r="M111" s="133">
        <v>42.35560389</v>
      </c>
      <c r="N111" s="133">
        <v>27.56360059</v>
      </c>
      <c r="O111" s="133">
        <v>1.055</v>
      </c>
      <c r="P111" s="133">
        <v>15.81</v>
      </c>
      <c r="Q111" s="133">
        <v>15.93</v>
      </c>
      <c r="R111" s="133">
        <v>419.03</v>
      </c>
      <c r="S111" s="133">
        <v>48.54</v>
      </c>
      <c r="T111" s="133">
        <v>74.4</v>
      </c>
      <c r="U111" s="91"/>
      <c r="V111" s="91"/>
      <c r="W111" s="91"/>
      <c r="X111" s="91"/>
      <c r="Y111" s="91"/>
    </row>
    <row r="112">
      <c r="A112" s="133">
        <v>125.0</v>
      </c>
      <c r="B112" s="134" t="s">
        <v>522</v>
      </c>
      <c r="C112" s="133">
        <v>0.733532613</v>
      </c>
      <c r="D112" s="133">
        <v>1.180772542</v>
      </c>
      <c r="E112" s="133">
        <v>0.74243474</v>
      </c>
      <c r="F112" s="133">
        <v>53.00473966</v>
      </c>
      <c r="G112" s="133">
        <v>20.33360391</v>
      </c>
      <c r="H112" s="133">
        <v>3.468164821</v>
      </c>
      <c r="I112" s="133">
        <v>18.93603547</v>
      </c>
      <c r="J112" s="133">
        <v>2.511342046</v>
      </c>
      <c r="K112" s="133">
        <v>21.44737751</v>
      </c>
      <c r="L112" s="133">
        <v>71.10817942</v>
      </c>
      <c r="M112" s="133">
        <v>43.60671138</v>
      </c>
      <c r="N112" s="133">
        <v>27.50146803</v>
      </c>
      <c r="O112" s="133">
        <v>0.87</v>
      </c>
      <c r="P112" s="133">
        <v>18.68</v>
      </c>
      <c r="Q112" s="133">
        <v>20.36</v>
      </c>
      <c r="R112" s="133">
        <v>373.29</v>
      </c>
      <c r="S112" s="133">
        <v>46.95</v>
      </c>
      <c r="T112" s="133">
        <v>73.12</v>
      </c>
      <c r="U112" s="91"/>
      <c r="V112" s="91"/>
      <c r="W112" s="91"/>
      <c r="X112" s="91"/>
      <c r="Y112" s="91"/>
    </row>
    <row r="113">
      <c r="A113" s="133">
        <v>126.0</v>
      </c>
      <c r="B113" s="134" t="s">
        <v>523</v>
      </c>
      <c r="C113" s="133">
        <v>0.854605839</v>
      </c>
      <c r="D113" s="133">
        <v>1.080006213</v>
      </c>
      <c r="E113" s="133">
        <v>0.975063276</v>
      </c>
      <c r="F113" s="133">
        <v>54.61537927</v>
      </c>
      <c r="G113" s="133">
        <v>20.48472319</v>
      </c>
      <c r="H113" s="133">
        <v>3.006776124</v>
      </c>
      <c r="I113" s="133">
        <v>17.67741935</v>
      </c>
      <c r="J113" s="133">
        <v>2.374868035</v>
      </c>
      <c r="K113" s="133">
        <v>20.05228739</v>
      </c>
      <c r="L113" s="133">
        <v>69.88031915</v>
      </c>
      <c r="M113" s="133">
        <v>43.43147657</v>
      </c>
      <c r="N113" s="133">
        <v>26.44884258</v>
      </c>
      <c r="O113" s="133">
        <v>0.89</v>
      </c>
      <c r="P113" s="133">
        <v>17.96</v>
      </c>
      <c r="Q113" s="133">
        <v>20.36</v>
      </c>
      <c r="R113" s="133">
        <v>412.34</v>
      </c>
      <c r="S113" s="133">
        <v>49.26</v>
      </c>
      <c r="T113" s="133">
        <v>72.08</v>
      </c>
      <c r="U113" s="91"/>
      <c r="V113" s="91"/>
      <c r="W113" s="91"/>
      <c r="X113" s="91"/>
      <c r="Y113" s="91"/>
    </row>
    <row r="114">
      <c r="A114" s="133">
        <v>127.0</v>
      </c>
      <c r="B114" s="134" t="s">
        <v>525</v>
      </c>
      <c r="C114" s="133">
        <v>0.740020151</v>
      </c>
      <c r="D114" s="133">
        <v>1.122858672</v>
      </c>
      <c r="E114" s="133">
        <v>0.652514266</v>
      </c>
      <c r="F114" s="133">
        <v>55.57566388</v>
      </c>
      <c r="G114" s="133">
        <v>19.23713514</v>
      </c>
      <c r="H114" s="133">
        <v>3.146421953</v>
      </c>
      <c r="I114" s="133">
        <v>17.73236651</v>
      </c>
      <c r="J114" s="133">
        <v>2.472703302</v>
      </c>
      <c r="K114" s="133">
        <v>20.20506981</v>
      </c>
      <c r="L114" s="133">
        <v>71.85534591</v>
      </c>
      <c r="M114" s="133">
        <v>43.70858177</v>
      </c>
      <c r="N114" s="133">
        <v>28.14676414</v>
      </c>
      <c r="O114" s="133">
        <v>0.976</v>
      </c>
      <c r="P114" s="133">
        <v>16.17</v>
      </c>
      <c r="Q114" s="133">
        <v>17.01</v>
      </c>
      <c r="R114" s="133">
        <v>399.0</v>
      </c>
      <c r="S114" s="133">
        <v>45.05</v>
      </c>
      <c r="T114" s="133">
        <v>72.98</v>
      </c>
      <c r="U114" s="91"/>
      <c r="V114" s="91"/>
      <c r="W114" s="91"/>
      <c r="X114" s="91"/>
      <c r="Y114" s="91"/>
    </row>
    <row r="115">
      <c r="A115" s="133">
        <v>128.0</v>
      </c>
      <c r="B115" s="134" t="s">
        <v>526</v>
      </c>
      <c r="C115" s="133">
        <v>0.57571187</v>
      </c>
      <c r="D115" s="133">
        <v>0.756619885</v>
      </c>
      <c r="E115" s="133">
        <v>0.585582118</v>
      </c>
      <c r="F115" s="133">
        <v>49.85850553</v>
      </c>
      <c r="G115" s="133">
        <v>21.71138193</v>
      </c>
      <c r="H115" s="133">
        <v>3.356861026</v>
      </c>
      <c r="I115" s="133">
        <v>18.65626875</v>
      </c>
      <c r="J115" s="133">
        <v>2.940693679</v>
      </c>
      <c r="K115" s="133">
        <v>21.59696243</v>
      </c>
      <c r="L115" s="133">
        <v>70.30508475</v>
      </c>
      <c r="M115" s="133">
        <v>39.50227005</v>
      </c>
      <c r="N115" s="133">
        <v>30.8028147</v>
      </c>
      <c r="O115" s="91"/>
      <c r="P115" s="91"/>
      <c r="Q115" s="91"/>
      <c r="R115" s="133">
        <v>449.98</v>
      </c>
      <c r="S115" s="91"/>
      <c r="T115" s="133">
        <v>78.86</v>
      </c>
      <c r="U115" s="91"/>
      <c r="V115" s="91"/>
      <c r="W115" s="91"/>
      <c r="X115" s="91"/>
      <c r="Y115" s="91"/>
    </row>
    <row r="116">
      <c r="A116" s="133">
        <v>129.0</v>
      </c>
      <c r="B116" s="134" t="s">
        <v>209</v>
      </c>
      <c r="C116" s="133">
        <v>0.693829477</v>
      </c>
      <c r="D116" s="133">
        <v>0.712545182</v>
      </c>
      <c r="E116" s="133">
        <v>0.667350297</v>
      </c>
      <c r="F116" s="133">
        <v>53.12032556</v>
      </c>
      <c r="G116" s="133">
        <v>20.52938472</v>
      </c>
      <c r="H116" s="133">
        <v>3.264799155</v>
      </c>
      <c r="I116" s="133">
        <v>20.64010451</v>
      </c>
      <c r="J116" s="133">
        <v>2.096371949</v>
      </c>
      <c r="K116" s="133">
        <v>22.73647646</v>
      </c>
      <c r="L116" s="133">
        <v>68.84315117</v>
      </c>
      <c r="M116" s="133">
        <v>39.47487493</v>
      </c>
      <c r="N116" s="133">
        <v>29.36827624</v>
      </c>
      <c r="O116" s="133">
        <v>0.799</v>
      </c>
      <c r="P116" s="133">
        <v>17.37</v>
      </c>
      <c r="Q116" s="133">
        <v>18.2</v>
      </c>
      <c r="R116" s="133">
        <v>429.78</v>
      </c>
      <c r="S116" s="133">
        <v>51.55</v>
      </c>
      <c r="T116" s="133">
        <v>69.3</v>
      </c>
      <c r="U116" s="91"/>
      <c r="V116" s="91"/>
      <c r="W116" s="91"/>
      <c r="X116" s="91"/>
      <c r="Y116" s="91"/>
    </row>
    <row r="117">
      <c r="A117" s="133">
        <v>125.0</v>
      </c>
      <c r="B117" s="134" t="s">
        <v>479</v>
      </c>
      <c r="C117" s="133">
        <v>0.736233063</v>
      </c>
      <c r="D117" s="133">
        <v>0.855635654</v>
      </c>
      <c r="E117" s="133">
        <v>0.872128752</v>
      </c>
      <c r="F117" s="133">
        <v>51.07371925</v>
      </c>
      <c r="G117" s="133">
        <v>19.55129028</v>
      </c>
      <c r="H117" s="133">
        <v>3.413649987</v>
      </c>
      <c r="I117" s="133">
        <v>19.15962525</v>
      </c>
      <c r="J117" s="133">
        <v>2.279461214</v>
      </c>
      <c r="K117" s="133">
        <v>21.43908647</v>
      </c>
      <c r="L117" s="133">
        <v>67.29088639</v>
      </c>
      <c r="M117" s="133">
        <v>39.05963791</v>
      </c>
      <c r="N117" s="133">
        <v>28.23124848</v>
      </c>
      <c r="O117" s="133">
        <v>1.079</v>
      </c>
      <c r="P117" s="133">
        <v>18.0847125</v>
      </c>
      <c r="Q117" s="133">
        <v>17.72535</v>
      </c>
      <c r="R117" s="133">
        <v>415.19</v>
      </c>
      <c r="S117" s="133">
        <v>50.53727762</v>
      </c>
      <c r="T117" s="133">
        <v>70.68282769</v>
      </c>
      <c r="U117" s="91"/>
      <c r="V117" s="91"/>
      <c r="W117" s="91"/>
      <c r="X117" s="91"/>
      <c r="Y117" s="91"/>
    </row>
    <row r="118">
      <c r="A118" s="133">
        <v>132.0</v>
      </c>
      <c r="B118" s="134" t="s">
        <v>528</v>
      </c>
      <c r="C118" s="133">
        <v>0.802592534</v>
      </c>
      <c r="D118" s="133">
        <v>0.848200377</v>
      </c>
      <c r="E118" s="133">
        <v>0.751797671</v>
      </c>
      <c r="F118" s="133">
        <v>54.16701192</v>
      </c>
      <c r="G118" s="133">
        <v>20.08091097</v>
      </c>
      <c r="H118" s="133">
        <v>3.701727252</v>
      </c>
      <c r="I118" s="133">
        <v>17.7661659</v>
      </c>
      <c r="J118" s="133">
        <v>2.610563506</v>
      </c>
      <c r="K118" s="133">
        <v>20.37672941</v>
      </c>
      <c r="L118" s="133">
        <v>66.39004149</v>
      </c>
      <c r="M118" s="133">
        <v>38.65438642</v>
      </c>
      <c r="N118" s="133">
        <v>27.73565507</v>
      </c>
      <c r="O118" s="133">
        <v>0.967</v>
      </c>
      <c r="P118" s="133">
        <v>17.96</v>
      </c>
      <c r="Q118" s="133">
        <v>21.8</v>
      </c>
      <c r="R118" s="133">
        <v>432.23</v>
      </c>
      <c r="S118" s="133">
        <v>47.39</v>
      </c>
      <c r="T118" s="133">
        <v>74.2</v>
      </c>
      <c r="U118" s="91"/>
      <c r="V118" s="91"/>
      <c r="W118" s="91"/>
      <c r="X118" s="91"/>
      <c r="Y118" s="91"/>
    </row>
    <row r="119">
      <c r="A119" s="133">
        <v>133.0</v>
      </c>
      <c r="B119" s="134" t="s">
        <v>529</v>
      </c>
      <c r="C119" s="133">
        <v>0.61889544</v>
      </c>
      <c r="D119" s="133">
        <v>0.488259319</v>
      </c>
      <c r="E119" s="133">
        <v>0.527689326</v>
      </c>
      <c r="F119" s="133">
        <v>55.80565914</v>
      </c>
      <c r="G119" s="133">
        <v>20.26938056</v>
      </c>
      <c r="H119" s="133">
        <v>3.763638253</v>
      </c>
      <c r="I119" s="133">
        <v>17.21938776</v>
      </c>
      <c r="J119" s="133">
        <v>2.123579545</v>
      </c>
      <c r="K119" s="133">
        <v>19.3429673</v>
      </c>
      <c r="L119" s="133">
        <v>72.62532982</v>
      </c>
      <c r="M119" s="133">
        <v>43.77360269</v>
      </c>
      <c r="N119" s="133">
        <v>28.85172712</v>
      </c>
      <c r="O119" s="133">
        <v>0.906</v>
      </c>
      <c r="P119" s="133">
        <v>14.01</v>
      </c>
      <c r="Q119" s="133">
        <v>17.73</v>
      </c>
      <c r="R119" s="133">
        <v>450.84</v>
      </c>
      <c r="S119" s="133">
        <v>47.17</v>
      </c>
      <c r="T119" s="133">
        <v>71.14</v>
      </c>
      <c r="U119" s="91"/>
      <c r="V119" s="91"/>
      <c r="W119" s="91"/>
      <c r="X119" s="91"/>
      <c r="Y119" s="91"/>
    </row>
    <row r="120">
      <c r="A120" s="133">
        <v>134.0</v>
      </c>
      <c r="B120" s="134" t="s">
        <v>530</v>
      </c>
      <c r="C120" s="133">
        <v>0.869988734</v>
      </c>
      <c r="D120" s="133">
        <v>0.492291696</v>
      </c>
      <c r="E120" s="133">
        <v>0.712822983</v>
      </c>
      <c r="F120" s="133">
        <v>56.68166357</v>
      </c>
      <c r="G120" s="133">
        <v>20.44368963</v>
      </c>
      <c r="H120" s="133">
        <v>3.992242103</v>
      </c>
      <c r="I120" s="133">
        <v>17.89348543</v>
      </c>
      <c r="J120" s="133">
        <v>2.270066909</v>
      </c>
      <c r="K120" s="133">
        <v>20.16355234</v>
      </c>
      <c r="L120" s="133">
        <v>68.25882162</v>
      </c>
      <c r="M120" s="133">
        <v>41.17828787</v>
      </c>
      <c r="N120" s="133">
        <v>27.08053375</v>
      </c>
      <c r="O120" s="133">
        <v>1.131</v>
      </c>
      <c r="P120" s="133">
        <v>13.652575</v>
      </c>
      <c r="Q120" s="133">
        <v>14.610875</v>
      </c>
      <c r="R120" s="133">
        <v>416.455</v>
      </c>
      <c r="S120" s="133">
        <v>48.38144209</v>
      </c>
      <c r="T120" s="133">
        <v>71.11453746</v>
      </c>
      <c r="U120" s="91"/>
      <c r="V120" s="91"/>
      <c r="W120" s="91"/>
      <c r="X120" s="91"/>
      <c r="Y120" s="91"/>
    </row>
    <row r="121">
      <c r="A121" s="133">
        <v>136.0</v>
      </c>
      <c r="B121" s="134" t="s">
        <v>531</v>
      </c>
      <c r="C121" s="133">
        <v>0.779961636</v>
      </c>
      <c r="D121" s="133">
        <v>0.675546488</v>
      </c>
      <c r="E121" s="133">
        <v>0.860596938</v>
      </c>
      <c r="F121" s="133">
        <v>57.24069379</v>
      </c>
      <c r="G121" s="133">
        <v>19.45023384</v>
      </c>
      <c r="H121" s="133">
        <v>3.089680798</v>
      </c>
      <c r="I121" s="133">
        <v>17.37538949</v>
      </c>
      <c r="J121" s="133">
        <v>2.301394592</v>
      </c>
      <c r="K121" s="133">
        <v>19.67678408</v>
      </c>
      <c r="L121" s="133">
        <v>69.26328266</v>
      </c>
      <c r="M121" s="133">
        <v>41.41499874</v>
      </c>
      <c r="N121" s="133">
        <v>27.84828392</v>
      </c>
      <c r="O121" s="133">
        <v>0.952</v>
      </c>
      <c r="P121" s="133">
        <v>15.86864375</v>
      </c>
      <c r="Q121" s="133">
        <v>19.1628</v>
      </c>
      <c r="R121" s="133">
        <v>420.11</v>
      </c>
      <c r="S121" s="133">
        <v>45.56967281</v>
      </c>
      <c r="T121" s="133">
        <v>72.62592985</v>
      </c>
      <c r="U121" s="91"/>
      <c r="V121" s="91"/>
      <c r="W121" s="91"/>
      <c r="X121" s="91"/>
      <c r="Y121" s="91"/>
    </row>
    <row r="122">
      <c r="A122" s="133">
        <v>138.0</v>
      </c>
      <c r="B122" s="134" t="s">
        <v>532</v>
      </c>
      <c r="C122" s="133">
        <v>0.779632254</v>
      </c>
      <c r="D122" s="133">
        <v>0.870775147</v>
      </c>
      <c r="E122" s="133">
        <v>0.720581236</v>
      </c>
      <c r="F122" s="133">
        <v>52.844888</v>
      </c>
      <c r="G122" s="133">
        <v>21.52274919</v>
      </c>
      <c r="H122" s="133">
        <v>3.434163435</v>
      </c>
      <c r="I122" s="133">
        <v>17.79497099</v>
      </c>
      <c r="J122" s="133">
        <v>2.458267393</v>
      </c>
      <c r="K122" s="133">
        <v>20.25323838</v>
      </c>
      <c r="L122" s="133">
        <v>67.76602365</v>
      </c>
      <c r="M122" s="133">
        <v>39.75068245</v>
      </c>
      <c r="N122" s="133">
        <v>28.01534119</v>
      </c>
      <c r="O122" s="133">
        <v>0.86</v>
      </c>
      <c r="P122" s="133">
        <v>15.09</v>
      </c>
      <c r="Q122" s="133">
        <v>16.29</v>
      </c>
      <c r="R122" s="133">
        <v>409.35</v>
      </c>
      <c r="S122" s="133">
        <v>48.78</v>
      </c>
      <c r="T122" s="133">
        <v>74.57</v>
      </c>
      <c r="U122" s="91"/>
      <c r="V122" s="91"/>
      <c r="W122" s="91"/>
      <c r="X122" s="91"/>
      <c r="Y122" s="91"/>
    </row>
    <row r="123">
      <c r="A123" s="133">
        <v>139.0</v>
      </c>
      <c r="B123" s="134" t="s">
        <v>533</v>
      </c>
      <c r="C123" s="133">
        <v>0.740186431</v>
      </c>
      <c r="D123" s="133">
        <v>0.917165552</v>
      </c>
      <c r="E123" s="133">
        <v>0.659504741</v>
      </c>
      <c r="F123" s="133">
        <v>55.68785833</v>
      </c>
      <c r="G123" s="133">
        <v>18.82363964</v>
      </c>
      <c r="H123" s="133">
        <v>3.596208381</v>
      </c>
      <c r="I123" s="133">
        <v>17.40763932</v>
      </c>
      <c r="J123" s="133">
        <v>2.60872659</v>
      </c>
      <c r="K123" s="133">
        <v>20.01636591</v>
      </c>
      <c r="L123" s="133">
        <v>66.45876646</v>
      </c>
      <c r="M123" s="133">
        <v>40.0418894</v>
      </c>
      <c r="N123" s="133">
        <v>26.41687705</v>
      </c>
      <c r="O123" s="133">
        <v>0.816</v>
      </c>
      <c r="P123" s="133">
        <v>13.41</v>
      </c>
      <c r="Q123" s="133">
        <v>13.65</v>
      </c>
      <c r="R123" s="133">
        <v>352.48</v>
      </c>
      <c r="S123" s="133">
        <v>54.35</v>
      </c>
      <c r="T123" s="133">
        <v>74.19</v>
      </c>
      <c r="U123" s="91"/>
      <c r="V123" s="91"/>
      <c r="W123" s="91"/>
      <c r="X123" s="91"/>
      <c r="Y123" s="91"/>
    </row>
    <row r="124">
      <c r="A124" s="133">
        <v>140.0</v>
      </c>
      <c r="B124" s="134" t="s">
        <v>534</v>
      </c>
      <c r="C124" s="133">
        <v>0.74841328</v>
      </c>
      <c r="D124" s="133">
        <v>0.971396157</v>
      </c>
      <c r="E124" s="133">
        <v>0.785145644</v>
      </c>
      <c r="F124" s="133">
        <v>55.61829978</v>
      </c>
      <c r="G124" s="133">
        <v>19.69766584</v>
      </c>
      <c r="H124" s="133">
        <v>2.92765072</v>
      </c>
      <c r="I124" s="133">
        <v>18.87252318</v>
      </c>
      <c r="J124" s="133">
        <v>1.925447192</v>
      </c>
      <c r="K124" s="133">
        <v>20.79797037</v>
      </c>
      <c r="L124" s="133">
        <v>70.78218843</v>
      </c>
      <c r="M124" s="133">
        <v>43.04877585</v>
      </c>
      <c r="N124" s="133">
        <v>27.73341258</v>
      </c>
      <c r="O124" s="133">
        <v>1.01</v>
      </c>
      <c r="P124" s="133">
        <v>16.048325</v>
      </c>
      <c r="Q124" s="133">
        <v>19.1628</v>
      </c>
      <c r="R124" s="133">
        <v>434.875</v>
      </c>
      <c r="S124" s="133">
        <v>43.7638857</v>
      </c>
      <c r="T124" s="133">
        <v>68.89422414</v>
      </c>
      <c r="U124" s="91"/>
      <c r="V124" s="91"/>
      <c r="W124" s="91"/>
      <c r="X124" s="91"/>
      <c r="Y124" s="91"/>
    </row>
    <row r="125">
      <c r="A125" s="133">
        <v>144.0</v>
      </c>
      <c r="B125" s="134" t="s">
        <v>536</v>
      </c>
      <c r="C125" s="133">
        <v>0.689052627</v>
      </c>
      <c r="D125" s="133">
        <v>0.727977978</v>
      </c>
      <c r="E125" s="133">
        <v>0.846156565</v>
      </c>
      <c r="F125" s="133">
        <v>54.56789791</v>
      </c>
      <c r="G125" s="133">
        <v>18.75226499</v>
      </c>
      <c r="H125" s="133">
        <v>2.974688246</v>
      </c>
      <c r="I125" s="133">
        <v>19.16398714</v>
      </c>
      <c r="J125" s="133">
        <v>2.271090324</v>
      </c>
      <c r="K125" s="133">
        <v>21.43507746</v>
      </c>
      <c r="L125" s="133">
        <v>70.1215611</v>
      </c>
      <c r="M125" s="133">
        <v>42.4994362</v>
      </c>
      <c r="N125" s="133">
        <v>27.6221249</v>
      </c>
      <c r="O125" s="133">
        <v>0.947</v>
      </c>
      <c r="P125" s="133">
        <v>16.53</v>
      </c>
      <c r="Q125" s="133">
        <v>20.12</v>
      </c>
      <c r="R125" s="133">
        <v>391.64</v>
      </c>
      <c r="S125" s="133">
        <v>45.25</v>
      </c>
      <c r="T125" s="133">
        <v>74.77</v>
      </c>
      <c r="U125" s="91"/>
      <c r="V125" s="91"/>
      <c r="W125" s="91"/>
      <c r="X125" s="91"/>
      <c r="Y125" s="91"/>
    </row>
    <row r="126">
      <c r="A126" s="133">
        <v>145.0</v>
      </c>
      <c r="B126" s="134" t="s">
        <v>537</v>
      </c>
      <c r="C126" s="133">
        <v>0.893710016</v>
      </c>
      <c r="D126" s="133">
        <v>0.746394382</v>
      </c>
      <c r="E126" s="133">
        <v>0.649849559</v>
      </c>
      <c r="F126" s="133">
        <v>48.8274422</v>
      </c>
      <c r="G126" s="133">
        <v>18.75225755</v>
      </c>
      <c r="H126" s="133">
        <v>2.804284583</v>
      </c>
      <c r="I126" s="133">
        <v>18.84438608</v>
      </c>
      <c r="J126" s="133">
        <v>2.356563004</v>
      </c>
      <c r="K126" s="133">
        <v>21.20094908</v>
      </c>
      <c r="L126" s="133">
        <v>65.82278481</v>
      </c>
      <c r="M126" s="133">
        <v>38.67947221</v>
      </c>
      <c r="N126" s="133">
        <v>27.1433126</v>
      </c>
      <c r="O126" s="133">
        <v>0.85</v>
      </c>
      <c r="P126" s="133">
        <v>15.09</v>
      </c>
      <c r="Q126" s="133">
        <v>18.44</v>
      </c>
      <c r="R126" s="133">
        <v>414.6</v>
      </c>
      <c r="S126" s="133">
        <v>50.51</v>
      </c>
      <c r="T126" s="133">
        <v>68.13</v>
      </c>
      <c r="U126" s="91"/>
      <c r="V126" s="91"/>
      <c r="W126" s="91"/>
      <c r="X126" s="91"/>
      <c r="Y126" s="91"/>
    </row>
    <row r="127">
      <c r="A127" s="133">
        <v>146.0</v>
      </c>
      <c r="B127" s="134" t="s">
        <v>538</v>
      </c>
      <c r="C127" s="133">
        <v>0.719095165</v>
      </c>
      <c r="D127" s="133">
        <v>0.615481092</v>
      </c>
      <c r="E127" s="133">
        <v>0.856304165</v>
      </c>
      <c r="F127" s="133">
        <v>59.55357501</v>
      </c>
      <c r="G127" s="133">
        <v>16.10139725</v>
      </c>
      <c r="H127" s="133">
        <v>1.945997275</v>
      </c>
      <c r="I127" s="133">
        <v>16.56565657</v>
      </c>
      <c r="J127" s="133">
        <v>2.229599021</v>
      </c>
      <c r="K127" s="133">
        <v>18.79525559</v>
      </c>
      <c r="L127" s="133">
        <v>71.00977199</v>
      </c>
      <c r="M127" s="133">
        <v>44.40643036</v>
      </c>
      <c r="N127" s="133">
        <v>26.60334163</v>
      </c>
      <c r="O127" s="133">
        <v>0.969</v>
      </c>
      <c r="P127" s="133">
        <v>18.8</v>
      </c>
      <c r="Q127" s="133">
        <v>20.84</v>
      </c>
      <c r="R127" s="133">
        <v>442.15</v>
      </c>
      <c r="S127" s="133">
        <v>52.08</v>
      </c>
      <c r="T127" s="133">
        <v>71.09</v>
      </c>
      <c r="U127" s="91"/>
      <c r="V127" s="91"/>
      <c r="W127" s="91"/>
      <c r="X127" s="91"/>
      <c r="Y127" s="91"/>
    </row>
    <row r="128">
      <c r="A128" s="133">
        <v>147.0</v>
      </c>
      <c r="B128" s="134" t="s">
        <v>539</v>
      </c>
      <c r="C128" s="133">
        <v>0.774959333</v>
      </c>
      <c r="D128" s="133">
        <v>0.759898965</v>
      </c>
      <c r="E128" s="133">
        <v>0.665195643</v>
      </c>
      <c r="F128" s="133">
        <v>52.06404731</v>
      </c>
      <c r="G128" s="133">
        <v>19.48935125</v>
      </c>
      <c r="H128" s="133">
        <v>2.624317147</v>
      </c>
      <c r="I128" s="133">
        <v>17.57656458</v>
      </c>
      <c r="J128" s="133">
        <v>2.86212323</v>
      </c>
      <c r="K128" s="133">
        <v>20.43868781</v>
      </c>
      <c r="L128" s="133">
        <v>68.54237288</v>
      </c>
      <c r="M128" s="133">
        <v>42.71102791</v>
      </c>
      <c r="N128" s="133">
        <v>25.83134497</v>
      </c>
      <c r="O128" s="133">
        <v>0.938</v>
      </c>
      <c r="P128" s="133">
        <v>19.4</v>
      </c>
      <c r="Q128" s="133">
        <v>21.56</v>
      </c>
      <c r="R128" s="133">
        <v>453.19</v>
      </c>
      <c r="S128" s="133">
        <v>49.02</v>
      </c>
      <c r="T128" s="133">
        <v>73.46</v>
      </c>
      <c r="U128" s="91"/>
      <c r="V128" s="91"/>
      <c r="W128" s="91"/>
      <c r="X128" s="91"/>
      <c r="Y128" s="91"/>
    </row>
    <row r="129">
      <c r="A129" s="133">
        <v>148.0</v>
      </c>
      <c r="B129" s="134" t="s">
        <v>540</v>
      </c>
      <c r="C129" s="133">
        <v>0.808268578</v>
      </c>
      <c r="D129" s="133">
        <v>0.724811946</v>
      </c>
      <c r="E129" s="133">
        <v>0.682537028</v>
      </c>
      <c r="F129" s="133">
        <v>53.29447739</v>
      </c>
      <c r="G129" s="133">
        <v>19.46216037</v>
      </c>
      <c r="H129" s="133">
        <v>2.993212348</v>
      </c>
      <c r="I129" s="133">
        <v>18.46537742</v>
      </c>
      <c r="J129" s="133">
        <v>3.079623433</v>
      </c>
      <c r="K129" s="133">
        <v>21.54500085</v>
      </c>
      <c r="L129" s="133">
        <v>67.81362007</v>
      </c>
      <c r="M129" s="133">
        <v>41.53215007</v>
      </c>
      <c r="N129" s="133">
        <v>26.28147</v>
      </c>
      <c r="O129" s="133">
        <v>0.999</v>
      </c>
      <c r="P129" s="133">
        <v>17.25</v>
      </c>
      <c r="Q129" s="133">
        <v>16.53</v>
      </c>
      <c r="R129" s="133">
        <v>361.71</v>
      </c>
      <c r="S129" s="133">
        <v>50.25</v>
      </c>
      <c r="T129" s="133">
        <v>73.77</v>
      </c>
      <c r="U129" s="91"/>
      <c r="V129" s="91"/>
      <c r="W129" s="91"/>
      <c r="X129" s="91"/>
      <c r="Y129" s="91"/>
    </row>
    <row r="130">
      <c r="A130" s="133">
        <v>149.0</v>
      </c>
      <c r="B130" s="134" t="s">
        <v>541</v>
      </c>
      <c r="C130" s="133">
        <v>0.69976974</v>
      </c>
      <c r="D130" s="133">
        <v>0.692289005</v>
      </c>
      <c r="E130" s="133">
        <v>0.672382017</v>
      </c>
      <c r="F130" s="133">
        <v>52.21708553</v>
      </c>
      <c r="G130" s="133">
        <v>18.90060713</v>
      </c>
      <c r="H130" s="133">
        <v>3.287096225</v>
      </c>
      <c r="I130" s="133">
        <v>19.48717949</v>
      </c>
      <c r="J130" s="133">
        <v>2.224271562</v>
      </c>
      <c r="K130" s="133">
        <v>21.71145105</v>
      </c>
      <c r="L130" s="133">
        <v>73.31887202</v>
      </c>
      <c r="M130" s="133">
        <v>40.79678614</v>
      </c>
      <c r="N130" s="133">
        <v>32.52208588</v>
      </c>
      <c r="O130" s="133">
        <v>0.936</v>
      </c>
      <c r="P130" s="133">
        <v>20.48</v>
      </c>
      <c r="Q130" s="133">
        <v>19.88</v>
      </c>
      <c r="R130" s="133">
        <v>399.61</v>
      </c>
      <c r="S130" s="133">
        <v>48.54</v>
      </c>
      <c r="T130" s="133">
        <v>74.62</v>
      </c>
      <c r="U130" s="91"/>
      <c r="V130" s="91"/>
      <c r="W130" s="91"/>
      <c r="X130" s="91"/>
      <c r="Y130" s="91"/>
    </row>
    <row r="131">
      <c r="A131" s="133">
        <v>150.0</v>
      </c>
      <c r="B131" s="134" t="s">
        <v>542</v>
      </c>
      <c r="C131" s="133">
        <v>0.727584143</v>
      </c>
      <c r="D131" s="133">
        <v>0.879387044</v>
      </c>
      <c r="E131" s="133">
        <v>0.635780418</v>
      </c>
      <c r="F131" s="133">
        <v>49.62448778</v>
      </c>
      <c r="G131" s="133">
        <v>19.01108674</v>
      </c>
      <c r="H131" s="133">
        <v>3.066535595</v>
      </c>
      <c r="I131" s="133">
        <v>20.65848935</v>
      </c>
      <c r="J131" s="133">
        <v>2.316333118</v>
      </c>
      <c r="K131" s="133">
        <v>22.97482247</v>
      </c>
      <c r="L131" s="133">
        <v>66.90694626</v>
      </c>
      <c r="M131" s="133">
        <v>39.14338208</v>
      </c>
      <c r="N131" s="133">
        <v>27.76356419</v>
      </c>
      <c r="O131" s="133">
        <v>0.753</v>
      </c>
      <c r="P131" s="133">
        <v>11.86</v>
      </c>
      <c r="Q131" s="133">
        <v>18.08</v>
      </c>
      <c r="R131" s="133">
        <v>387.58</v>
      </c>
      <c r="S131" s="133">
        <v>45.87</v>
      </c>
      <c r="T131" s="133">
        <v>67.83</v>
      </c>
      <c r="U131" s="91"/>
      <c r="V131" s="91"/>
      <c r="W131" s="91"/>
      <c r="X131" s="91"/>
      <c r="Y131" s="91"/>
    </row>
    <row r="132">
      <c r="A132" s="133">
        <v>151.0</v>
      </c>
      <c r="B132" s="134" t="s">
        <v>543</v>
      </c>
      <c r="C132" s="133">
        <v>0.85697095</v>
      </c>
      <c r="D132" s="133">
        <v>1.008123429</v>
      </c>
      <c r="E132" s="133">
        <v>0.646300948</v>
      </c>
      <c r="F132" s="133">
        <v>50.27372363</v>
      </c>
      <c r="G132" s="133">
        <v>19.80564364</v>
      </c>
      <c r="H132" s="133">
        <v>2.865769067</v>
      </c>
      <c r="I132" s="133">
        <v>18.96103896</v>
      </c>
      <c r="J132" s="133">
        <v>2.910301063</v>
      </c>
      <c r="K132" s="133">
        <v>21.87134002</v>
      </c>
      <c r="L132" s="133">
        <v>71.28005198</v>
      </c>
      <c r="M132" s="133">
        <v>44.03445407</v>
      </c>
      <c r="N132" s="133">
        <v>27.24559792</v>
      </c>
      <c r="O132" s="133">
        <v>0.884</v>
      </c>
      <c r="P132" s="133">
        <v>17.49</v>
      </c>
      <c r="Q132" s="133">
        <v>20.12</v>
      </c>
      <c r="R132" s="133">
        <v>408.79</v>
      </c>
      <c r="S132" s="133">
        <v>46.08</v>
      </c>
      <c r="T132" s="133">
        <v>68.91</v>
      </c>
      <c r="U132" s="91"/>
      <c r="V132" s="91"/>
      <c r="W132" s="91"/>
      <c r="X132" s="91"/>
      <c r="Y132" s="91"/>
    </row>
    <row r="133">
      <c r="A133" s="133">
        <v>152.0</v>
      </c>
      <c r="B133" s="134" t="s">
        <v>544</v>
      </c>
      <c r="C133" s="133">
        <v>0.450447347</v>
      </c>
      <c r="D133" s="91"/>
      <c r="E133" s="133">
        <v>0.831571594</v>
      </c>
      <c r="F133" s="133">
        <v>58.93866406</v>
      </c>
      <c r="G133" s="133">
        <v>13.97845061</v>
      </c>
      <c r="H133" s="133">
        <v>2.021558168</v>
      </c>
      <c r="I133" s="133">
        <v>15.22742254</v>
      </c>
      <c r="J133" s="133">
        <v>1.866243183</v>
      </c>
      <c r="K133" s="133">
        <v>17.09366573</v>
      </c>
      <c r="L133" s="133">
        <v>70.77747989</v>
      </c>
      <c r="M133" s="133">
        <v>45.50179383</v>
      </c>
      <c r="N133" s="133">
        <v>25.27568606</v>
      </c>
      <c r="O133" s="133">
        <v>0.916</v>
      </c>
      <c r="P133" s="133">
        <v>17.73</v>
      </c>
      <c r="Q133" s="133">
        <v>20.6</v>
      </c>
      <c r="R133" s="133">
        <v>429.63</v>
      </c>
      <c r="S133" s="133">
        <v>50.25</v>
      </c>
      <c r="T133" s="133">
        <v>72.14</v>
      </c>
      <c r="U133" s="91"/>
      <c r="V133" s="91"/>
      <c r="W133" s="91"/>
      <c r="X133" s="91"/>
      <c r="Y133" s="91"/>
    </row>
    <row r="134">
      <c r="A134" s="133">
        <v>153.0</v>
      </c>
      <c r="B134" s="134" t="s">
        <v>546</v>
      </c>
      <c r="C134" s="133">
        <v>0.556641284</v>
      </c>
      <c r="D134" s="91"/>
      <c r="E134" s="133">
        <v>0.52687289</v>
      </c>
      <c r="F134" s="133">
        <v>54.14785707</v>
      </c>
      <c r="G134" s="133">
        <v>17.6044223</v>
      </c>
      <c r="H134" s="133">
        <v>3.14454376</v>
      </c>
      <c r="I134" s="133">
        <v>18.98577613</v>
      </c>
      <c r="J134" s="133">
        <v>1.69716647</v>
      </c>
      <c r="K134" s="133">
        <v>20.6829426</v>
      </c>
      <c r="L134" s="133">
        <v>70.60402685</v>
      </c>
      <c r="M134" s="133">
        <v>44.98559198</v>
      </c>
      <c r="N134" s="133">
        <v>25.61843487</v>
      </c>
      <c r="O134" s="133">
        <v>0.777</v>
      </c>
      <c r="P134" s="133">
        <v>16.53</v>
      </c>
      <c r="Q134" s="133">
        <v>17.13</v>
      </c>
      <c r="R134" s="133">
        <v>396.88</v>
      </c>
      <c r="S134" s="133">
        <v>45.66</v>
      </c>
      <c r="T134" s="133">
        <v>66.18</v>
      </c>
      <c r="U134" s="91"/>
      <c r="V134" s="91"/>
      <c r="W134" s="91"/>
      <c r="X134" s="91"/>
      <c r="Y134" s="91"/>
    </row>
    <row r="135">
      <c r="A135" s="133">
        <v>154.0</v>
      </c>
      <c r="B135" s="134" t="s">
        <v>547</v>
      </c>
      <c r="C135" s="133">
        <v>0.739973199</v>
      </c>
      <c r="D135" s="133">
        <v>0.831493288</v>
      </c>
      <c r="E135" s="133">
        <v>0.609203925</v>
      </c>
      <c r="F135" s="133">
        <v>52.67866996</v>
      </c>
      <c r="G135" s="133">
        <v>18.81593666</v>
      </c>
      <c r="H135" s="133">
        <v>2.826379682</v>
      </c>
      <c r="I135" s="133">
        <v>17.20818291</v>
      </c>
      <c r="J135" s="133">
        <v>2.716168909</v>
      </c>
      <c r="K135" s="133">
        <v>19.92435182</v>
      </c>
      <c r="L135" s="133">
        <v>67.20963173</v>
      </c>
      <c r="M135" s="133">
        <v>40.50070811</v>
      </c>
      <c r="N135" s="133">
        <v>26.70892362</v>
      </c>
      <c r="O135" s="91"/>
      <c r="P135" s="133">
        <v>18.56</v>
      </c>
      <c r="Q135" s="133">
        <v>20.0</v>
      </c>
      <c r="R135" s="133">
        <v>457.3</v>
      </c>
      <c r="S135" s="91"/>
      <c r="T135" s="133">
        <v>72.35</v>
      </c>
      <c r="U135" s="91"/>
      <c r="V135" s="91"/>
      <c r="W135" s="91"/>
      <c r="X135" s="91"/>
      <c r="Y135" s="91"/>
    </row>
    <row r="136">
      <c r="A136" s="133">
        <v>155.0</v>
      </c>
      <c r="B136" s="134" t="s">
        <v>549</v>
      </c>
      <c r="C136" s="133">
        <v>0.891135308</v>
      </c>
      <c r="D136" s="133">
        <v>0.861762728</v>
      </c>
      <c r="E136" s="133">
        <v>0.615590979</v>
      </c>
      <c r="F136" s="133">
        <v>52.43587645</v>
      </c>
      <c r="G136" s="133">
        <v>19.80148822</v>
      </c>
      <c r="H136" s="133">
        <v>2.692546456</v>
      </c>
      <c r="I136" s="133">
        <v>16.27502176</v>
      </c>
      <c r="J136" s="133">
        <v>2.687791756</v>
      </c>
      <c r="K136" s="133">
        <v>18.96281351</v>
      </c>
      <c r="L136" s="133">
        <v>67.57990868</v>
      </c>
      <c r="M136" s="133">
        <v>40.5649269</v>
      </c>
      <c r="N136" s="133">
        <v>27.01498177</v>
      </c>
      <c r="O136" s="91"/>
      <c r="P136" s="133">
        <v>19.64</v>
      </c>
      <c r="Q136" s="133">
        <v>20.36</v>
      </c>
      <c r="R136" s="133">
        <v>459.29</v>
      </c>
      <c r="S136" s="91"/>
      <c r="T136" s="133">
        <v>70.48</v>
      </c>
      <c r="U136" s="91"/>
      <c r="V136" s="91"/>
      <c r="W136" s="91"/>
      <c r="X136" s="91"/>
      <c r="Y136" s="91"/>
    </row>
    <row r="137">
      <c r="A137" s="133">
        <v>157.0</v>
      </c>
      <c r="B137" s="134" t="s">
        <v>550</v>
      </c>
      <c r="C137" s="133">
        <v>0.763069382</v>
      </c>
      <c r="D137" s="133">
        <v>0.667845351</v>
      </c>
      <c r="E137" s="133">
        <v>0.779476171</v>
      </c>
      <c r="F137" s="133">
        <v>53.91644529</v>
      </c>
      <c r="G137" s="133">
        <v>17.55994182</v>
      </c>
      <c r="H137" s="133">
        <v>2.715282505</v>
      </c>
      <c r="I137" s="133">
        <v>17.67323586</v>
      </c>
      <c r="J137" s="133">
        <v>2.348783448</v>
      </c>
      <c r="K137" s="133">
        <v>20.0220193</v>
      </c>
      <c r="L137" s="133">
        <v>68.78751501</v>
      </c>
      <c r="M137" s="133">
        <v>42.85686781</v>
      </c>
      <c r="N137" s="133">
        <v>25.9306472</v>
      </c>
      <c r="O137" s="133">
        <v>0.978</v>
      </c>
      <c r="P137" s="133">
        <v>17.13</v>
      </c>
      <c r="Q137" s="133">
        <v>21.44</v>
      </c>
      <c r="R137" s="133">
        <v>465.58</v>
      </c>
      <c r="S137" s="133">
        <v>58.14</v>
      </c>
      <c r="T137" s="133">
        <v>70.55</v>
      </c>
      <c r="U137" s="91"/>
      <c r="V137" s="91"/>
      <c r="W137" s="91"/>
      <c r="X137" s="91"/>
      <c r="Y137" s="91"/>
    </row>
    <row r="138">
      <c r="A138" s="133">
        <v>158.0</v>
      </c>
      <c r="B138" s="134" t="s">
        <v>553</v>
      </c>
      <c r="C138" s="133">
        <v>0.847189624</v>
      </c>
      <c r="D138" s="133">
        <v>0.703388469</v>
      </c>
      <c r="E138" s="133">
        <v>0.55034425</v>
      </c>
      <c r="F138" s="133">
        <v>49.50966227</v>
      </c>
      <c r="G138" s="133">
        <v>18.73790151</v>
      </c>
      <c r="H138" s="133">
        <v>3.640655789</v>
      </c>
      <c r="I138" s="133">
        <v>17.96875</v>
      </c>
      <c r="J138" s="133">
        <v>2.617039536</v>
      </c>
      <c r="K138" s="133">
        <v>20.58578954</v>
      </c>
      <c r="L138" s="133">
        <v>67.34160679</v>
      </c>
      <c r="M138" s="133">
        <v>39.85402113</v>
      </c>
      <c r="N138" s="133">
        <v>27.48758566</v>
      </c>
      <c r="O138" s="133">
        <v>1.044</v>
      </c>
      <c r="P138" s="133">
        <v>16.17</v>
      </c>
      <c r="Q138" s="133">
        <v>21.56</v>
      </c>
      <c r="R138" s="133">
        <v>443.91</v>
      </c>
      <c r="S138" s="133">
        <v>48.08</v>
      </c>
      <c r="T138" s="133">
        <v>70.34</v>
      </c>
      <c r="U138" s="91"/>
      <c r="V138" s="91"/>
      <c r="W138" s="91"/>
      <c r="X138" s="91"/>
      <c r="Y138" s="91"/>
    </row>
    <row r="139">
      <c r="A139" s="133">
        <v>159.0</v>
      </c>
      <c r="B139" s="134" t="s">
        <v>41</v>
      </c>
      <c r="C139" s="133">
        <v>0.658500416</v>
      </c>
      <c r="D139" s="133">
        <v>0.738379075</v>
      </c>
      <c r="E139" s="133">
        <v>0.533882517</v>
      </c>
      <c r="F139" s="133">
        <v>51.57646249</v>
      </c>
      <c r="G139" s="133">
        <v>18.67285976</v>
      </c>
      <c r="H139" s="133">
        <v>3.799721542</v>
      </c>
      <c r="I139" s="133">
        <v>19.5855615</v>
      </c>
      <c r="J139" s="133">
        <v>2.271906903</v>
      </c>
      <c r="K139" s="133">
        <v>21.8574684</v>
      </c>
      <c r="L139" s="133">
        <v>68.36388323</v>
      </c>
      <c r="M139" s="133">
        <v>42.11715186</v>
      </c>
      <c r="N139" s="133">
        <v>26.24673137</v>
      </c>
      <c r="O139" s="133">
        <v>0.945</v>
      </c>
      <c r="P139" s="133">
        <v>16.53</v>
      </c>
      <c r="Q139" s="133">
        <v>18.2</v>
      </c>
      <c r="R139" s="133">
        <v>426.59</v>
      </c>
      <c r="S139" s="133">
        <v>47.17</v>
      </c>
      <c r="T139" s="133">
        <v>67.21</v>
      </c>
      <c r="U139" s="91"/>
      <c r="V139" s="91"/>
      <c r="W139" s="91"/>
      <c r="X139" s="91"/>
      <c r="Y139" s="91"/>
    </row>
    <row r="140">
      <c r="A140" s="133">
        <v>160.0</v>
      </c>
      <c r="B140" s="134" t="s">
        <v>15</v>
      </c>
      <c r="C140" s="133">
        <v>0.530882255</v>
      </c>
      <c r="D140" s="133">
        <v>0.588674267</v>
      </c>
      <c r="E140" s="133">
        <v>0.458867834</v>
      </c>
      <c r="F140" s="133">
        <v>52.23826755</v>
      </c>
      <c r="G140" s="133">
        <v>18.22160867</v>
      </c>
      <c r="H140" s="133">
        <v>3.167109392</v>
      </c>
      <c r="I140" s="133">
        <v>18.84615385</v>
      </c>
      <c r="J140" s="133">
        <v>2.694055944</v>
      </c>
      <c r="K140" s="133">
        <v>21.54020979</v>
      </c>
      <c r="L140" s="133">
        <v>68.10584958</v>
      </c>
      <c r="M140" s="133">
        <v>40.26811902</v>
      </c>
      <c r="N140" s="133">
        <v>27.83773056</v>
      </c>
      <c r="O140" s="133">
        <v>1.033</v>
      </c>
      <c r="P140" s="133">
        <v>19.76</v>
      </c>
      <c r="Q140" s="133">
        <v>19.52</v>
      </c>
      <c r="R140" s="133">
        <v>418.52</v>
      </c>
      <c r="S140" s="133">
        <v>51.02</v>
      </c>
      <c r="T140" s="133">
        <v>72.86</v>
      </c>
      <c r="U140" s="91"/>
      <c r="V140" s="91"/>
      <c r="W140" s="91"/>
      <c r="X140" s="91"/>
      <c r="Y140" s="91"/>
    </row>
    <row r="141">
      <c r="A141" s="133">
        <v>161.0</v>
      </c>
      <c r="B141" s="134" t="s">
        <v>554</v>
      </c>
      <c r="C141" s="133">
        <v>0.699577272</v>
      </c>
      <c r="D141" s="133">
        <v>0.758493309</v>
      </c>
      <c r="E141" s="133">
        <v>0.637675098</v>
      </c>
      <c r="F141" s="133">
        <v>49.91462816</v>
      </c>
      <c r="G141" s="133">
        <v>18.65015147</v>
      </c>
      <c r="H141" s="133">
        <v>3.070636596</v>
      </c>
      <c r="I141" s="133">
        <v>18.67638811</v>
      </c>
      <c r="J141" s="133">
        <v>2.476724621</v>
      </c>
      <c r="K141" s="133">
        <v>21.15311273</v>
      </c>
      <c r="L141" s="133">
        <v>68.07747489</v>
      </c>
      <c r="M141" s="133">
        <v>40.98658637</v>
      </c>
      <c r="N141" s="133">
        <v>27.09088852</v>
      </c>
      <c r="O141" s="133">
        <v>1.006</v>
      </c>
      <c r="P141" s="133">
        <v>17.96</v>
      </c>
      <c r="Q141" s="133">
        <v>20.24</v>
      </c>
      <c r="R141" s="133">
        <v>390.89</v>
      </c>
      <c r="S141" s="133">
        <v>47.62</v>
      </c>
      <c r="T141" s="133">
        <v>69.04</v>
      </c>
      <c r="U141" s="91"/>
      <c r="V141" s="91"/>
      <c r="W141" s="91"/>
      <c r="X141" s="91"/>
      <c r="Y141" s="91"/>
    </row>
    <row r="142">
      <c r="A142" s="133">
        <v>162.0</v>
      </c>
      <c r="B142" s="134" t="s">
        <v>555</v>
      </c>
      <c r="C142" s="133">
        <v>0.660850211</v>
      </c>
      <c r="D142" s="133">
        <v>0.560719063</v>
      </c>
      <c r="E142" s="133">
        <v>0.477813642</v>
      </c>
      <c r="F142" s="133">
        <v>46.94981873</v>
      </c>
      <c r="G142" s="133">
        <v>17.99259756</v>
      </c>
      <c r="H142" s="133">
        <v>2.564718268</v>
      </c>
      <c r="I142" s="133">
        <v>17.4573055</v>
      </c>
      <c r="J142" s="133">
        <v>2.590822839</v>
      </c>
      <c r="K142" s="133">
        <v>20.04812834</v>
      </c>
      <c r="L142" s="133">
        <v>72.60273973</v>
      </c>
      <c r="M142" s="133">
        <v>43.79192772</v>
      </c>
      <c r="N142" s="133">
        <v>28.81081201</v>
      </c>
      <c r="O142" s="133">
        <v>0.902</v>
      </c>
      <c r="P142" s="133">
        <v>20.84</v>
      </c>
      <c r="Q142" s="133">
        <v>20.84</v>
      </c>
      <c r="R142" s="133">
        <v>398.33</v>
      </c>
      <c r="S142" s="133">
        <v>52.63</v>
      </c>
      <c r="T142" s="133">
        <v>74.58</v>
      </c>
      <c r="U142" s="91"/>
      <c r="V142" s="91"/>
      <c r="W142" s="91"/>
      <c r="X142" s="91"/>
      <c r="Y142" s="91"/>
    </row>
    <row r="143">
      <c r="A143" s="133">
        <v>163.0</v>
      </c>
      <c r="B143" s="134" t="s">
        <v>556</v>
      </c>
      <c r="C143" s="133">
        <v>0.801970677</v>
      </c>
      <c r="D143" s="133">
        <v>0.525811086</v>
      </c>
      <c r="E143" s="133">
        <v>0.578025256</v>
      </c>
      <c r="F143" s="133">
        <v>50.97188411</v>
      </c>
      <c r="G143" s="133">
        <v>19.45147072</v>
      </c>
      <c r="H143" s="133">
        <v>2.935539725</v>
      </c>
      <c r="I143" s="133">
        <v>17.48942172</v>
      </c>
      <c r="J143" s="133">
        <v>2.956468778</v>
      </c>
      <c r="K143" s="133">
        <v>20.4458905</v>
      </c>
      <c r="L143" s="133">
        <v>69.82813495</v>
      </c>
      <c r="M143" s="133">
        <v>42.58446286</v>
      </c>
      <c r="N143" s="133">
        <v>27.24367208</v>
      </c>
      <c r="O143" s="133">
        <v>0.86</v>
      </c>
      <c r="P143" s="133">
        <v>16.77</v>
      </c>
      <c r="Q143" s="133">
        <v>20.84</v>
      </c>
      <c r="R143" s="133">
        <v>432.93</v>
      </c>
      <c r="S143" s="133">
        <v>50.76</v>
      </c>
      <c r="T143" s="133">
        <v>73.48</v>
      </c>
      <c r="U143" s="91"/>
      <c r="V143" s="91"/>
      <c r="W143" s="91"/>
      <c r="X143" s="91"/>
      <c r="Y143" s="91"/>
    </row>
    <row r="144">
      <c r="A144" s="133">
        <v>164.0</v>
      </c>
      <c r="B144" s="134" t="s">
        <v>557</v>
      </c>
      <c r="C144" s="133">
        <v>0.63212744</v>
      </c>
      <c r="D144" s="91"/>
      <c r="E144" s="133">
        <v>0.747958186</v>
      </c>
      <c r="F144" s="133">
        <v>46.65703638</v>
      </c>
      <c r="G144" s="133">
        <v>18.33721501</v>
      </c>
      <c r="H144" s="133">
        <v>2.802294168</v>
      </c>
      <c r="I144" s="133">
        <v>18.02973978</v>
      </c>
      <c r="J144" s="133">
        <v>2.27681086</v>
      </c>
      <c r="K144" s="133">
        <v>20.30655064</v>
      </c>
      <c r="L144" s="133">
        <v>63.14496314</v>
      </c>
      <c r="M144" s="133">
        <v>35.58272951</v>
      </c>
      <c r="N144" s="133">
        <v>27.56223363</v>
      </c>
      <c r="O144" s="133">
        <v>0.905</v>
      </c>
      <c r="P144" s="133">
        <v>20.36</v>
      </c>
      <c r="Q144" s="133">
        <v>22.76</v>
      </c>
      <c r="R144" s="133">
        <v>458.7</v>
      </c>
      <c r="S144" s="133">
        <v>56.82</v>
      </c>
      <c r="T144" s="133">
        <v>71.06</v>
      </c>
      <c r="U144" s="91"/>
      <c r="V144" s="91"/>
      <c r="W144" s="91"/>
      <c r="X144" s="91"/>
      <c r="Y144" s="91"/>
    </row>
    <row r="145">
      <c r="A145" s="133">
        <v>165.0</v>
      </c>
      <c r="B145" s="134" t="s">
        <v>113</v>
      </c>
      <c r="C145" s="133">
        <v>0.918819153</v>
      </c>
      <c r="D145" s="133">
        <v>0.660062535</v>
      </c>
      <c r="E145" s="133">
        <v>0.635429166</v>
      </c>
      <c r="F145" s="133">
        <v>49.62639824</v>
      </c>
      <c r="G145" s="133">
        <v>19.68422387</v>
      </c>
      <c r="H145" s="133">
        <v>3.303348257</v>
      </c>
      <c r="I145" s="133">
        <v>19.34357542</v>
      </c>
      <c r="J145" s="133">
        <v>2.798343068</v>
      </c>
      <c r="K145" s="133">
        <v>22.14191849</v>
      </c>
      <c r="L145" s="133">
        <v>67.01388889</v>
      </c>
      <c r="M145" s="133">
        <v>37.89981158</v>
      </c>
      <c r="N145" s="133">
        <v>29.11407731</v>
      </c>
      <c r="O145" s="133">
        <v>0.827</v>
      </c>
      <c r="P145" s="133">
        <v>17.85</v>
      </c>
      <c r="Q145" s="133">
        <v>17.25</v>
      </c>
      <c r="R145" s="133">
        <v>399.0</v>
      </c>
      <c r="S145" s="133">
        <v>52.36</v>
      </c>
      <c r="T145" s="133">
        <v>71.81</v>
      </c>
      <c r="U145" s="91"/>
      <c r="V145" s="91"/>
      <c r="W145" s="91"/>
      <c r="X145" s="91"/>
      <c r="Y145" s="91"/>
    </row>
    <row r="146">
      <c r="A146" s="133">
        <v>159.0</v>
      </c>
      <c r="B146" s="134" t="s">
        <v>559</v>
      </c>
      <c r="C146" s="133">
        <v>0.658436777</v>
      </c>
      <c r="D146" s="133">
        <v>0.779742542</v>
      </c>
      <c r="E146" s="133">
        <v>0.642584444</v>
      </c>
      <c r="F146" s="133">
        <v>47.2610705</v>
      </c>
      <c r="G146" s="133">
        <v>18.85507583</v>
      </c>
      <c r="H146" s="133">
        <v>3.243932013</v>
      </c>
      <c r="I146" s="133">
        <v>18.86073807</v>
      </c>
      <c r="J146" s="133">
        <v>2.631438741</v>
      </c>
      <c r="K146" s="133">
        <v>21.49217681</v>
      </c>
      <c r="L146" s="133">
        <v>67.68348467</v>
      </c>
      <c r="M146" s="133">
        <v>37.78846214</v>
      </c>
      <c r="N146" s="133">
        <v>29.89502254</v>
      </c>
      <c r="O146" s="133">
        <v>0.775</v>
      </c>
      <c r="P146" s="133">
        <v>18.923225</v>
      </c>
      <c r="Q146" s="133">
        <v>19.58205625</v>
      </c>
      <c r="R146" s="133">
        <v>421.725</v>
      </c>
      <c r="S146" s="133">
        <v>52.63741135</v>
      </c>
      <c r="T146" s="133">
        <v>73.79321231</v>
      </c>
      <c r="U146" s="91"/>
      <c r="V146" s="91"/>
      <c r="W146" s="91"/>
      <c r="X146" s="91"/>
      <c r="Y146" s="91"/>
    </row>
    <row r="147">
      <c r="A147" s="133">
        <v>167.0</v>
      </c>
      <c r="B147" s="134" t="s">
        <v>560</v>
      </c>
      <c r="C147" s="133">
        <v>0.97139764</v>
      </c>
      <c r="D147" s="133">
        <v>0.626944393</v>
      </c>
      <c r="E147" s="133">
        <v>0.61845667</v>
      </c>
      <c r="F147" s="133">
        <v>47.09623778</v>
      </c>
      <c r="G147" s="133">
        <v>18.53386025</v>
      </c>
      <c r="H147" s="133">
        <v>2.776379662</v>
      </c>
      <c r="I147" s="133">
        <v>18.5619956</v>
      </c>
      <c r="J147" s="133">
        <v>3.103381578</v>
      </c>
      <c r="K147" s="133">
        <v>21.66537718</v>
      </c>
      <c r="L147" s="133">
        <v>69.6929239</v>
      </c>
      <c r="M147" s="133">
        <v>41.29627421</v>
      </c>
      <c r="N147" s="133">
        <v>28.39664969</v>
      </c>
      <c r="O147" s="133">
        <v>0.84</v>
      </c>
      <c r="P147" s="133">
        <v>16.77</v>
      </c>
      <c r="Q147" s="133">
        <v>20.36</v>
      </c>
      <c r="R147" s="133">
        <v>403.05</v>
      </c>
      <c r="S147" s="133">
        <v>46.51</v>
      </c>
      <c r="T147" s="133">
        <v>73.96</v>
      </c>
      <c r="U147" s="91"/>
      <c r="V147" s="91"/>
      <c r="W147" s="91"/>
      <c r="X147" s="91"/>
      <c r="Y147" s="91"/>
    </row>
    <row r="148">
      <c r="A148" s="133">
        <v>168.0</v>
      </c>
      <c r="B148" s="134" t="s">
        <v>561</v>
      </c>
      <c r="C148" s="133">
        <v>0.671300443</v>
      </c>
      <c r="D148" s="133">
        <v>0.490027427</v>
      </c>
      <c r="E148" s="133">
        <v>0.627501676</v>
      </c>
      <c r="F148" s="133">
        <v>51.66151261</v>
      </c>
      <c r="G148" s="133">
        <v>18.5567954</v>
      </c>
      <c r="H148" s="133">
        <v>2.786744948</v>
      </c>
      <c r="I148" s="133">
        <v>18.64150943</v>
      </c>
      <c r="J148" s="133">
        <v>2.766312178</v>
      </c>
      <c r="K148" s="133">
        <v>21.40782161</v>
      </c>
      <c r="L148" s="133">
        <v>67.77702243</v>
      </c>
      <c r="M148" s="133">
        <v>39.44111325</v>
      </c>
      <c r="N148" s="133">
        <v>28.33590918</v>
      </c>
      <c r="O148" s="133">
        <v>0.812</v>
      </c>
      <c r="P148" s="133">
        <v>20.12</v>
      </c>
      <c r="Q148" s="133">
        <v>21.56</v>
      </c>
      <c r="R148" s="133">
        <v>418.45</v>
      </c>
      <c r="S148" s="133">
        <v>46.51</v>
      </c>
      <c r="T148" s="133">
        <v>72.58</v>
      </c>
      <c r="U148" s="91"/>
      <c r="V148" s="91"/>
      <c r="W148" s="91"/>
      <c r="X148" s="91"/>
      <c r="Y148" s="91"/>
    </row>
    <row r="149">
      <c r="A149" s="133">
        <v>169.0</v>
      </c>
      <c r="B149" s="134" t="s">
        <v>562</v>
      </c>
      <c r="C149" s="133">
        <v>0.881304971</v>
      </c>
      <c r="D149" s="133">
        <v>0.683012678</v>
      </c>
      <c r="E149" s="133">
        <v>0.663588309</v>
      </c>
      <c r="F149" s="133">
        <v>49.87351075</v>
      </c>
      <c r="G149" s="133">
        <v>19.83270815</v>
      </c>
      <c r="H149" s="133">
        <v>3.75822699</v>
      </c>
      <c r="I149" s="133">
        <v>18.24034335</v>
      </c>
      <c r="J149" s="133">
        <v>2.481271947</v>
      </c>
      <c r="K149" s="133">
        <v>20.72161529</v>
      </c>
      <c r="L149" s="133">
        <v>68.52531181</v>
      </c>
      <c r="M149" s="133">
        <v>39.77783214</v>
      </c>
      <c r="N149" s="133">
        <v>28.74747968</v>
      </c>
      <c r="O149" s="133">
        <v>0.823</v>
      </c>
      <c r="P149" s="133">
        <v>18.44</v>
      </c>
      <c r="Q149" s="133">
        <v>20.48</v>
      </c>
      <c r="R149" s="133">
        <v>425.39</v>
      </c>
      <c r="S149" s="133">
        <v>50.76</v>
      </c>
      <c r="T149" s="133">
        <v>68.37</v>
      </c>
      <c r="U149" s="91"/>
      <c r="V149" s="91"/>
      <c r="W149" s="91"/>
      <c r="X149" s="91"/>
      <c r="Y149" s="91"/>
    </row>
    <row r="150">
      <c r="A150" s="133">
        <v>170.0</v>
      </c>
      <c r="B150" s="134" t="s">
        <v>563</v>
      </c>
      <c r="C150" s="133">
        <v>0.418221111</v>
      </c>
      <c r="D150" s="133">
        <v>0.251102179</v>
      </c>
      <c r="E150" s="133">
        <v>0.229258653</v>
      </c>
      <c r="F150" s="133">
        <v>44.77481304</v>
      </c>
      <c r="G150" s="133">
        <v>17.21608508</v>
      </c>
      <c r="H150" s="133">
        <v>3.227301755</v>
      </c>
      <c r="I150" s="133">
        <v>17.87531807</v>
      </c>
      <c r="J150" s="133">
        <v>2.358923201</v>
      </c>
      <c r="K150" s="133">
        <v>20.23424127</v>
      </c>
      <c r="L150" s="133">
        <v>72.43172952</v>
      </c>
      <c r="M150" s="133">
        <v>39.80018846</v>
      </c>
      <c r="N150" s="133">
        <v>32.63154105</v>
      </c>
      <c r="O150" s="133">
        <v>0.965</v>
      </c>
      <c r="P150" s="133">
        <v>19.64</v>
      </c>
      <c r="Q150" s="133">
        <v>19.16</v>
      </c>
      <c r="R150" s="133">
        <v>370.57</v>
      </c>
      <c r="S150" s="133">
        <v>47.17</v>
      </c>
      <c r="T150" s="133">
        <v>74.23</v>
      </c>
      <c r="U150" s="91"/>
      <c r="V150" s="91"/>
      <c r="W150" s="91"/>
      <c r="X150" s="91"/>
      <c r="Y150" s="91"/>
    </row>
    <row r="151">
      <c r="A151" s="133">
        <v>171.0</v>
      </c>
      <c r="B151" s="134" t="s">
        <v>564</v>
      </c>
      <c r="C151" s="133">
        <v>0.680025589</v>
      </c>
      <c r="D151" s="91"/>
      <c r="E151" s="133">
        <v>0.906334843</v>
      </c>
      <c r="F151" s="133">
        <v>53.71300671</v>
      </c>
      <c r="G151" s="133">
        <v>16.28186854</v>
      </c>
      <c r="H151" s="133">
        <v>2.443970751</v>
      </c>
      <c r="I151" s="133">
        <v>16.90054912</v>
      </c>
      <c r="J151" s="133">
        <v>2.02776083</v>
      </c>
      <c r="K151" s="133">
        <v>18.92830995</v>
      </c>
      <c r="L151" s="133">
        <v>71.02803738</v>
      </c>
      <c r="M151" s="133">
        <v>45.19047899</v>
      </c>
      <c r="N151" s="133">
        <v>25.83755839</v>
      </c>
      <c r="O151" s="133">
        <v>1.053</v>
      </c>
      <c r="P151" s="133">
        <v>17.37</v>
      </c>
      <c r="Q151" s="133">
        <v>20.6</v>
      </c>
      <c r="R151" s="133">
        <v>483.56</v>
      </c>
      <c r="S151" s="133">
        <v>44.84</v>
      </c>
      <c r="T151" s="133">
        <v>72.03</v>
      </c>
      <c r="U151" s="91"/>
      <c r="V151" s="91"/>
      <c r="W151" s="91"/>
      <c r="X151" s="91"/>
      <c r="Y151" s="91"/>
    </row>
    <row r="152">
      <c r="A152" s="133">
        <v>172.0</v>
      </c>
      <c r="B152" s="134" t="s">
        <v>565</v>
      </c>
      <c r="C152" s="133">
        <v>0.816226257</v>
      </c>
      <c r="D152" s="133">
        <v>0.989160638</v>
      </c>
      <c r="E152" s="133">
        <v>0.564027975</v>
      </c>
      <c r="F152" s="133">
        <v>44.68185219</v>
      </c>
      <c r="G152" s="133">
        <v>18.10825778</v>
      </c>
      <c r="H152" s="133">
        <v>3.146797769</v>
      </c>
      <c r="I152" s="133">
        <v>17.18146718</v>
      </c>
      <c r="J152" s="133">
        <v>2.427284427</v>
      </c>
      <c r="K152" s="133">
        <v>19.60875161</v>
      </c>
      <c r="L152" s="133">
        <v>69.4531741</v>
      </c>
      <c r="M152" s="133">
        <v>40.88539055</v>
      </c>
      <c r="N152" s="133">
        <v>28.56778356</v>
      </c>
      <c r="O152" s="133">
        <v>1.076</v>
      </c>
      <c r="P152" s="133">
        <v>16.41</v>
      </c>
      <c r="Q152" s="133">
        <v>19.16</v>
      </c>
      <c r="R152" s="133">
        <v>432.19</v>
      </c>
      <c r="S152" s="133">
        <v>52.36</v>
      </c>
      <c r="T152" s="133">
        <v>69.03</v>
      </c>
      <c r="U152" s="91"/>
      <c r="V152" s="91"/>
      <c r="W152" s="91"/>
      <c r="X152" s="91"/>
      <c r="Y152" s="91"/>
    </row>
    <row r="153">
      <c r="A153" s="133">
        <v>162.0</v>
      </c>
      <c r="B153" s="134" t="s">
        <v>566</v>
      </c>
      <c r="C153" s="133">
        <v>0.624264874</v>
      </c>
      <c r="D153" s="133">
        <v>0.602338504</v>
      </c>
      <c r="E153" s="133">
        <v>0.601921466</v>
      </c>
      <c r="F153" s="133">
        <v>47.21559991</v>
      </c>
      <c r="G153" s="133">
        <v>16.54560753</v>
      </c>
      <c r="H153" s="133">
        <v>3.204894964</v>
      </c>
      <c r="I153" s="133">
        <v>19.12848294</v>
      </c>
      <c r="J153" s="133">
        <v>2.038532233</v>
      </c>
      <c r="K153" s="133">
        <v>21.16701517</v>
      </c>
      <c r="L153" s="133">
        <v>68.16870248</v>
      </c>
      <c r="M153" s="133">
        <v>41.66668089</v>
      </c>
      <c r="N153" s="133">
        <v>26.50202158</v>
      </c>
      <c r="O153" s="133">
        <v>0.941666667</v>
      </c>
      <c r="P153" s="133">
        <v>16.048325</v>
      </c>
      <c r="Q153" s="133">
        <v>19.44230417</v>
      </c>
      <c r="R153" s="133">
        <v>335.22</v>
      </c>
      <c r="S153" s="133">
        <v>48.98140916</v>
      </c>
      <c r="T153" s="133">
        <v>71.64835225</v>
      </c>
      <c r="U153" s="91"/>
      <c r="V153" s="91"/>
      <c r="W153" s="91"/>
      <c r="X153" s="91"/>
      <c r="Y153" s="91"/>
    </row>
    <row r="154">
      <c r="A154" s="133">
        <v>175.0</v>
      </c>
      <c r="B154" s="134" t="s">
        <v>567</v>
      </c>
      <c r="C154" s="133">
        <v>0.752544386</v>
      </c>
      <c r="D154" s="133">
        <v>0.638121958</v>
      </c>
      <c r="E154" s="133">
        <v>0.547863903</v>
      </c>
      <c r="F154" s="133">
        <v>49.88326818</v>
      </c>
      <c r="G154" s="133">
        <v>17.11569309</v>
      </c>
      <c r="H154" s="133">
        <v>2.840066071</v>
      </c>
      <c r="I154" s="133">
        <v>14.25219941</v>
      </c>
      <c r="J154" s="133">
        <v>2.669128232</v>
      </c>
      <c r="K154" s="133">
        <v>16.92132765</v>
      </c>
      <c r="L154" s="133">
        <v>75.2027027</v>
      </c>
      <c r="M154" s="133">
        <v>43.70825924</v>
      </c>
      <c r="N154" s="133">
        <v>31.49444346</v>
      </c>
      <c r="O154" s="133">
        <v>0.838</v>
      </c>
      <c r="P154" s="133">
        <v>19.4</v>
      </c>
      <c r="Q154" s="133">
        <v>20.36</v>
      </c>
      <c r="R154" s="133">
        <v>377.63</v>
      </c>
      <c r="S154" s="133">
        <v>49.5</v>
      </c>
      <c r="T154" s="133">
        <v>72.62</v>
      </c>
      <c r="U154" s="91"/>
      <c r="V154" s="91"/>
      <c r="W154" s="91"/>
      <c r="X154" s="91"/>
      <c r="Y154" s="91"/>
    </row>
    <row r="155">
      <c r="A155" s="133">
        <v>177.0</v>
      </c>
      <c r="B155" s="134" t="s">
        <v>569</v>
      </c>
      <c r="C155" s="133">
        <v>0.623188203</v>
      </c>
      <c r="D155" s="133">
        <v>0.701102737</v>
      </c>
      <c r="E155" s="133">
        <v>0.529164008</v>
      </c>
      <c r="F155" s="133">
        <v>47.38351647</v>
      </c>
      <c r="G155" s="133">
        <v>17.25746831</v>
      </c>
      <c r="H155" s="133">
        <v>2.990719301</v>
      </c>
      <c r="I155" s="133">
        <v>17.37346101</v>
      </c>
      <c r="J155" s="133">
        <v>2.437010322</v>
      </c>
      <c r="K155" s="133">
        <v>19.81047133</v>
      </c>
      <c r="L155" s="133">
        <v>70.93333333</v>
      </c>
      <c r="M155" s="133">
        <v>42.53533152</v>
      </c>
      <c r="N155" s="133">
        <v>28.39800181</v>
      </c>
      <c r="O155" s="133">
        <v>1.035</v>
      </c>
      <c r="P155" s="133">
        <v>15.57</v>
      </c>
      <c r="Q155" s="133">
        <v>18.56</v>
      </c>
      <c r="R155" s="133">
        <v>374.73</v>
      </c>
      <c r="S155" s="133">
        <v>46.08</v>
      </c>
      <c r="T155" s="133">
        <v>68.7</v>
      </c>
      <c r="U155" s="91"/>
      <c r="V155" s="91"/>
      <c r="W155" s="91"/>
      <c r="X155" s="91"/>
      <c r="Y155" s="91"/>
    </row>
    <row r="156">
      <c r="A156" s="133">
        <v>178.0</v>
      </c>
      <c r="B156" s="134" t="s">
        <v>570</v>
      </c>
      <c r="C156" s="133">
        <v>0.642406282</v>
      </c>
      <c r="D156" s="133">
        <v>0.690197257</v>
      </c>
      <c r="E156" s="133">
        <v>0.56266843</v>
      </c>
      <c r="F156" s="133">
        <v>48.03122202</v>
      </c>
      <c r="G156" s="133">
        <v>17.17819443</v>
      </c>
      <c r="H156" s="133">
        <v>3.09436396</v>
      </c>
      <c r="I156" s="133">
        <v>15.87403599</v>
      </c>
      <c r="J156" s="133">
        <v>2.774888993</v>
      </c>
      <c r="K156" s="133">
        <v>18.64892498</v>
      </c>
      <c r="L156" s="133">
        <v>68.95403065</v>
      </c>
      <c r="M156" s="133">
        <v>43.2928888</v>
      </c>
      <c r="N156" s="133">
        <v>25.66114184</v>
      </c>
      <c r="O156" s="133">
        <v>0.898</v>
      </c>
      <c r="P156" s="133">
        <v>18.32</v>
      </c>
      <c r="Q156" s="133">
        <v>17.61</v>
      </c>
      <c r="R156" s="133">
        <v>404.26</v>
      </c>
      <c r="S156" s="133">
        <v>42.92</v>
      </c>
      <c r="T156" s="133">
        <v>72.37</v>
      </c>
      <c r="U156" s="91"/>
      <c r="V156" s="91"/>
      <c r="W156" s="91"/>
      <c r="X156" s="91"/>
      <c r="Y156" s="91"/>
    </row>
    <row r="157">
      <c r="A157" s="133">
        <v>179.0</v>
      </c>
      <c r="B157" s="134" t="s">
        <v>571</v>
      </c>
      <c r="C157" s="133">
        <v>0.816404185</v>
      </c>
      <c r="D157" s="133">
        <v>0.558164917</v>
      </c>
      <c r="E157" s="133">
        <v>0.869544034</v>
      </c>
      <c r="F157" s="133">
        <v>52.07734379</v>
      </c>
      <c r="G157" s="133">
        <v>18.53103893</v>
      </c>
      <c r="H157" s="133">
        <v>3.844088135</v>
      </c>
      <c r="I157" s="133">
        <v>17.6784523</v>
      </c>
      <c r="J157" s="133">
        <v>2.55540057</v>
      </c>
      <c r="K157" s="133">
        <v>20.23385287</v>
      </c>
      <c r="L157" s="133">
        <v>68.37041491</v>
      </c>
      <c r="M157" s="133">
        <v>42.3154841</v>
      </c>
      <c r="N157" s="133">
        <v>26.05493082</v>
      </c>
      <c r="O157" s="133">
        <v>0.986</v>
      </c>
      <c r="P157" s="133">
        <v>18.56</v>
      </c>
      <c r="Q157" s="133">
        <v>18.68</v>
      </c>
      <c r="R157" s="133">
        <v>408.09</v>
      </c>
      <c r="S157" s="133">
        <v>49.75</v>
      </c>
      <c r="T157" s="133">
        <v>69.79</v>
      </c>
      <c r="U157" s="91"/>
      <c r="V157" s="91"/>
      <c r="W157" s="91"/>
      <c r="X157" s="91"/>
      <c r="Y157" s="91"/>
    </row>
    <row r="158">
      <c r="A158" s="133">
        <v>180.0</v>
      </c>
      <c r="B158" s="134" t="s">
        <v>573</v>
      </c>
      <c r="C158" s="133">
        <v>0.637157768</v>
      </c>
      <c r="D158" s="133">
        <v>0.416308665</v>
      </c>
      <c r="E158" s="133">
        <v>0.353931265</v>
      </c>
      <c r="F158" s="133">
        <v>51.83673442</v>
      </c>
      <c r="G158" s="133">
        <v>19.15023291</v>
      </c>
      <c r="H158" s="133">
        <v>2.340637365</v>
      </c>
      <c r="I158" s="133">
        <v>19.10466583</v>
      </c>
      <c r="J158" s="133">
        <v>2.378310214</v>
      </c>
      <c r="K158" s="133">
        <v>21.48297604</v>
      </c>
      <c r="L158" s="133">
        <v>64.1495042</v>
      </c>
      <c r="M158" s="133">
        <v>38.32224271</v>
      </c>
      <c r="N158" s="133">
        <v>25.82726149</v>
      </c>
      <c r="O158" s="133">
        <v>0.63</v>
      </c>
      <c r="P158" s="133">
        <v>20.84</v>
      </c>
      <c r="Q158" s="133">
        <v>24.67</v>
      </c>
      <c r="R158" s="133">
        <v>478.38</v>
      </c>
      <c r="S158" s="133">
        <v>51.81</v>
      </c>
      <c r="T158" s="133">
        <v>69.2</v>
      </c>
      <c r="U158" s="91"/>
      <c r="V158" s="91"/>
      <c r="W158" s="91"/>
      <c r="X158" s="91"/>
      <c r="Y158" s="91"/>
    </row>
    <row r="159">
      <c r="A159" s="133">
        <v>181.0</v>
      </c>
      <c r="B159" s="134" t="s">
        <v>574</v>
      </c>
      <c r="C159" s="133">
        <v>0.537921388</v>
      </c>
      <c r="D159" s="133">
        <v>0.820550129</v>
      </c>
      <c r="E159" s="133">
        <v>0.477432633</v>
      </c>
      <c r="F159" s="133">
        <v>52.8012462</v>
      </c>
      <c r="G159" s="133">
        <v>18.75350005</v>
      </c>
      <c r="H159" s="133">
        <v>2.579664215</v>
      </c>
      <c r="I159" s="133">
        <v>15.83442838</v>
      </c>
      <c r="J159" s="133">
        <v>2.55937164</v>
      </c>
      <c r="K159" s="133">
        <v>18.39380002</v>
      </c>
      <c r="L159" s="133">
        <v>74.53066333</v>
      </c>
      <c r="M159" s="133">
        <v>43.1369253</v>
      </c>
      <c r="N159" s="133">
        <v>31.39373803</v>
      </c>
      <c r="O159" s="133">
        <v>0.905</v>
      </c>
      <c r="P159" s="133">
        <v>19.28</v>
      </c>
      <c r="Q159" s="133">
        <v>19.28</v>
      </c>
      <c r="R159" s="133">
        <v>386.65</v>
      </c>
      <c r="S159" s="133">
        <v>48.78</v>
      </c>
      <c r="T159" s="133">
        <v>71.01</v>
      </c>
      <c r="U159" s="91"/>
      <c r="V159" s="91"/>
      <c r="W159" s="91"/>
      <c r="X159" s="91"/>
      <c r="Y159" s="91"/>
    </row>
    <row r="160">
      <c r="A160" s="133">
        <v>182.0</v>
      </c>
      <c r="B160" s="134" t="s">
        <v>575</v>
      </c>
      <c r="C160" s="133">
        <v>0.613234808</v>
      </c>
      <c r="D160" s="133">
        <v>0.878288899</v>
      </c>
      <c r="E160" s="133">
        <v>0.887243508</v>
      </c>
      <c r="F160" s="133">
        <v>52.97069023</v>
      </c>
      <c r="G160" s="133">
        <v>18.09624002</v>
      </c>
      <c r="H160" s="133">
        <v>2.761692793</v>
      </c>
      <c r="I160" s="133">
        <v>17.43958197</v>
      </c>
      <c r="J160" s="133">
        <v>2.508817766</v>
      </c>
      <c r="K160" s="133">
        <v>19.94839974</v>
      </c>
      <c r="L160" s="133">
        <v>67.78934476</v>
      </c>
      <c r="M160" s="133">
        <v>39.14523259</v>
      </c>
      <c r="N160" s="133">
        <v>28.64411218</v>
      </c>
      <c r="O160" s="133">
        <v>0.882</v>
      </c>
      <c r="P160" s="133">
        <v>21.56</v>
      </c>
      <c r="Q160" s="133">
        <v>20.96</v>
      </c>
      <c r="R160" s="133">
        <v>416.97</v>
      </c>
      <c r="S160" s="133">
        <v>45.87</v>
      </c>
      <c r="T160" s="133">
        <v>72.42</v>
      </c>
      <c r="U160" s="91"/>
      <c r="V160" s="91"/>
      <c r="W160" s="91"/>
      <c r="X160" s="91"/>
      <c r="Y160" s="91"/>
    </row>
    <row r="161">
      <c r="A161" s="133">
        <v>183.0</v>
      </c>
      <c r="B161" s="134" t="s">
        <v>576</v>
      </c>
      <c r="C161" s="133">
        <v>0.611623491</v>
      </c>
      <c r="D161" s="133">
        <v>0.716911471</v>
      </c>
      <c r="E161" s="133">
        <v>0.849084718</v>
      </c>
      <c r="F161" s="133">
        <v>50.54369613</v>
      </c>
      <c r="G161" s="133">
        <v>17.88783203</v>
      </c>
      <c r="H161" s="133">
        <v>2.929777352</v>
      </c>
      <c r="I161" s="133">
        <v>20.69857697</v>
      </c>
      <c r="J161" s="133">
        <v>2.625808538</v>
      </c>
      <c r="K161" s="133">
        <v>23.32438551</v>
      </c>
      <c r="L161" s="133">
        <v>65.3624118</v>
      </c>
      <c r="M161" s="133">
        <v>38.99266956</v>
      </c>
      <c r="N161" s="133">
        <v>26.36974224</v>
      </c>
      <c r="O161" s="133">
        <v>0.92</v>
      </c>
      <c r="P161" s="133">
        <v>16.65</v>
      </c>
      <c r="Q161" s="133">
        <v>20.6</v>
      </c>
      <c r="R161" s="133">
        <v>320.42</v>
      </c>
      <c r="S161" s="133">
        <v>45.25</v>
      </c>
      <c r="T161" s="133">
        <v>69.34</v>
      </c>
      <c r="U161" s="91"/>
      <c r="V161" s="91"/>
      <c r="W161" s="91"/>
      <c r="X161" s="91"/>
      <c r="Y161" s="91"/>
    </row>
    <row r="162">
      <c r="A162" s="133">
        <v>184.0</v>
      </c>
      <c r="B162" s="134" t="s">
        <v>577</v>
      </c>
      <c r="C162" s="133">
        <v>0.776697493</v>
      </c>
      <c r="D162" s="133">
        <v>0.730958445</v>
      </c>
      <c r="E162" s="133">
        <v>0.883003866</v>
      </c>
      <c r="F162" s="133">
        <v>50.82192865</v>
      </c>
      <c r="G162" s="133">
        <v>20.06741575</v>
      </c>
      <c r="H162" s="133">
        <v>2.034599379</v>
      </c>
      <c r="I162" s="133">
        <v>16.10223642</v>
      </c>
      <c r="J162" s="133">
        <v>2.597269823</v>
      </c>
      <c r="K162" s="133">
        <v>18.69950624</v>
      </c>
      <c r="L162" s="133">
        <v>68.09256662</v>
      </c>
      <c r="M162" s="133">
        <v>41.29186276</v>
      </c>
      <c r="N162" s="133">
        <v>26.80070386</v>
      </c>
      <c r="O162" s="133">
        <v>0.96</v>
      </c>
      <c r="P162" s="133">
        <v>19.16</v>
      </c>
      <c r="Q162" s="133">
        <v>20.0</v>
      </c>
      <c r="R162" s="133">
        <v>399.18</v>
      </c>
      <c r="S162" s="133">
        <v>45.05</v>
      </c>
      <c r="T162" s="133">
        <v>67.53</v>
      </c>
      <c r="U162" s="91"/>
      <c r="V162" s="91"/>
      <c r="W162" s="91"/>
      <c r="X162" s="91"/>
      <c r="Y162" s="91"/>
    </row>
    <row r="163">
      <c r="A163" s="133">
        <v>185.0</v>
      </c>
      <c r="B163" s="134" t="s">
        <v>578</v>
      </c>
      <c r="C163" s="133">
        <v>0.517532151</v>
      </c>
      <c r="D163" s="133">
        <v>0.829022568</v>
      </c>
      <c r="E163" s="133">
        <v>0.607922015</v>
      </c>
      <c r="F163" s="133">
        <v>52.14258698</v>
      </c>
      <c r="G163" s="133">
        <v>16.2781825</v>
      </c>
      <c r="H163" s="133">
        <v>2.015065271</v>
      </c>
      <c r="I163" s="133">
        <v>18.40052016</v>
      </c>
      <c r="J163" s="133">
        <v>2.805325689</v>
      </c>
      <c r="K163" s="133">
        <v>21.20584584</v>
      </c>
      <c r="L163" s="133">
        <v>66.14785992</v>
      </c>
      <c r="M163" s="133">
        <v>38.67131556</v>
      </c>
      <c r="N163" s="133">
        <v>27.47654436</v>
      </c>
      <c r="O163" s="133">
        <v>0.96</v>
      </c>
      <c r="P163" s="133">
        <v>14.61</v>
      </c>
      <c r="Q163" s="133">
        <v>16.29</v>
      </c>
      <c r="R163" s="133">
        <v>366.96</v>
      </c>
      <c r="S163" s="133">
        <v>45.87</v>
      </c>
      <c r="T163" s="133">
        <v>69.1</v>
      </c>
      <c r="U163" s="91"/>
      <c r="V163" s="91"/>
      <c r="W163" s="91"/>
      <c r="X163" s="91"/>
      <c r="Y163" s="91"/>
    </row>
    <row r="164">
      <c r="A164" s="133">
        <v>187.0</v>
      </c>
      <c r="B164" s="134" t="s">
        <v>579</v>
      </c>
      <c r="C164" s="133">
        <v>0.598027723</v>
      </c>
      <c r="D164" s="133">
        <v>0.489081591</v>
      </c>
      <c r="E164" s="133">
        <v>0.626859065</v>
      </c>
      <c r="F164" s="133">
        <v>49.64112075</v>
      </c>
      <c r="G164" s="133">
        <v>20.81291003</v>
      </c>
      <c r="H164" s="133">
        <v>2.970824469</v>
      </c>
      <c r="I164" s="133">
        <v>18.0564675</v>
      </c>
      <c r="J164" s="133">
        <v>2.828150182</v>
      </c>
      <c r="K164" s="133">
        <v>20.88461768</v>
      </c>
      <c r="L164" s="133">
        <v>66.66666667</v>
      </c>
      <c r="M164" s="133">
        <v>38.22717034</v>
      </c>
      <c r="N164" s="133">
        <v>28.43949632</v>
      </c>
      <c r="O164" s="133">
        <v>0.972</v>
      </c>
      <c r="P164" s="133">
        <v>19.04</v>
      </c>
      <c r="Q164" s="133">
        <v>21.08</v>
      </c>
      <c r="R164" s="133">
        <v>425.3</v>
      </c>
      <c r="S164" s="133">
        <v>51.28</v>
      </c>
      <c r="T164" s="133">
        <v>68.9</v>
      </c>
      <c r="U164" s="91"/>
      <c r="V164" s="91"/>
      <c r="W164" s="91"/>
      <c r="X164" s="91"/>
      <c r="Y164" s="91"/>
    </row>
    <row r="165">
      <c r="A165" s="133">
        <v>189.0</v>
      </c>
      <c r="B165" s="134" t="s">
        <v>580</v>
      </c>
      <c r="C165" s="133">
        <v>0.603924895</v>
      </c>
      <c r="D165" s="133">
        <v>0.790675619</v>
      </c>
      <c r="E165" s="133">
        <v>0.508566475</v>
      </c>
      <c r="F165" s="133">
        <v>50.54109174</v>
      </c>
      <c r="G165" s="133">
        <v>21.95877154</v>
      </c>
      <c r="H165" s="133">
        <v>2.592711259</v>
      </c>
      <c r="I165" s="133">
        <v>16.84958037</v>
      </c>
      <c r="J165" s="133">
        <v>3.019602089</v>
      </c>
      <c r="K165" s="133">
        <v>19.86918246</v>
      </c>
      <c r="L165" s="133">
        <v>71.16077866</v>
      </c>
      <c r="M165" s="133">
        <v>41.01032691</v>
      </c>
      <c r="N165" s="133">
        <v>30.15045175</v>
      </c>
      <c r="O165" s="133">
        <v>0.907</v>
      </c>
      <c r="P165" s="133">
        <v>18.56</v>
      </c>
      <c r="Q165" s="133">
        <v>18.8</v>
      </c>
      <c r="R165" s="133">
        <v>372.74</v>
      </c>
      <c r="S165" s="133">
        <v>46.95</v>
      </c>
      <c r="T165" s="133">
        <v>72.4</v>
      </c>
      <c r="U165" s="91"/>
      <c r="V165" s="91"/>
      <c r="W165" s="91"/>
      <c r="X165" s="91"/>
      <c r="Y165" s="91"/>
    </row>
    <row r="166">
      <c r="A166" s="133">
        <v>190.0</v>
      </c>
      <c r="B166" s="134" t="s">
        <v>581</v>
      </c>
      <c r="C166" s="133">
        <v>0.510015815</v>
      </c>
      <c r="D166" s="133">
        <v>0.608105687</v>
      </c>
      <c r="E166" s="133">
        <v>0.428114727</v>
      </c>
      <c r="F166" s="133">
        <v>49.59963478</v>
      </c>
      <c r="G166" s="133">
        <v>19.6444462</v>
      </c>
      <c r="H166" s="133">
        <v>2.738720228</v>
      </c>
      <c r="I166" s="133">
        <v>17.29660474</v>
      </c>
      <c r="J166" s="133">
        <v>3.320540446</v>
      </c>
      <c r="K166" s="133">
        <v>20.61714519</v>
      </c>
      <c r="L166" s="133">
        <v>69.3000693</v>
      </c>
      <c r="M166" s="133">
        <v>38.35505831</v>
      </c>
      <c r="N166" s="133">
        <v>30.94501099</v>
      </c>
      <c r="O166" s="133">
        <v>0.918</v>
      </c>
      <c r="P166" s="133">
        <v>14.73</v>
      </c>
      <c r="Q166" s="133">
        <v>18.8</v>
      </c>
      <c r="R166" s="133">
        <v>389.21</v>
      </c>
      <c r="S166" s="133">
        <v>46.51</v>
      </c>
      <c r="T166" s="133">
        <v>74.57</v>
      </c>
      <c r="U166" s="91"/>
      <c r="V166" s="91"/>
      <c r="W166" s="91"/>
      <c r="X166" s="91"/>
      <c r="Y166" s="91"/>
    </row>
    <row r="167">
      <c r="A167" s="133">
        <v>191.0</v>
      </c>
      <c r="B167" s="134" t="s">
        <v>583</v>
      </c>
      <c r="C167" s="133">
        <v>0.686861875</v>
      </c>
      <c r="D167" s="133">
        <v>0.890675758</v>
      </c>
      <c r="E167" s="133">
        <v>0.567245554</v>
      </c>
      <c r="F167" s="133">
        <v>48.26533556</v>
      </c>
      <c r="G167" s="133">
        <v>19.54491341</v>
      </c>
      <c r="H167" s="133">
        <v>2.490354999</v>
      </c>
      <c r="I167" s="133">
        <v>17.8614098</v>
      </c>
      <c r="J167" s="133">
        <v>2.427527968</v>
      </c>
      <c r="K167" s="133">
        <v>20.28893776</v>
      </c>
      <c r="L167" s="133">
        <v>71.31560029</v>
      </c>
      <c r="M167" s="133">
        <v>40.84533378</v>
      </c>
      <c r="N167" s="133">
        <v>30.47026651</v>
      </c>
      <c r="O167" s="133">
        <v>0.946</v>
      </c>
      <c r="P167" s="133">
        <v>18.44</v>
      </c>
      <c r="Q167" s="133">
        <v>17.85</v>
      </c>
      <c r="R167" s="133">
        <v>416.72</v>
      </c>
      <c r="S167" s="133">
        <v>44.25</v>
      </c>
      <c r="T167" s="133">
        <v>67.82</v>
      </c>
      <c r="U167" s="91"/>
      <c r="V167" s="91"/>
      <c r="W167" s="91"/>
      <c r="X167" s="91"/>
      <c r="Y167" s="91"/>
    </row>
    <row r="168">
      <c r="A168" s="133">
        <v>192.0</v>
      </c>
      <c r="B168" s="134" t="s">
        <v>584</v>
      </c>
      <c r="C168" s="133">
        <v>0.591445776</v>
      </c>
      <c r="D168" s="133">
        <v>0.779050204</v>
      </c>
      <c r="E168" s="133">
        <v>0.602227194</v>
      </c>
      <c r="F168" s="133">
        <v>46.90800023</v>
      </c>
      <c r="G168" s="133">
        <v>18.80082611</v>
      </c>
      <c r="H168" s="133">
        <v>2.757555826</v>
      </c>
      <c r="I168" s="133">
        <v>18.65524061</v>
      </c>
      <c r="J168" s="133">
        <v>2.94615569</v>
      </c>
      <c r="K168" s="133">
        <v>21.6013963</v>
      </c>
      <c r="L168" s="133">
        <v>69.71504307</v>
      </c>
      <c r="M168" s="133">
        <v>43.87136294</v>
      </c>
      <c r="N168" s="133">
        <v>25.84368013</v>
      </c>
      <c r="O168" s="133">
        <v>0.854</v>
      </c>
      <c r="P168" s="133">
        <v>18.68</v>
      </c>
      <c r="Q168" s="133">
        <v>18.8</v>
      </c>
      <c r="R168" s="133">
        <v>367.16</v>
      </c>
      <c r="S168" s="133">
        <v>45.87</v>
      </c>
      <c r="T168" s="133">
        <v>73.36</v>
      </c>
      <c r="U168" s="91"/>
      <c r="V168" s="91"/>
      <c r="W168" s="91"/>
      <c r="X168" s="91"/>
      <c r="Y168" s="91"/>
    </row>
    <row r="169">
      <c r="A169" s="133">
        <v>193.0</v>
      </c>
      <c r="B169" s="134" t="s">
        <v>37</v>
      </c>
      <c r="C169" s="133">
        <v>0.565829262</v>
      </c>
      <c r="D169" s="133">
        <v>0.534562054</v>
      </c>
      <c r="E169" s="133">
        <v>0.496696928</v>
      </c>
      <c r="F169" s="133">
        <v>51.29937482</v>
      </c>
      <c r="G169" s="133">
        <v>20.83841269</v>
      </c>
      <c r="H169" s="133">
        <v>2.76583012</v>
      </c>
      <c r="I169" s="133">
        <v>17.23329831</v>
      </c>
      <c r="J169" s="133">
        <v>2.586039408</v>
      </c>
      <c r="K169" s="133">
        <v>19.81933772</v>
      </c>
      <c r="L169" s="133">
        <v>69.4523322</v>
      </c>
      <c r="M169" s="133">
        <v>40.29064903</v>
      </c>
      <c r="N169" s="133">
        <v>29.16168317</v>
      </c>
      <c r="O169" s="133">
        <v>0.981</v>
      </c>
      <c r="P169" s="133">
        <v>19.2825875</v>
      </c>
      <c r="Q169" s="133">
        <v>19.0430125</v>
      </c>
      <c r="R169" s="133">
        <v>443.0</v>
      </c>
      <c r="S169" s="133">
        <v>50.39350089</v>
      </c>
      <c r="T169" s="133">
        <v>69.46247411</v>
      </c>
      <c r="U169" s="91"/>
      <c r="V169" s="91"/>
      <c r="W169" s="91"/>
      <c r="X169" s="91"/>
      <c r="Y169" s="91"/>
    </row>
    <row r="170">
      <c r="A170" s="133">
        <v>194.0</v>
      </c>
      <c r="B170" s="134" t="s">
        <v>11</v>
      </c>
      <c r="C170" s="133">
        <v>0.61034799</v>
      </c>
      <c r="D170" s="133">
        <v>1.026813799</v>
      </c>
      <c r="E170" s="133">
        <v>0.671868682</v>
      </c>
      <c r="F170" s="133">
        <v>48.87861581</v>
      </c>
      <c r="G170" s="133">
        <v>18.86144833</v>
      </c>
      <c r="H170" s="133">
        <v>2.719958067</v>
      </c>
      <c r="I170" s="133">
        <v>18.21192053</v>
      </c>
      <c r="J170" s="133">
        <v>2.72372065</v>
      </c>
      <c r="K170" s="133">
        <v>20.93564118</v>
      </c>
      <c r="L170" s="133">
        <v>67.46835443</v>
      </c>
      <c r="M170" s="133">
        <v>40.18195481</v>
      </c>
      <c r="N170" s="133">
        <v>27.28639962</v>
      </c>
      <c r="O170" s="133">
        <v>0.823</v>
      </c>
      <c r="P170" s="133">
        <v>19.04</v>
      </c>
      <c r="Q170" s="133">
        <v>22.04</v>
      </c>
      <c r="R170" s="133">
        <v>378.02</v>
      </c>
      <c r="S170" s="133">
        <v>49.26</v>
      </c>
      <c r="T170" s="133">
        <v>70.1</v>
      </c>
      <c r="U170" s="91"/>
      <c r="V170" s="91"/>
      <c r="W170" s="91"/>
      <c r="X170" s="91"/>
      <c r="Y170" s="91"/>
    </row>
    <row r="171">
      <c r="A171" s="133">
        <v>195.0</v>
      </c>
      <c r="B171" s="134" t="s">
        <v>585</v>
      </c>
      <c r="C171" s="133">
        <v>0.536013143</v>
      </c>
      <c r="D171" s="133">
        <v>0.816717532</v>
      </c>
      <c r="E171" s="133">
        <v>0.590388581</v>
      </c>
      <c r="F171" s="133">
        <v>50.76517185</v>
      </c>
      <c r="G171" s="133">
        <v>19.0941462</v>
      </c>
      <c r="H171" s="133">
        <v>2.904179024</v>
      </c>
      <c r="I171" s="133">
        <v>16.6560712</v>
      </c>
      <c r="J171" s="133">
        <v>2.942957869</v>
      </c>
      <c r="K171" s="133">
        <v>19.59902907</v>
      </c>
      <c r="L171" s="133">
        <v>70.65637066</v>
      </c>
      <c r="M171" s="133">
        <v>40.74339511</v>
      </c>
      <c r="N171" s="133">
        <v>29.91297555</v>
      </c>
      <c r="O171" s="133">
        <v>0.932</v>
      </c>
      <c r="P171" s="133">
        <v>18.68</v>
      </c>
      <c r="Q171" s="133">
        <v>19.28</v>
      </c>
      <c r="R171" s="133">
        <v>352.92</v>
      </c>
      <c r="S171" s="133">
        <v>45.66</v>
      </c>
      <c r="T171" s="133">
        <v>72.78</v>
      </c>
      <c r="U171" s="91"/>
      <c r="V171" s="91"/>
      <c r="W171" s="91"/>
      <c r="X171" s="91"/>
      <c r="Y171" s="91"/>
    </row>
    <row r="172">
      <c r="A172" s="133">
        <v>196.0</v>
      </c>
      <c r="B172" s="134" t="s">
        <v>586</v>
      </c>
      <c r="C172" s="133">
        <v>0.538163188</v>
      </c>
      <c r="D172" s="133">
        <v>1.334027576</v>
      </c>
      <c r="E172" s="133">
        <v>0.659031998</v>
      </c>
      <c r="F172" s="133">
        <v>40.66209448</v>
      </c>
      <c r="G172" s="133">
        <v>13.91230467</v>
      </c>
      <c r="H172" s="133">
        <v>1.901606843</v>
      </c>
      <c r="I172" s="133">
        <v>17.65860039</v>
      </c>
      <c r="J172" s="133">
        <v>2.004072775</v>
      </c>
      <c r="K172" s="133">
        <v>19.66267317</v>
      </c>
      <c r="L172" s="133">
        <v>69.1166989</v>
      </c>
      <c r="M172" s="133">
        <v>40.05885283</v>
      </c>
      <c r="N172" s="133">
        <v>29.05784607</v>
      </c>
      <c r="O172" s="133">
        <v>0.829</v>
      </c>
      <c r="P172" s="133">
        <v>17.61</v>
      </c>
      <c r="Q172" s="133">
        <v>20.0</v>
      </c>
      <c r="R172" s="133">
        <v>385.81</v>
      </c>
      <c r="S172" s="133">
        <v>44.64</v>
      </c>
      <c r="T172" s="133">
        <v>71.18</v>
      </c>
      <c r="U172" s="91"/>
      <c r="V172" s="91"/>
      <c r="W172" s="91"/>
      <c r="X172" s="91"/>
      <c r="Y172" s="91"/>
    </row>
    <row r="173">
      <c r="A173" s="133">
        <v>197.0</v>
      </c>
      <c r="B173" s="134" t="s">
        <v>587</v>
      </c>
      <c r="C173" s="133">
        <v>0.76393047</v>
      </c>
      <c r="D173" s="133">
        <v>1.414188277</v>
      </c>
      <c r="E173" s="133">
        <v>0.716373063</v>
      </c>
      <c r="F173" s="133">
        <v>48.96549899</v>
      </c>
      <c r="G173" s="133">
        <v>20.01999156</v>
      </c>
      <c r="H173" s="133">
        <v>3.040011462</v>
      </c>
      <c r="I173" s="133">
        <v>17.99870045</v>
      </c>
      <c r="J173" s="133">
        <v>2.903361096</v>
      </c>
      <c r="K173" s="133">
        <v>20.90206155</v>
      </c>
      <c r="L173" s="133">
        <v>70.48231511</v>
      </c>
      <c r="M173" s="133">
        <v>39.41155149</v>
      </c>
      <c r="N173" s="133">
        <v>31.07076363</v>
      </c>
      <c r="O173" s="133">
        <v>0.635</v>
      </c>
      <c r="P173" s="133">
        <v>18.68</v>
      </c>
      <c r="Q173" s="133">
        <v>18.8</v>
      </c>
      <c r="R173" s="133">
        <v>377.71</v>
      </c>
      <c r="S173" s="133">
        <v>46.08</v>
      </c>
      <c r="T173" s="133">
        <v>72.33</v>
      </c>
      <c r="U173" s="91"/>
      <c r="V173" s="91"/>
      <c r="W173" s="91"/>
      <c r="X173" s="91"/>
      <c r="Y173" s="91"/>
    </row>
    <row r="174">
      <c r="A174" s="133">
        <v>198.0</v>
      </c>
      <c r="B174" s="134" t="s">
        <v>588</v>
      </c>
      <c r="C174" s="133">
        <v>0.63597757</v>
      </c>
      <c r="D174" s="133">
        <v>0.66607859</v>
      </c>
      <c r="E174" s="133">
        <v>0.488934682</v>
      </c>
      <c r="F174" s="133">
        <v>48.54626877</v>
      </c>
      <c r="G174" s="133">
        <v>20.33699928</v>
      </c>
      <c r="H174" s="133">
        <v>3.321614157</v>
      </c>
      <c r="I174" s="133">
        <v>19.40768746</v>
      </c>
      <c r="J174" s="133">
        <v>3.266139657</v>
      </c>
      <c r="K174" s="133">
        <v>22.67382712</v>
      </c>
      <c r="L174" s="133">
        <v>68.82566586</v>
      </c>
      <c r="M174" s="133">
        <v>38.56620202</v>
      </c>
      <c r="N174" s="133">
        <v>30.25946384</v>
      </c>
      <c r="O174" s="133">
        <v>0.716</v>
      </c>
      <c r="P174" s="133">
        <v>19.04</v>
      </c>
      <c r="Q174" s="133">
        <v>18.8</v>
      </c>
      <c r="R174" s="133">
        <v>402.04</v>
      </c>
      <c r="S174" s="133">
        <v>49.02</v>
      </c>
      <c r="T174" s="133">
        <v>73.02</v>
      </c>
      <c r="U174" s="91"/>
      <c r="V174" s="91"/>
      <c r="W174" s="91"/>
      <c r="X174" s="91"/>
      <c r="Y174" s="91"/>
    </row>
    <row r="175">
      <c r="A175" s="133">
        <v>200.0</v>
      </c>
      <c r="B175" s="134" t="s">
        <v>589</v>
      </c>
      <c r="C175" s="133">
        <v>0.538205987</v>
      </c>
      <c r="D175" s="133">
        <v>0.540813824</v>
      </c>
      <c r="E175" s="133">
        <v>0.674015515</v>
      </c>
      <c r="F175" s="133">
        <v>51.90731998</v>
      </c>
      <c r="G175" s="133">
        <v>18.7135535</v>
      </c>
      <c r="H175" s="133">
        <v>2.542771218</v>
      </c>
      <c r="I175" s="133">
        <v>17.70963705</v>
      </c>
      <c r="J175" s="133">
        <v>3.163841165</v>
      </c>
      <c r="K175" s="133">
        <v>20.87347821</v>
      </c>
      <c r="L175" s="133">
        <v>68.4418146</v>
      </c>
      <c r="M175" s="133">
        <v>38.2083849</v>
      </c>
      <c r="N175" s="133">
        <v>30.23342969</v>
      </c>
      <c r="O175" s="133">
        <v>0.771</v>
      </c>
      <c r="P175" s="133">
        <v>17.73</v>
      </c>
      <c r="Q175" s="133">
        <v>21.56</v>
      </c>
      <c r="R175" s="133">
        <v>376.08</v>
      </c>
      <c r="S175" s="133">
        <v>47.17</v>
      </c>
      <c r="T175" s="133">
        <v>73.6</v>
      </c>
      <c r="U175" s="91"/>
      <c r="V175" s="91"/>
      <c r="W175" s="91"/>
      <c r="X175" s="91"/>
      <c r="Y175" s="91"/>
    </row>
    <row r="176">
      <c r="A176" s="133">
        <v>201.0</v>
      </c>
      <c r="B176" s="134" t="s">
        <v>592</v>
      </c>
      <c r="C176" s="133">
        <v>0.445604528</v>
      </c>
      <c r="D176" s="133">
        <v>0.373224369</v>
      </c>
      <c r="E176" s="133">
        <v>0.606183711</v>
      </c>
      <c r="F176" s="133">
        <v>53.44011728</v>
      </c>
      <c r="G176" s="133">
        <v>18.60029472</v>
      </c>
      <c r="H176" s="133">
        <v>3.10052913</v>
      </c>
      <c r="I176" s="133">
        <v>16.99554424</v>
      </c>
      <c r="J176" s="133">
        <v>2.993952896</v>
      </c>
      <c r="K176" s="133">
        <v>19.98949714</v>
      </c>
      <c r="L176" s="133">
        <v>69.58333333</v>
      </c>
      <c r="M176" s="133">
        <v>42.95127482</v>
      </c>
      <c r="N176" s="133">
        <v>26.63205851</v>
      </c>
      <c r="O176" s="133">
        <v>1.031</v>
      </c>
      <c r="P176" s="133">
        <v>17.49</v>
      </c>
      <c r="Q176" s="133">
        <v>19.76</v>
      </c>
      <c r="R176" s="133">
        <v>428.41</v>
      </c>
      <c r="S176" s="133">
        <v>46.51</v>
      </c>
      <c r="T176" s="133">
        <v>73.64</v>
      </c>
      <c r="U176" s="91"/>
      <c r="V176" s="91"/>
      <c r="W176" s="91"/>
      <c r="X176" s="91"/>
      <c r="Y176" s="91"/>
    </row>
    <row r="177">
      <c r="A177" s="133">
        <v>202.0</v>
      </c>
      <c r="B177" s="134" t="s">
        <v>593</v>
      </c>
      <c r="C177" s="133">
        <v>0.547817761</v>
      </c>
      <c r="D177" s="133">
        <v>0.463652352</v>
      </c>
      <c r="E177" s="133">
        <v>0.488118935</v>
      </c>
      <c r="F177" s="133">
        <v>52.15526184</v>
      </c>
      <c r="G177" s="133">
        <v>20.02625456</v>
      </c>
      <c r="H177" s="133">
        <v>3.149721497</v>
      </c>
      <c r="I177" s="133">
        <v>18.61219196</v>
      </c>
      <c r="J177" s="133">
        <v>2.603466572</v>
      </c>
      <c r="K177" s="133">
        <v>21.21565853</v>
      </c>
      <c r="L177" s="133">
        <v>69.50032446</v>
      </c>
      <c r="M177" s="133">
        <v>42.01202825</v>
      </c>
      <c r="N177" s="133">
        <v>27.48829621</v>
      </c>
      <c r="O177" s="133">
        <v>0.865</v>
      </c>
      <c r="P177" s="133">
        <v>17.61</v>
      </c>
      <c r="Q177" s="133">
        <v>19.28</v>
      </c>
      <c r="R177" s="133">
        <v>403.2</v>
      </c>
      <c r="S177" s="133">
        <v>45.87</v>
      </c>
      <c r="T177" s="133">
        <v>70.11</v>
      </c>
      <c r="U177" s="91"/>
      <c r="V177" s="91"/>
      <c r="W177" s="91"/>
      <c r="X177" s="91"/>
      <c r="Y177" s="91"/>
    </row>
    <row r="178">
      <c r="A178" s="133">
        <v>203.0</v>
      </c>
      <c r="B178" s="134" t="s">
        <v>594</v>
      </c>
      <c r="C178" s="133">
        <v>0.45434121</v>
      </c>
      <c r="D178" s="133">
        <v>0.47231668</v>
      </c>
      <c r="E178" s="133">
        <v>0.378859108</v>
      </c>
      <c r="F178" s="133">
        <v>44.90742265</v>
      </c>
      <c r="G178" s="133">
        <v>18.2394415</v>
      </c>
      <c r="H178" s="133">
        <v>2.449321745</v>
      </c>
      <c r="I178" s="133">
        <v>18.85676741</v>
      </c>
      <c r="J178" s="133">
        <v>2.341625851</v>
      </c>
      <c r="K178" s="133">
        <v>21.19839326</v>
      </c>
      <c r="L178" s="133">
        <v>69.78776529</v>
      </c>
      <c r="M178" s="133">
        <v>40.7832083</v>
      </c>
      <c r="N178" s="133">
        <v>29.00455699</v>
      </c>
      <c r="O178" s="133">
        <v>0.867</v>
      </c>
      <c r="P178" s="133">
        <v>17.37</v>
      </c>
      <c r="Q178" s="133">
        <v>16.17</v>
      </c>
      <c r="R178" s="133">
        <v>375.44</v>
      </c>
      <c r="S178" s="133">
        <v>46.51</v>
      </c>
      <c r="T178" s="133">
        <v>69.34</v>
      </c>
      <c r="U178" s="91"/>
      <c r="V178" s="91"/>
      <c r="W178" s="91"/>
      <c r="X178" s="91"/>
      <c r="Y178" s="91"/>
    </row>
    <row r="179">
      <c r="A179" s="133">
        <v>204.0</v>
      </c>
      <c r="B179" s="134" t="s">
        <v>596</v>
      </c>
      <c r="C179" s="133">
        <v>0.460436586</v>
      </c>
      <c r="D179" s="133">
        <v>0.434475188</v>
      </c>
      <c r="E179" s="133">
        <v>0.359470157</v>
      </c>
      <c r="F179" s="133">
        <v>52.40399995</v>
      </c>
      <c r="G179" s="133">
        <v>18.75221785</v>
      </c>
      <c r="H179" s="133">
        <v>3.461155215</v>
      </c>
      <c r="I179" s="133">
        <v>19.25545571</v>
      </c>
      <c r="J179" s="133">
        <v>3.08268176</v>
      </c>
      <c r="K179" s="133">
        <v>22.33813747</v>
      </c>
      <c r="L179" s="133">
        <v>67.24832215</v>
      </c>
      <c r="M179" s="133">
        <v>40.42280803</v>
      </c>
      <c r="N179" s="133">
        <v>26.82551412</v>
      </c>
      <c r="O179" s="133">
        <v>0.899</v>
      </c>
      <c r="P179" s="133">
        <v>18.32</v>
      </c>
      <c r="Q179" s="133">
        <v>17.37</v>
      </c>
      <c r="R179" s="133">
        <v>387.07</v>
      </c>
      <c r="S179" s="133">
        <v>50.76</v>
      </c>
      <c r="T179" s="133">
        <v>73.82</v>
      </c>
      <c r="U179" s="91"/>
      <c r="V179" s="91"/>
      <c r="W179" s="91"/>
      <c r="X179" s="91"/>
      <c r="Y179" s="91"/>
    </row>
    <row r="180">
      <c r="A180" s="133">
        <v>205.0</v>
      </c>
      <c r="B180" s="134" t="s">
        <v>598</v>
      </c>
      <c r="C180" s="133">
        <v>0.572651879</v>
      </c>
      <c r="D180" s="133">
        <v>0.973449008</v>
      </c>
      <c r="E180" s="133">
        <v>0.625429848</v>
      </c>
      <c r="F180" s="133">
        <v>46.06790242</v>
      </c>
      <c r="G180" s="133">
        <v>15.7156893</v>
      </c>
      <c r="H180" s="133">
        <v>2.55502752</v>
      </c>
      <c r="I180" s="133">
        <v>16.6442953</v>
      </c>
      <c r="J180" s="133">
        <v>2.635387431</v>
      </c>
      <c r="K180" s="133">
        <v>19.27968273</v>
      </c>
      <c r="L180" s="133">
        <v>70.22742936</v>
      </c>
      <c r="M180" s="133">
        <v>42.73948373</v>
      </c>
      <c r="N180" s="133">
        <v>27.48794563</v>
      </c>
      <c r="O180" s="133">
        <v>0.867</v>
      </c>
      <c r="P180" s="133">
        <v>18.08</v>
      </c>
      <c r="Q180" s="133">
        <v>18.8</v>
      </c>
      <c r="R180" s="133">
        <v>378.89</v>
      </c>
      <c r="S180" s="133">
        <v>45.25</v>
      </c>
      <c r="T180" s="133">
        <v>72.79</v>
      </c>
      <c r="U180" s="91"/>
      <c r="V180" s="91"/>
      <c r="W180" s="91"/>
      <c r="X180" s="91"/>
      <c r="Y180" s="91"/>
    </row>
    <row r="181">
      <c r="A181" s="133">
        <v>206.0</v>
      </c>
      <c r="B181" s="134" t="s">
        <v>599</v>
      </c>
      <c r="C181" s="133">
        <v>0.624801522</v>
      </c>
      <c r="D181" s="133">
        <v>0.555174292</v>
      </c>
      <c r="E181" s="133">
        <v>0.666620456</v>
      </c>
      <c r="F181" s="133">
        <v>48.1433285</v>
      </c>
      <c r="G181" s="133">
        <v>17.27808196</v>
      </c>
      <c r="H181" s="133">
        <v>2.38098622</v>
      </c>
      <c r="I181" s="133">
        <v>18.33648393</v>
      </c>
      <c r="J181" s="133">
        <v>2.258234519</v>
      </c>
      <c r="K181" s="133">
        <v>20.59471845</v>
      </c>
      <c r="L181" s="133">
        <v>71.71314741</v>
      </c>
      <c r="M181" s="133">
        <v>43.5532246</v>
      </c>
      <c r="N181" s="133">
        <v>28.15992281</v>
      </c>
      <c r="O181" s="133">
        <v>0.927</v>
      </c>
      <c r="P181" s="133">
        <v>14.97</v>
      </c>
      <c r="Q181" s="133">
        <v>20.48</v>
      </c>
      <c r="R181" s="133">
        <v>455.02</v>
      </c>
      <c r="S181" s="133">
        <v>49.5</v>
      </c>
      <c r="T181" s="133">
        <v>69.82</v>
      </c>
      <c r="U181" s="91"/>
      <c r="V181" s="91"/>
      <c r="W181" s="91"/>
      <c r="X181" s="91"/>
      <c r="Y181" s="91"/>
    </row>
    <row r="182">
      <c r="A182" s="133">
        <v>207.0</v>
      </c>
      <c r="B182" s="134" t="s">
        <v>600</v>
      </c>
      <c r="C182" s="133">
        <v>0.552543676</v>
      </c>
      <c r="D182" s="91"/>
      <c r="E182" s="133">
        <v>1.04918335</v>
      </c>
      <c r="F182" s="133">
        <v>58.91930382</v>
      </c>
      <c r="G182" s="133">
        <v>13.87926584</v>
      </c>
      <c r="H182" s="133">
        <v>2.404144569</v>
      </c>
      <c r="I182" s="133">
        <v>15.92105263</v>
      </c>
      <c r="J182" s="133">
        <v>2.016626794</v>
      </c>
      <c r="K182" s="133">
        <v>17.93767943</v>
      </c>
      <c r="L182" s="133">
        <v>73.89937107</v>
      </c>
      <c r="M182" s="133">
        <v>48.14297564</v>
      </c>
      <c r="N182" s="133">
        <v>25.75639543</v>
      </c>
      <c r="O182" s="133">
        <v>0.949</v>
      </c>
      <c r="P182" s="133">
        <v>16.05</v>
      </c>
      <c r="Q182" s="133">
        <v>20.0</v>
      </c>
      <c r="R182" s="133">
        <v>515.16</v>
      </c>
      <c r="S182" s="133">
        <v>53.19</v>
      </c>
      <c r="T182" s="133">
        <v>73.96</v>
      </c>
      <c r="U182" s="91"/>
      <c r="V182" s="91"/>
      <c r="W182" s="91"/>
      <c r="X182" s="91"/>
      <c r="Y182" s="91"/>
    </row>
    <row r="183">
      <c r="A183" s="133">
        <v>209.0</v>
      </c>
      <c r="B183" s="134" t="s">
        <v>313</v>
      </c>
      <c r="C183" s="133">
        <v>0.554712223</v>
      </c>
      <c r="D183" s="133">
        <v>0.472239784</v>
      </c>
      <c r="E183" s="133">
        <v>0.512725352</v>
      </c>
      <c r="F183" s="133">
        <v>47.49090714</v>
      </c>
      <c r="G183" s="133">
        <v>18.14431671</v>
      </c>
      <c r="H183" s="133">
        <v>2.835359082</v>
      </c>
      <c r="I183" s="133">
        <v>22.05755892</v>
      </c>
      <c r="J183" s="133">
        <v>1.769591955</v>
      </c>
      <c r="K183" s="133">
        <v>23.82715088</v>
      </c>
      <c r="L183" s="133">
        <v>68.32855322</v>
      </c>
      <c r="M183" s="133">
        <v>41.25564999</v>
      </c>
      <c r="N183" s="133">
        <v>27.07290323</v>
      </c>
      <c r="O183" s="133">
        <v>0.882</v>
      </c>
      <c r="P183" s="133">
        <v>14.55098125</v>
      </c>
      <c r="Q183" s="133">
        <v>17.18630625</v>
      </c>
      <c r="R183" s="133">
        <v>352.205</v>
      </c>
      <c r="S183" s="133">
        <v>47.39814441</v>
      </c>
      <c r="T183" s="133">
        <v>63.77477013</v>
      </c>
      <c r="U183" s="91"/>
      <c r="V183" s="91"/>
      <c r="W183" s="91"/>
      <c r="X183" s="91"/>
      <c r="Y183" s="91"/>
    </row>
    <row r="184">
      <c r="A184" s="133">
        <v>210.0</v>
      </c>
      <c r="B184" s="134" t="s">
        <v>601</v>
      </c>
      <c r="C184" s="133">
        <v>0.512645767</v>
      </c>
      <c r="D184" s="133">
        <v>0.637938658</v>
      </c>
      <c r="E184" s="133">
        <v>0.435634337</v>
      </c>
      <c r="F184" s="133">
        <v>50.28551807</v>
      </c>
      <c r="G184" s="133">
        <v>19.9236444</v>
      </c>
      <c r="H184" s="133">
        <v>2.861234758</v>
      </c>
      <c r="I184" s="133">
        <v>18.04560261</v>
      </c>
      <c r="J184" s="133">
        <v>3.197660646</v>
      </c>
      <c r="K184" s="133">
        <v>21.24326325</v>
      </c>
      <c r="L184" s="133">
        <v>70.78651685</v>
      </c>
      <c r="M184" s="133">
        <v>42.82382853</v>
      </c>
      <c r="N184" s="133">
        <v>27.96268833</v>
      </c>
      <c r="O184" s="133">
        <v>0.901</v>
      </c>
      <c r="P184" s="133">
        <v>17.73</v>
      </c>
      <c r="Q184" s="133">
        <v>19.64</v>
      </c>
      <c r="R184" s="133">
        <v>406.16</v>
      </c>
      <c r="S184" s="133">
        <v>47.39</v>
      </c>
      <c r="T184" s="133">
        <v>75.12</v>
      </c>
      <c r="U184" s="91"/>
      <c r="V184" s="91"/>
      <c r="W184" s="91"/>
      <c r="X184" s="91"/>
      <c r="Y184" s="91"/>
    </row>
    <row r="185">
      <c r="A185" s="133">
        <v>211.0</v>
      </c>
      <c r="B185" s="134" t="s">
        <v>602</v>
      </c>
      <c r="C185" s="133">
        <v>0.476199958</v>
      </c>
      <c r="D185" s="133">
        <v>0.721634295</v>
      </c>
      <c r="E185" s="133">
        <v>0.424909025</v>
      </c>
      <c r="F185" s="133">
        <v>42.88728953</v>
      </c>
      <c r="G185" s="133">
        <v>15.3089379</v>
      </c>
      <c r="H185" s="133">
        <v>2.215618319</v>
      </c>
      <c r="I185" s="133">
        <v>17.82051282</v>
      </c>
      <c r="J185" s="133">
        <v>2.127768065</v>
      </c>
      <c r="K185" s="133">
        <v>19.94828089</v>
      </c>
      <c r="L185" s="133">
        <v>69.96221662</v>
      </c>
      <c r="M185" s="133">
        <v>42.7550379</v>
      </c>
      <c r="N185" s="133">
        <v>27.20717873</v>
      </c>
      <c r="O185" s="133">
        <v>0.987</v>
      </c>
      <c r="P185" s="133">
        <v>16.53</v>
      </c>
      <c r="Q185" s="133">
        <v>20.84</v>
      </c>
      <c r="R185" s="133">
        <v>427.26</v>
      </c>
      <c r="S185" s="133">
        <v>49.02</v>
      </c>
      <c r="T185" s="133">
        <v>71.07</v>
      </c>
      <c r="U185" s="91"/>
      <c r="V185" s="91"/>
      <c r="W185" s="91"/>
      <c r="X185" s="91"/>
      <c r="Y185" s="91"/>
    </row>
    <row r="186">
      <c r="A186" s="133">
        <v>212.0</v>
      </c>
      <c r="B186" s="134" t="s">
        <v>603</v>
      </c>
      <c r="C186" s="133">
        <v>0.546957211</v>
      </c>
      <c r="D186" s="133">
        <v>1.048782897</v>
      </c>
      <c r="E186" s="133">
        <v>0.689637639</v>
      </c>
      <c r="F186" s="133">
        <v>44.90056712</v>
      </c>
      <c r="G186" s="133">
        <v>17.86108711</v>
      </c>
      <c r="H186" s="133">
        <v>2.703107142</v>
      </c>
      <c r="I186" s="133">
        <v>18.67549669</v>
      </c>
      <c r="J186" s="133">
        <v>3.15436484</v>
      </c>
      <c r="K186" s="133">
        <v>21.82986153</v>
      </c>
      <c r="L186" s="133">
        <v>71.62162162</v>
      </c>
      <c r="M186" s="133">
        <v>42.14602458</v>
      </c>
      <c r="N186" s="133">
        <v>29.47559704</v>
      </c>
      <c r="O186" s="133">
        <v>0.966</v>
      </c>
      <c r="P186" s="133">
        <v>17.25</v>
      </c>
      <c r="Q186" s="133">
        <v>18.68</v>
      </c>
      <c r="R186" s="133">
        <v>415.92</v>
      </c>
      <c r="S186" s="133">
        <v>49.5</v>
      </c>
      <c r="T186" s="133">
        <v>74.45</v>
      </c>
      <c r="U186" s="91"/>
      <c r="V186" s="91"/>
      <c r="W186" s="91"/>
      <c r="X186" s="91"/>
      <c r="Y186" s="91"/>
    </row>
    <row r="187">
      <c r="A187" s="133">
        <v>214.0</v>
      </c>
      <c r="B187" s="134" t="s">
        <v>604</v>
      </c>
      <c r="C187" s="133">
        <v>0.399774177</v>
      </c>
      <c r="D187" s="133">
        <v>0.574495471</v>
      </c>
      <c r="E187" s="133">
        <v>0.447636708</v>
      </c>
      <c r="F187" s="133">
        <v>47.13871703</v>
      </c>
      <c r="G187" s="133">
        <v>16.46437052</v>
      </c>
      <c r="H187" s="133">
        <v>2.572695765</v>
      </c>
      <c r="I187" s="133">
        <v>19.93442623</v>
      </c>
      <c r="J187" s="133">
        <v>2.117645306</v>
      </c>
      <c r="K187" s="133">
        <v>22.05207154</v>
      </c>
      <c r="L187" s="133">
        <v>70.31736154</v>
      </c>
      <c r="M187" s="133">
        <v>43.36387336</v>
      </c>
      <c r="N187" s="133">
        <v>26.95348819</v>
      </c>
      <c r="O187" s="133">
        <v>0.975</v>
      </c>
      <c r="P187" s="133">
        <v>16.65</v>
      </c>
      <c r="Q187" s="133">
        <v>18.44</v>
      </c>
      <c r="R187" s="133">
        <v>381.43</v>
      </c>
      <c r="S187" s="133">
        <v>47.39</v>
      </c>
      <c r="T187" s="133">
        <v>68.05</v>
      </c>
      <c r="U187" s="91"/>
      <c r="V187" s="91"/>
      <c r="W187" s="91"/>
      <c r="X187" s="91"/>
      <c r="Y187" s="91"/>
    </row>
    <row r="188">
      <c r="A188" s="133">
        <v>215.0</v>
      </c>
      <c r="B188" s="134" t="s">
        <v>606</v>
      </c>
      <c r="C188" s="133">
        <v>0.752438301</v>
      </c>
      <c r="D188" s="133">
        <v>1.343631627</v>
      </c>
      <c r="E188" s="133">
        <v>0.740466907</v>
      </c>
      <c r="F188" s="133">
        <v>48.73382109</v>
      </c>
      <c r="G188" s="133">
        <v>19.09967364</v>
      </c>
      <c r="H188" s="133">
        <v>2.521743945</v>
      </c>
      <c r="I188" s="133">
        <v>18.04835924</v>
      </c>
      <c r="J188" s="133">
        <v>2.498076621</v>
      </c>
      <c r="K188" s="133">
        <v>20.54643586</v>
      </c>
      <c r="L188" s="133">
        <v>66.37407157</v>
      </c>
      <c r="M188" s="133">
        <v>39.81322856</v>
      </c>
      <c r="N188" s="133">
        <v>26.56084301</v>
      </c>
      <c r="O188" s="91"/>
      <c r="P188" s="133">
        <v>19.64</v>
      </c>
      <c r="Q188" s="133">
        <v>21.8</v>
      </c>
      <c r="R188" s="133">
        <v>513.34</v>
      </c>
      <c r="S188" s="91"/>
      <c r="T188" s="133">
        <v>72.94</v>
      </c>
      <c r="U188" s="91"/>
      <c r="V188" s="91"/>
      <c r="W188" s="91"/>
      <c r="X188" s="91"/>
      <c r="Y188" s="91"/>
    </row>
    <row r="189">
      <c r="A189" s="133">
        <v>216.0</v>
      </c>
      <c r="B189" s="134" t="s">
        <v>607</v>
      </c>
      <c r="C189" s="133">
        <v>0.548084298</v>
      </c>
      <c r="D189" s="91"/>
      <c r="E189" s="133">
        <v>0.901671415</v>
      </c>
      <c r="F189" s="133">
        <v>55.00218369</v>
      </c>
      <c r="G189" s="133">
        <v>14.94762373</v>
      </c>
      <c r="H189" s="133">
        <v>2.651045769</v>
      </c>
      <c r="I189" s="133">
        <v>16.52459016</v>
      </c>
      <c r="J189" s="133">
        <v>2.231445604</v>
      </c>
      <c r="K189" s="133">
        <v>18.75603577</v>
      </c>
      <c r="L189" s="133">
        <v>71.62534435</v>
      </c>
      <c r="M189" s="133">
        <v>44.86250431</v>
      </c>
      <c r="N189" s="133">
        <v>26.76284004</v>
      </c>
      <c r="O189" s="91"/>
      <c r="P189" s="133">
        <v>20.24</v>
      </c>
      <c r="Q189" s="133">
        <v>19.64</v>
      </c>
      <c r="R189" s="133">
        <v>465.83</v>
      </c>
      <c r="S189" s="91"/>
      <c r="T189" s="133">
        <v>78.42</v>
      </c>
      <c r="U189" s="91"/>
      <c r="V189" s="91"/>
      <c r="W189" s="91"/>
      <c r="X189" s="91"/>
      <c r="Y189" s="91"/>
    </row>
    <row r="190">
      <c r="A190" s="133">
        <v>217.0</v>
      </c>
      <c r="B190" s="134" t="s">
        <v>608</v>
      </c>
      <c r="C190" s="133">
        <v>0.579594856</v>
      </c>
      <c r="D190" s="133">
        <v>0.626125249</v>
      </c>
      <c r="E190" s="133">
        <v>0.638465618</v>
      </c>
      <c r="F190" s="133">
        <v>50.49635971</v>
      </c>
      <c r="G190" s="133">
        <v>17.83136707</v>
      </c>
      <c r="H190" s="133">
        <v>2.391448321</v>
      </c>
      <c r="I190" s="133">
        <v>18.0564675</v>
      </c>
      <c r="J190" s="133">
        <v>2.149943294</v>
      </c>
      <c r="K190" s="133">
        <v>20.20641079</v>
      </c>
      <c r="L190" s="133">
        <v>71.04105572</v>
      </c>
      <c r="M190" s="133">
        <v>42.88816344</v>
      </c>
      <c r="N190" s="133">
        <v>28.15289228</v>
      </c>
      <c r="O190" s="91"/>
      <c r="P190" s="133">
        <v>17.13</v>
      </c>
      <c r="Q190" s="133">
        <v>19.28</v>
      </c>
      <c r="R190" s="133">
        <v>496.36</v>
      </c>
      <c r="S190" s="91"/>
      <c r="T190" s="133">
        <v>68.65</v>
      </c>
      <c r="U190" s="91"/>
      <c r="V190" s="91"/>
      <c r="W190" s="91"/>
      <c r="X190" s="91"/>
      <c r="Y190" s="91"/>
    </row>
    <row r="191">
      <c r="A191" s="133">
        <v>220.0</v>
      </c>
      <c r="B191" s="134" t="s">
        <v>609</v>
      </c>
      <c r="C191" s="133">
        <v>0.459814144</v>
      </c>
      <c r="D191" s="133">
        <v>0.541086062</v>
      </c>
      <c r="E191" s="133">
        <v>0.513764654</v>
      </c>
      <c r="F191" s="133">
        <v>51.54042704</v>
      </c>
      <c r="G191" s="133">
        <v>18.01440295</v>
      </c>
      <c r="H191" s="133">
        <v>2.643373536</v>
      </c>
      <c r="I191" s="133">
        <v>19.47803947</v>
      </c>
      <c r="J191" s="133">
        <v>2.784995081</v>
      </c>
      <c r="K191" s="133">
        <v>22.26303455</v>
      </c>
      <c r="L191" s="133">
        <v>70.18450185</v>
      </c>
      <c r="M191" s="133">
        <v>41.93295227</v>
      </c>
      <c r="N191" s="133">
        <v>28.25154957</v>
      </c>
      <c r="O191" s="133">
        <v>0.888</v>
      </c>
      <c r="P191" s="133">
        <v>17.96</v>
      </c>
      <c r="Q191" s="133">
        <v>19.4</v>
      </c>
      <c r="R191" s="133">
        <v>396.62</v>
      </c>
      <c r="S191" s="133">
        <v>49.02</v>
      </c>
      <c r="T191" s="133">
        <v>72.81</v>
      </c>
      <c r="U191" s="91"/>
      <c r="V191" s="91"/>
      <c r="W191" s="91"/>
      <c r="X191" s="91"/>
      <c r="Y191" s="91"/>
    </row>
    <row r="192">
      <c r="A192" s="133">
        <v>221.0</v>
      </c>
      <c r="B192" s="134" t="s">
        <v>610</v>
      </c>
      <c r="C192" s="133">
        <v>0.421127576</v>
      </c>
      <c r="D192" s="133">
        <v>0.406596778</v>
      </c>
      <c r="E192" s="133">
        <v>0.459717331</v>
      </c>
      <c r="F192" s="133">
        <v>51.95034487</v>
      </c>
      <c r="G192" s="133">
        <v>18.22555611</v>
      </c>
      <c r="H192" s="133">
        <v>3.276009981</v>
      </c>
      <c r="I192" s="133">
        <v>19.40298507</v>
      </c>
      <c r="J192" s="133">
        <v>2.456037992</v>
      </c>
      <c r="K192" s="133">
        <v>21.85902307</v>
      </c>
      <c r="L192" s="133">
        <v>69.64520368</v>
      </c>
      <c r="M192" s="133">
        <v>42.7879837</v>
      </c>
      <c r="N192" s="133">
        <v>26.85721998</v>
      </c>
      <c r="O192" s="133">
        <v>0.878</v>
      </c>
      <c r="P192" s="133">
        <v>20.12</v>
      </c>
      <c r="Q192" s="133">
        <v>19.28</v>
      </c>
      <c r="R192" s="133">
        <v>427.83</v>
      </c>
      <c r="S192" s="133">
        <v>48.08</v>
      </c>
      <c r="T192" s="133">
        <v>69.43</v>
      </c>
      <c r="U192" s="91"/>
      <c r="V192" s="91"/>
      <c r="W192" s="91"/>
      <c r="X192" s="91"/>
      <c r="Y192" s="91"/>
    </row>
    <row r="193">
      <c r="A193" s="133">
        <v>222.0</v>
      </c>
      <c r="B193" s="134" t="s">
        <v>611</v>
      </c>
      <c r="C193" s="133">
        <v>0.407975567</v>
      </c>
      <c r="D193" s="133">
        <v>0.308416147</v>
      </c>
      <c r="E193" s="133">
        <v>0.374029094</v>
      </c>
      <c r="F193" s="133">
        <v>48.90888692</v>
      </c>
      <c r="G193" s="133">
        <v>19.10105342</v>
      </c>
      <c r="H193" s="133">
        <v>3.707676353</v>
      </c>
      <c r="I193" s="133">
        <v>19.60154242</v>
      </c>
      <c r="J193" s="133">
        <v>2.36503856</v>
      </c>
      <c r="K193" s="133">
        <v>21.96658098</v>
      </c>
      <c r="L193" s="133">
        <v>65.05415162</v>
      </c>
      <c r="M193" s="133">
        <v>40.73442881</v>
      </c>
      <c r="N193" s="133">
        <v>24.31972282</v>
      </c>
      <c r="O193" s="133">
        <v>0.892</v>
      </c>
      <c r="P193" s="133">
        <v>19.52</v>
      </c>
      <c r="Q193" s="133">
        <v>18.56</v>
      </c>
      <c r="R193" s="133">
        <v>422.6</v>
      </c>
      <c r="S193" s="133">
        <v>43.67</v>
      </c>
      <c r="T193" s="133">
        <v>69.62</v>
      </c>
      <c r="U193" s="91"/>
      <c r="V193" s="91"/>
      <c r="W193" s="91"/>
      <c r="X193" s="91"/>
      <c r="Y193" s="91"/>
    </row>
    <row r="194">
      <c r="A194" s="133">
        <v>223.0</v>
      </c>
      <c r="B194" s="134" t="s">
        <v>612</v>
      </c>
      <c r="C194" s="133">
        <v>0.540042813</v>
      </c>
      <c r="D194" s="133">
        <v>0.832747178</v>
      </c>
      <c r="E194" s="133">
        <v>0.535898193</v>
      </c>
      <c r="F194" s="133">
        <v>47.32539529</v>
      </c>
      <c r="G194" s="133">
        <v>15.9919982</v>
      </c>
      <c r="H194" s="133">
        <v>2.588641898</v>
      </c>
      <c r="I194" s="133">
        <v>20.03780718</v>
      </c>
      <c r="J194" s="133">
        <v>2.662055336</v>
      </c>
      <c r="K194" s="133">
        <v>22.69986252</v>
      </c>
      <c r="L194" s="133">
        <v>70.59214904</v>
      </c>
      <c r="M194" s="133">
        <v>43.44034362</v>
      </c>
      <c r="N194" s="133">
        <v>27.15180542</v>
      </c>
      <c r="O194" s="133">
        <v>0.997</v>
      </c>
      <c r="P194" s="133">
        <v>19.16</v>
      </c>
      <c r="Q194" s="133">
        <v>17.96</v>
      </c>
      <c r="R194" s="133">
        <v>397.98</v>
      </c>
      <c r="S194" s="133">
        <v>53.76</v>
      </c>
      <c r="T194" s="133">
        <v>72.03</v>
      </c>
      <c r="U194" s="91"/>
      <c r="V194" s="91"/>
      <c r="W194" s="91"/>
      <c r="X194" s="91"/>
      <c r="Y194" s="91"/>
    </row>
    <row r="195">
      <c r="A195" s="133">
        <v>224.0</v>
      </c>
      <c r="B195" s="134" t="s">
        <v>613</v>
      </c>
      <c r="C195" s="133">
        <v>0.456569524</v>
      </c>
      <c r="D195" s="133">
        <v>0.718373203</v>
      </c>
      <c r="E195" s="133">
        <v>0.52749239</v>
      </c>
      <c r="F195" s="133">
        <v>52.02286987</v>
      </c>
      <c r="G195" s="133">
        <v>17.57793644</v>
      </c>
      <c r="H195" s="133">
        <v>2.414968053</v>
      </c>
      <c r="I195" s="133">
        <v>18.79549967</v>
      </c>
      <c r="J195" s="133">
        <v>2.576619939</v>
      </c>
      <c r="K195" s="133">
        <v>21.37211961</v>
      </c>
      <c r="L195" s="133">
        <v>74.17900837</v>
      </c>
      <c r="M195" s="133">
        <v>41.41109434</v>
      </c>
      <c r="N195" s="133">
        <v>32.76791403</v>
      </c>
      <c r="O195" s="133">
        <v>0.674</v>
      </c>
      <c r="P195" s="133">
        <v>21.32</v>
      </c>
      <c r="Q195" s="133">
        <v>22.28</v>
      </c>
      <c r="R195" s="133">
        <v>414.45</v>
      </c>
      <c r="S195" s="133">
        <v>55.25</v>
      </c>
      <c r="T195" s="133">
        <v>72.87</v>
      </c>
      <c r="U195" s="91"/>
      <c r="V195" s="91"/>
      <c r="W195" s="91"/>
      <c r="X195" s="91"/>
      <c r="Y195" s="91"/>
    </row>
    <row r="196">
      <c r="A196" s="133">
        <v>225.0</v>
      </c>
      <c r="B196" s="134" t="s">
        <v>614</v>
      </c>
      <c r="C196" s="133">
        <v>0.527250604</v>
      </c>
      <c r="D196" s="133">
        <v>0.815040398</v>
      </c>
      <c r="E196" s="133">
        <v>0.77852784</v>
      </c>
      <c r="F196" s="133">
        <v>47.10160534</v>
      </c>
      <c r="G196" s="133">
        <v>15.83815964</v>
      </c>
      <c r="H196" s="133">
        <v>2.44887779</v>
      </c>
      <c r="I196" s="133">
        <v>19.73421927</v>
      </c>
      <c r="J196" s="133">
        <v>2.578556327</v>
      </c>
      <c r="K196" s="133">
        <v>22.3127756</v>
      </c>
      <c r="L196" s="133">
        <v>68.73368146</v>
      </c>
      <c r="M196" s="133">
        <v>39.83404757</v>
      </c>
      <c r="N196" s="133">
        <v>28.8996339</v>
      </c>
      <c r="O196" s="133">
        <v>0.994</v>
      </c>
      <c r="P196" s="133">
        <v>17.25</v>
      </c>
      <c r="Q196" s="133">
        <v>19.04</v>
      </c>
      <c r="R196" s="133">
        <v>404.48</v>
      </c>
      <c r="S196" s="133">
        <v>49.02</v>
      </c>
      <c r="T196" s="133">
        <v>71.65</v>
      </c>
      <c r="U196" s="91"/>
      <c r="V196" s="91"/>
      <c r="W196" s="91"/>
      <c r="X196" s="91"/>
      <c r="Y196" s="91"/>
    </row>
    <row r="197">
      <c r="A197" s="133">
        <v>226.0</v>
      </c>
      <c r="B197" s="134" t="s">
        <v>615</v>
      </c>
      <c r="C197" s="133">
        <v>0.468234559</v>
      </c>
      <c r="D197" s="133">
        <v>1.020758343</v>
      </c>
      <c r="E197" s="133">
        <v>0.399804835</v>
      </c>
      <c r="F197" s="133">
        <v>46.99431743</v>
      </c>
      <c r="G197" s="133">
        <v>16.59942692</v>
      </c>
      <c r="H197" s="133">
        <v>2.880392821</v>
      </c>
      <c r="I197" s="133">
        <v>18.39228296</v>
      </c>
      <c r="J197" s="133">
        <v>3.079888921</v>
      </c>
      <c r="K197" s="133">
        <v>21.47217188</v>
      </c>
      <c r="L197" s="133">
        <v>70.18673535</v>
      </c>
      <c r="M197" s="133">
        <v>43.41462779</v>
      </c>
      <c r="N197" s="133">
        <v>26.77210756</v>
      </c>
      <c r="O197" s="133">
        <v>1.024</v>
      </c>
      <c r="P197" s="133">
        <v>15.57</v>
      </c>
      <c r="Q197" s="133">
        <v>20.84</v>
      </c>
      <c r="R197" s="133">
        <v>425.5</v>
      </c>
      <c r="S197" s="133">
        <v>50.25</v>
      </c>
      <c r="T197" s="133">
        <v>75.8</v>
      </c>
      <c r="U197" s="91"/>
      <c r="V197" s="91"/>
      <c r="W197" s="91"/>
      <c r="X197" s="91"/>
      <c r="Y197" s="91"/>
    </row>
    <row r="198">
      <c r="A198" s="133">
        <v>227.0</v>
      </c>
      <c r="B198" s="134" t="s">
        <v>616</v>
      </c>
      <c r="C198" s="133">
        <v>0.58779886</v>
      </c>
      <c r="D198" s="133">
        <v>0.846632272</v>
      </c>
      <c r="E198" s="133">
        <v>0.578012054</v>
      </c>
      <c r="F198" s="133">
        <v>47.79826123</v>
      </c>
      <c r="G198" s="133">
        <v>16.48883854</v>
      </c>
      <c r="H198" s="133">
        <v>2.748354053</v>
      </c>
      <c r="I198" s="133">
        <v>18.72391175</v>
      </c>
      <c r="J198" s="133">
        <v>2.016723586</v>
      </c>
      <c r="K198" s="133">
        <v>20.74063533</v>
      </c>
      <c r="L198" s="133">
        <v>66.12779061</v>
      </c>
      <c r="M198" s="133">
        <v>40.60519416</v>
      </c>
      <c r="N198" s="133">
        <v>25.52259645</v>
      </c>
      <c r="O198" s="133">
        <v>0.9</v>
      </c>
      <c r="P198" s="133">
        <v>18.44</v>
      </c>
      <c r="Q198" s="133">
        <v>20.0</v>
      </c>
      <c r="R198" s="133">
        <v>405.39</v>
      </c>
      <c r="S198" s="133">
        <v>47.17</v>
      </c>
      <c r="T198" s="133">
        <v>67.81</v>
      </c>
      <c r="U198" s="91"/>
      <c r="V198" s="91"/>
      <c r="W198" s="91"/>
      <c r="X198" s="91"/>
      <c r="Y198" s="91"/>
    </row>
    <row r="199">
      <c r="A199" s="133">
        <v>228.0</v>
      </c>
      <c r="B199" s="134" t="s">
        <v>617</v>
      </c>
      <c r="C199" s="133">
        <v>0.73105887</v>
      </c>
      <c r="D199" s="133">
        <v>0.809301452</v>
      </c>
      <c r="E199" s="133">
        <v>0.73577929</v>
      </c>
      <c r="F199" s="133">
        <v>47.07404456</v>
      </c>
      <c r="G199" s="133">
        <v>18.11359356</v>
      </c>
      <c r="H199" s="133">
        <v>3.178524227</v>
      </c>
      <c r="I199" s="133">
        <v>20.51612903</v>
      </c>
      <c r="J199" s="133">
        <v>2.229853372</v>
      </c>
      <c r="K199" s="133">
        <v>22.7459824</v>
      </c>
      <c r="L199" s="133">
        <v>65.27777778</v>
      </c>
      <c r="M199" s="133">
        <v>37.65549071</v>
      </c>
      <c r="N199" s="133">
        <v>27.62228706</v>
      </c>
      <c r="O199" s="133">
        <v>0.764</v>
      </c>
      <c r="P199" s="133">
        <v>14.25</v>
      </c>
      <c r="Q199" s="133">
        <v>16.53</v>
      </c>
      <c r="R199" s="133">
        <v>388.19</v>
      </c>
      <c r="S199" s="133">
        <v>47.85</v>
      </c>
      <c r="T199" s="133">
        <v>67.59</v>
      </c>
      <c r="U199" s="91"/>
      <c r="V199" s="91"/>
      <c r="W199" s="91"/>
      <c r="X199" s="91"/>
      <c r="Y199" s="91"/>
    </row>
    <row r="200">
      <c r="A200" s="133">
        <v>229.0</v>
      </c>
      <c r="B200" s="134" t="s">
        <v>618</v>
      </c>
      <c r="C200" s="133">
        <v>0.566970747</v>
      </c>
      <c r="D200" s="133">
        <v>0.756208935</v>
      </c>
      <c r="E200" s="133">
        <v>0.721744798</v>
      </c>
      <c r="F200" s="133">
        <v>50.06578459</v>
      </c>
      <c r="G200" s="133">
        <v>16.97839284</v>
      </c>
      <c r="H200" s="133">
        <v>2.745452668</v>
      </c>
      <c r="I200" s="133">
        <v>18.20529374</v>
      </c>
      <c r="J200" s="133">
        <v>2.279887317</v>
      </c>
      <c r="K200" s="133">
        <v>20.48518106</v>
      </c>
      <c r="L200" s="133">
        <v>65.94488189</v>
      </c>
      <c r="M200" s="133">
        <v>41.13671639</v>
      </c>
      <c r="N200" s="133">
        <v>24.8081655</v>
      </c>
      <c r="O200" s="133">
        <v>0.811</v>
      </c>
      <c r="P200" s="133">
        <v>20.84</v>
      </c>
      <c r="Q200" s="133">
        <v>20.0</v>
      </c>
      <c r="R200" s="133">
        <v>460.21</v>
      </c>
      <c r="S200" s="133">
        <v>51.28</v>
      </c>
      <c r="T200" s="133">
        <v>71.09</v>
      </c>
      <c r="U200" s="91"/>
      <c r="V200" s="91"/>
      <c r="W200" s="91"/>
      <c r="X200" s="91"/>
      <c r="Y200" s="91"/>
    </row>
    <row r="201">
      <c r="A201" s="133">
        <v>230.0</v>
      </c>
      <c r="B201" s="134" t="s">
        <v>619</v>
      </c>
      <c r="C201" s="133">
        <v>0.459112056</v>
      </c>
      <c r="D201" s="133">
        <v>0.77878185</v>
      </c>
      <c r="E201" s="133">
        <v>0.330596337</v>
      </c>
      <c r="F201" s="133">
        <v>43.6559115</v>
      </c>
      <c r="G201" s="133">
        <v>17.025157</v>
      </c>
      <c r="H201" s="133">
        <v>2.596741285</v>
      </c>
      <c r="I201" s="133">
        <v>18.89714994</v>
      </c>
      <c r="J201" s="133">
        <v>2.233412189</v>
      </c>
      <c r="K201" s="133">
        <v>21.13056213</v>
      </c>
      <c r="L201" s="133">
        <v>71.76541717</v>
      </c>
      <c r="M201" s="133">
        <v>41.5564791</v>
      </c>
      <c r="N201" s="133">
        <v>30.20893807</v>
      </c>
      <c r="O201" s="133">
        <v>0.838</v>
      </c>
      <c r="P201" s="133">
        <v>18.92</v>
      </c>
      <c r="Q201" s="133">
        <v>22.76</v>
      </c>
      <c r="R201" s="133">
        <v>367.83</v>
      </c>
      <c r="S201" s="133">
        <v>44.25</v>
      </c>
      <c r="T201" s="133">
        <v>70.75</v>
      </c>
      <c r="U201" s="91"/>
      <c r="V201" s="91"/>
      <c r="W201" s="91"/>
      <c r="X201" s="91"/>
      <c r="Y201" s="91"/>
    </row>
    <row r="202">
      <c r="A202" s="133">
        <v>231.0</v>
      </c>
      <c r="B202" s="134" t="s">
        <v>620</v>
      </c>
      <c r="C202" s="133">
        <v>0.489096843</v>
      </c>
      <c r="D202" s="133">
        <v>0.708003218</v>
      </c>
      <c r="E202" s="133">
        <v>0.721507323</v>
      </c>
      <c r="F202" s="133">
        <v>49.08862982</v>
      </c>
      <c r="G202" s="133">
        <v>17.393663</v>
      </c>
      <c r="H202" s="133">
        <v>2.718832122</v>
      </c>
      <c r="I202" s="133">
        <v>16.94610778</v>
      </c>
      <c r="J202" s="133">
        <v>2.44586282</v>
      </c>
      <c r="K202" s="133">
        <v>19.3919706</v>
      </c>
      <c r="L202" s="133">
        <v>68.15642458</v>
      </c>
      <c r="M202" s="133">
        <v>36.9121799</v>
      </c>
      <c r="N202" s="133">
        <v>31.24424468</v>
      </c>
      <c r="O202" s="133">
        <v>0.912</v>
      </c>
      <c r="P202" s="133">
        <v>23.36</v>
      </c>
      <c r="Q202" s="133">
        <v>23.36</v>
      </c>
      <c r="R202" s="133">
        <v>385.91</v>
      </c>
      <c r="S202" s="133">
        <v>54.05</v>
      </c>
      <c r="T202" s="133">
        <v>71.9</v>
      </c>
      <c r="U202" s="91"/>
      <c r="V202" s="91"/>
      <c r="W202" s="91"/>
      <c r="X202" s="91"/>
      <c r="Y202" s="91"/>
    </row>
    <row r="203">
      <c r="A203" s="133">
        <v>232.0</v>
      </c>
      <c r="B203" s="134" t="s">
        <v>621</v>
      </c>
      <c r="C203" s="133">
        <v>0.530328984</v>
      </c>
      <c r="D203" s="133">
        <v>0.553787412</v>
      </c>
      <c r="E203" s="133">
        <v>0.68171553</v>
      </c>
      <c r="F203" s="133">
        <v>49.6830543</v>
      </c>
      <c r="G203" s="133">
        <v>17.34716441</v>
      </c>
      <c r="H203" s="133">
        <v>2.636460014</v>
      </c>
      <c r="I203" s="133">
        <v>20.54533925</v>
      </c>
      <c r="J203" s="133">
        <v>2.367354586</v>
      </c>
      <c r="K203" s="133">
        <v>22.91269384</v>
      </c>
      <c r="L203" s="133">
        <v>73.74413932</v>
      </c>
      <c r="M203" s="133">
        <v>43.56204499</v>
      </c>
      <c r="N203" s="133">
        <v>30.18209432</v>
      </c>
      <c r="O203" s="133">
        <v>0.98</v>
      </c>
      <c r="P203" s="133">
        <v>18.44</v>
      </c>
      <c r="Q203" s="133">
        <v>18.2</v>
      </c>
      <c r="R203" s="133">
        <v>362.07</v>
      </c>
      <c r="S203" s="133">
        <v>45.66</v>
      </c>
      <c r="T203" s="133">
        <v>71.45</v>
      </c>
      <c r="U203" s="91"/>
      <c r="V203" s="91"/>
      <c r="W203" s="91"/>
      <c r="X203" s="91"/>
      <c r="Y203" s="91"/>
    </row>
    <row r="204">
      <c r="A204" s="133">
        <v>233.0</v>
      </c>
      <c r="B204" s="134" t="s">
        <v>622</v>
      </c>
      <c r="C204" s="133">
        <v>0.61622516</v>
      </c>
      <c r="D204" s="133">
        <v>0.648322199</v>
      </c>
      <c r="E204" s="133">
        <v>0.902069786</v>
      </c>
      <c r="F204" s="133">
        <v>52.91789569</v>
      </c>
      <c r="G204" s="133">
        <v>16.65711375</v>
      </c>
      <c r="H204" s="133">
        <v>2.193003747</v>
      </c>
      <c r="I204" s="133">
        <v>14.26900585</v>
      </c>
      <c r="J204" s="133">
        <v>3.029372674</v>
      </c>
      <c r="K204" s="133">
        <v>17.29837852</v>
      </c>
      <c r="L204" s="133">
        <v>71.52020526</v>
      </c>
      <c r="M204" s="133">
        <v>43.59634061</v>
      </c>
      <c r="N204" s="133">
        <v>27.92386465</v>
      </c>
      <c r="O204" s="133">
        <v>0.81</v>
      </c>
      <c r="P204" s="133">
        <v>18.68</v>
      </c>
      <c r="Q204" s="133">
        <v>20.48</v>
      </c>
      <c r="R204" s="133">
        <v>396.71</v>
      </c>
      <c r="S204" s="133">
        <v>56.5</v>
      </c>
      <c r="T204" s="133">
        <v>74.33</v>
      </c>
      <c r="U204" s="91"/>
      <c r="V204" s="91"/>
      <c r="W204" s="91"/>
      <c r="X204" s="91"/>
      <c r="Y204" s="91"/>
    </row>
    <row r="205">
      <c r="A205" s="133">
        <v>234.0</v>
      </c>
      <c r="B205" s="134" t="s">
        <v>257</v>
      </c>
      <c r="C205" s="133">
        <v>0.550293276</v>
      </c>
      <c r="D205" s="133">
        <v>0.723291587</v>
      </c>
      <c r="E205" s="133">
        <v>0.711248739</v>
      </c>
      <c r="F205" s="133">
        <v>43.51312547</v>
      </c>
      <c r="G205" s="133">
        <v>15.97798451</v>
      </c>
      <c r="H205" s="133">
        <v>2.673364179</v>
      </c>
      <c r="I205" s="133">
        <v>17.94196653</v>
      </c>
      <c r="J205" s="133">
        <v>1.905746024</v>
      </c>
      <c r="K205" s="133">
        <v>19.84771255</v>
      </c>
      <c r="L205" s="133">
        <v>70.83067319</v>
      </c>
      <c r="M205" s="133">
        <v>40.88172886</v>
      </c>
      <c r="N205" s="133">
        <v>29.94894434</v>
      </c>
      <c r="O205" s="133">
        <v>1.023</v>
      </c>
      <c r="P205" s="133">
        <v>16.94673125</v>
      </c>
      <c r="Q205" s="133">
        <v>19.64195</v>
      </c>
      <c r="R205" s="133">
        <v>391.05</v>
      </c>
      <c r="S205" s="133">
        <v>47.16981132</v>
      </c>
      <c r="T205" s="133">
        <v>73.39905428</v>
      </c>
      <c r="U205" s="91"/>
      <c r="V205" s="91"/>
      <c r="W205" s="91"/>
      <c r="X205" s="91"/>
      <c r="Y205" s="91"/>
    </row>
    <row r="206">
      <c r="A206" s="133">
        <v>236.0</v>
      </c>
      <c r="B206" s="134" t="s">
        <v>624</v>
      </c>
      <c r="C206" s="133">
        <v>0.646319826</v>
      </c>
      <c r="D206" s="133">
        <v>0.667280064</v>
      </c>
      <c r="E206" s="133">
        <v>0.929404955</v>
      </c>
      <c r="F206" s="133">
        <v>52.31891976</v>
      </c>
      <c r="G206" s="133">
        <v>15.6262653</v>
      </c>
      <c r="H206" s="133">
        <v>2.625870072</v>
      </c>
      <c r="I206" s="133">
        <v>18.48580442</v>
      </c>
      <c r="J206" s="133">
        <v>2.629796387</v>
      </c>
      <c r="K206" s="133">
        <v>21.1156008</v>
      </c>
      <c r="L206" s="133">
        <v>70.12417823</v>
      </c>
      <c r="M206" s="133">
        <v>42.49319244</v>
      </c>
      <c r="N206" s="133">
        <v>27.63098579</v>
      </c>
      <c r="O206" s="133">
        <v>0.961</v>
      </c>
      <c r="P206" s="133">
        <v>18.56</v>
      </c>
      <c r="Q206" s="133">
        <v>21.2</v>
      </c>
      <c r="R206" s="133">
        <v>394.94</v>
      </c>
      <c r="S206" s="133">
        <v>43.86</v>
      </c>
      <c r="T206" s="133">
        <v>68.28</v>
      </c>
      <c r="U206" s="91"/>
      <c r="V206" s="91"/>
      <c r="W206" s="91"/>
      <c r="X206" s="91"/>
      <c r="Y206" s="91"/>
    </row>
    <row r="207">
      <c r="A207" s="133">
        <v>237.0</v>
      </c>
      <c r="B207" s="134" t="s">
        <v>625</v>
      </c>
      <c r="C207" s="133">
        <v>0.522877506</v>
      </c>
      <c r="D207" s="133">
        <v>0.706695811</v>
      </c>
      <c r="E207" s="133">
        <v>0.510401306</v>
      </c>
      <c r="F207" s="133">
        <v>46.55908051</v>
      </c>
      <c r="G207" s="133">
        <v>15.97557618</v>
      </c>
      <c r="H207" s="133">
        <v>2.70072738</v>
      </c>
      <c r="I207" s="133">
        <v>18.75816993</v>
      </c>
      <c r="J207" s="133">
        <v>1.864735591</v>
      </c>
      <c r="K207" s="133">
        <v>20.62290553</v>
      </c>
      <c r="L207" s="133">
        <v>68.76295784</v>
      </c>
      <c r="M207" s="133">
        <v>43.23576723</v>
      </c>
      <c r="N207" s="133">
        <v>25.52719061</v>
      </c>
      <c r="O207" s="133">
        <v>0.982</v>
      </c>
      <c r="P207" s="133">
        <v>21.2</v>
      </c>
      <c r="Q207" s="133">
        <v>21.68</v>
      </c>
      <c r="R207" s="133">
        <v>381.45</v>
      </c>
      <c r="S207" s="133">
        <v>53.48</v>
      </c>
      <c r="T207" s="133">
        <v>70.33</v>
      </c>
      <c r="U207" s="91"/>
      <c r="V207" s="91"/>
      <c r="W207" s="91"/>
      <c r="X207" s="91"/>
      <c r="Y207" s="91"/>
    </row>
    <row r="208">
      <c r="A208" s="133">
        <v>238.0</v>
      </c>
      <c r="B208" s="134" t="s">
        <v>626</v>
      </c>
      <c r="C208" s="133">
        <v>0.571215291</v>
      </c>
      <c r="D208" s="133">
        <v>0.544785875</v>
      </c>
      <c r="E208" s="133">
        <v>0.822609669</v>
      </c>
      <c r="F208" s="133">
        <v>54.25613791</v>
      </c>
      <c r="G208" s="133">
        <v>18.36804688</v>
      </c>
      <c r="H208" s="133">
        <v>2.127215602</v>
      </c>
      <c r="I208" s="133">
        <v>18.83604506</v>
      </c>
      <c r="J208" s="133">
        <v>2.715041529</v>
      </c>
      <c r="K208" s="133">
        <v>21.55108659</v>
      </c>
      <c r="L208" s="133">
        <v>68.82591093</v>
      </c>
      <c r="M208" s="133">
        <v>42.29989993</v>
      </c>
      <c r="N208" s="133">
        <v>26.526011</v>
      </c>
      <c r="O208" s="133">
        <v>0.928</v>
      </c>
      <c r="P208" s="133">
        <v>15.81</v>
      </c>
      <c r="Q208" s="133">
        <v>17.61</v>
      </c>
      <c r="R208" s="133">
        <v>376.85</v>
      </c>
      <c r="S208" s="133">
        <v>47.17</v>
      </c>
      <c r="T208" s="133">
        <v>73.84</v>
      </c>
      <c r="U208" s="91"/>
      <c r="V208" s="91"/>
      <c r="W208" s="91"/>
      <c r="X208" s="91"/>
      <c r="Y208" s="91"/>
    </row>
    <row r="209">
      <c r="A209" s="133">
        <v>239.0</v>
      </c>
      <c r="B209" s="134" t="s">
        <v>627</v>
      </c>
      <c r="C209" s="133">
        <v>0.639448661</v>
      </c>
      <c r="D209" s="133">
        <v>0.774919986</v>
      </c>
      <c r="E209" s="133">
        <v>0.823648341</v>
      </c>
      <c r="F209" s="133">
        <v>52.45173714</v>
      </c>
      <c r="G209" s="133">
        <v>18.33903135</v>
      </c>
      <c r="H209" s="133">
        <v>2.968376019</v>
      </c>
      <c r="I209" s="133">
        <v>17.78606965</v>
      </c>
      <c r="J209" s="133">
        <v>2.647444595</v>
      </c>
      <c r="K209" s="133">
        <v>20.43351425</v>
      </c>
      <c r="L209" s="133">
        <v>71.18758435</v>
      </c>
      <c r="M209" s="133">
        <v>42.83779914</v>
      </c>
      <c r="N209" s="133">
        <v>28.3497852</v>
      </c>
      <c r="O209" s="133">
        <v>0.966</v>
      </c>
      <c r="P209" s="133">
        <v>13.17</v>
      </c>
      <c r="Q209" s="133">
        <v>21.44</v>
      </c>
      <c r="R209" s="133">
        <v>405.64</v>
      </c>
      <c r="S209" s="133">
        <v>44.84</v>
      </c>
      <c r="T209" s="133">
        <v>67.51</v>
      </c>
      <c r="U209" s="91"/>
      <c r="V209" s="91"/>
      <c r="W209" s="91"/>
      <c r="X209" s="91"/>
      <c r="Y209" s="91"/>
    </row>
    <row r="210">
      <c r="A210" s="133">
        <v>240.0</v>
      </c>
      <c r="B210" s="134" t="s">
        <v>629</v>
      </c>
      <c r="C210" s="133">
        <v>0.739059945</v>
      </c>
      <c r="D210" s="133">
        <v>0.929704751</v>
      </c>
      <c r="E210" s="133">
        <v>0.954500199</v>
      </c>
      <c r="F210" s="133">
        <v>48.53094858</v>
      </c>
      <c r="G210" s="133">
        <v>19.10162839</v>
      </c>
      <c r="H210" s="133">
        <v>3.015807397</v>
      </c>
      <c r="I210" s="133">
        <v>20.7840697</v>
      </c>
      <c r="J210" s="133">
        <v>2.321858913</v>
      </c>
      <c r="K210" s="133">
        <v>23.10592861</v>
      </c>
      <c r="L210" s="133">
        <v>67.5862069</v>
      </c>
      <c r="M210" s="133">
        <v>39.80137122</v>
      </c>
      <c r="N210" s="133">
        <v>27.78483568</v>
      </c>
      <c r="O210" s="133">
        <v>0.652</v>
      </c>
      <c r="P210" s="133">
        <v>19.04</v>
      </c>
      <c r="Q210" s="133">
        <v>19.04</v>
      </c>
      <c r="R210" s="133">
        <v>322.82</v>
      </c>
      <c r="S210" s="133">
        <v>48.54</v>
      </c>
      <c r="T210" s="133">
        <v>67.0</v>
      </c>
      <c r="U210" s="91"/>
      <c r="V210" s="91"/>
      <c r="W210" s="91"/>
      <c r="X210" s="91"/>
      <c r="Y210" s="91"/>
    </row>
    <row r="211">
      <c r="A211" s="133">
        <v>241.0</v>
      </c>
      <c r="B211" s="134" t="s">
        <v>183</v>
      </c>
      <c r="C211" s="133">
        <v>0.595707923</v>
      </c>
      <c r="D211" s="133">
        <v>0.541829168</v>
      </c>
      <c r="E211" s="133">
        <v>0.549603764</v>
      </c>
      <c r="F211" s="133">
        <v>49.81887721</v>
      </c>
      <c r="G211" s="133">
        <v>19.75733046</v>
      </c>
      <c r="H211" s="133">
        <v>3.421821774</v>
      </c>
      <c r="I211" s="133">
        <v>20.0893029</v>
      </c>
      <c r="J211" s="133">
        <v>2.04994791</v>
      </c>
      <c r="K211" s="133">
        <v>22.13925081</v>
      </c>
      <c r="L211" s="133">
        <v>68.21347032</v>
      </c>
      <c r="M211" s="133">
        <v>39.67695601</v>
      </c>
      <c r="N211" s="133">
        <v>28.53651431</v>
      </c>
      <c r="O211" s="133">
        <v>0.8965</v>
      </c>
      <c r="P211" s="133">
        <v>16.34779375</v>
      </c>
      <c r="Q211" s="133">
        <v>20.2408875</v>
      </c>
      <c r="R211" s="133">
        <v>366.47</v>
      </c>
      <c r="S211" s="133">
        <v>48.44915771</v>
      </c>
      <c r="T211" s="133">
        <v>67.3574274</v>
      </c>
      <c r="U211" s="91"/>
      <c r="V211" s="91"/>
      <c r="W211" s="91"/>
      <c r="X211" s="91"/>
      <c r="Y211" s="91"/>
    </row>
    <row r="212">
      <c r="A212" s="133">
        <v>242.0</v>
      </c>
      <c r="B212" s="134" t="s">
        <v>630</v>
      </c>
      <c r="C212" s="133">
        <v>0.666689782</v>
      </c>
      <c r="D212" s="133">
        <v>0.51225412</v>
      </c>
      <c r="E212" s="133">
        <v>0.55185504</v>
      </c>
      <c r="F212" s="133">
        <v>47.20508365</v>
      </c>
      <c r="G212" s="133">
        <v>18.65448396</v>
      </c>
      <c r="H212" s="133">
        <v>2.470910084</v>
      </c>
      <c r="I212" s="133">
        <v>18.54830156</v>
      </c>
      <c r="J212" s="133">
        <v>2.186953355</v>
      </c>
      <c r="K212" s="133">
        <v>20.73525492</v>
      </c>
      <c r="L212" s="133">
        <v>65.46989311</v>
      </c>
      <c r="M212" s="133">
        <v>39.25260561</v>
      </c>
      <c r="N212" s="133">
        <v>26.2172875</v>
      </c>
      <c r="O212" s="133">
        <v>0.681</v>
      </c>
      <c r="P212" s="133">
        <v>19.46226875</v>
      </c>
      <c r="Q212" s="133">
        <v>20.839825</v>
      </c>
      <c r="R212" s="133">
        <v>463.835</v>
      </c>
      <c r="S212" s="133">
        <v>46.62232655</v>
      </c>
      <c r="T212" s="133">
        <v>67.32169952</v>
      </c>
      <c r="U212" s="91"/>
      <c r="V212" s="91"/>
      <c r="W212" s="91"/>
      <c r="X212" s="91"/>
      <c r="Y212" s="91"/>
    </row>
    <row r="213">
      <c r="A213" s="133">
        <v>243.0</v>
      </c>
      <c r="B213" s="134" t="s">
        <v>632</v>
      </c>
      <c r="C213" s="133">
        <v>0.714303789</v>
      </c>
      <c r="D213" s="133">
        <v>0.847220253</v>
      </c>
      <c r="E213" s="133">
        <v>0.661556904</v>
      </c>
      <c r="F213" s="133">
        <v>51.54208596</v>
      </c>
      <c r="G213" s="133">
        <v>17.76995474</v>
      </c>
      <c r="H213" s="133">
        <v>2.81322146</v>
      </c>
      <c r="I213" s="133">
        <v>18.08318264</v>
      </c>
      <c r="J213" s="133">
        <v>2.274919174</v>
      </c>
      <c r="K213" s="133">
        <v>20.35810181</v>
      </c>
      <c r="L213" s="133">
        <v>68.03218727</v>
      </c>
      <c r="M213" s="133">
        <v>40.56207678</v>
      </c>
      <c r="N213" s="133">
        <v>27.47011049</v>
      </c>
      <c r="O213" s="133">
        <v>0.859</v>
      </c>
      <c r="P213" s="133">
        <v>24.55</v>
      </c>
      <c r="Q213" s="133">
        <v>25.51</v>
      </c>
      <c r="R213" s="133">
        <v>422.12</v>
      </c>
      <c r="S213" s="133">
        <v>46.08</v>
      </c>
      <c r="T213" s="133">
        <v>69.26</v>
      </c>
      <c r="U213" s="91"/>
      <c r="V213" s="91"/>
      <c r="W213" s="91"/>
      <c r="X213" s="91"/>
      <c r="Y213" s="91"/>
    </row>
    <row r="214">
      <c r="A214" s="133">
        <v>244.0</v>
      </c>
      <c r="B214" s="134" t="s">
        <v>633</v>
      </c>
      <c r="C214" s="133">
        <v>0.563346043</v>
      </c>
      <c r="D214" s="133">
        <v>0.407407827</v>
      </c>
      <c r="E214" s="133">
        <v>0.836836521</v>
      </c>
      <c r="F214" s="133">
        <v>55.18256301</v>
      </c>
      <c r="G214" s="133">
        <v>20.29787751</v>
      </c>
      <c r="H214" s="133">
        <v>3.39511699</v>
      </c>
      <c r="I214" s="133">
        <v>17.40448757</v>
      </c>
      <c r="J214" s="133">
        <v>2.4186835</v>
      </c>
      <c r="K214" s="133">
        <v>19.82317107</v>
      </c>
      <c r="L214" s="133">
        <v>66.73497268</v>
      </c>
      <c r="M214" s="133">
        <v>40.47031991</v>
      </c>
      <c r="N214" s="133">
        <v>26.26465276</v>
      </c>
      <c r="O214" s="133">
        <v>1.03</v>
      </c>
      <c r="P214" s="133">
        <v>18.08</v>
      </c>
      <c r="Q214" s="133">
        <v>22.16</v>
      </c>
      <c r="R214" s="133">
        <v>409.3</v>
      </c>
      <c r="S214" s="133">
        <v>48.54</v>
      </c>
      <c r="T214" s="133">
        <v>70.49</v>
      </c>
      <c r="U214" s="91"/>
      <c r="V214" s="91"/>
      <c r="W214" s="91"/>
      <c r="X214" s="91"/>
      <c r="Y214" s="91"/>
    </row>
    <row r="215">
      <c r="A215" s="133">
        <v>245.0</v>
      </c>
      <c r="B215" s="134" t="s">
        <v>634</v>
      </c>
      <c r="C215" s="133">
        <v>0.627086435</v>
      </c>
      <c r="D215" s="133">
        <v>0.388064564</v>
      </c>
      <c r="E215" s="133">
        <v>0.83519649</v>
      </c>
      <c r="F215" s="133">
        <v>51.86470238</v>
      </c>
      <c r="G215" s="133">
        <v>19.58288307</v>
      </c>
      <c r="H215" s="133">
        <v>2.812028933</v>
      </c>
      <c r="I215" s="133">
        <v>20.32019704</v>
      </c>
      <c r="J215" s="133">
        <v>2.340041424</v>
      </c>
      <c r="K215" s="133">
        <v>22.66023847</v>
      </c>
      <c r="L215" s="133">
        <v>69.31659693</v>
      </c>
      <c r="M215" s="133">
        <v>41.70302892</v>
      </c>
      <c r="N215" s="133">
        <v>27.61356801</v>
      </c>
      <c r="O215" s="91"/>
      <c r="P215" s="91"/>
      <c r="Q215" s="91"/>
      <c r="R215" s="91"/>
      <c r="S215" s="91"/>
      <c r="T215" s="133">
        <v>71.36</v>
      </c>
      <c r="U215" s="91"/>
      <c r="V215" s="91"/>
      <c r="W215" s="91"/>
      <c r="X215" s="91"/>
      <c r="Y215" s="91"/>
    </row>
    <row r="216">
      <c r="A216" s="133">
        <v>246.0</v>
      </c>
      <c r="B216" s="134" t="s">
        <v>635</v>
      </c>
      <c r="C216" s="133">
        <v>0.570811811</v>
      </c>
      <c r="D216" s="133">
        <v>0.400509099</v>
      </c>
      <c r="E216" s="133">
        <v>0.437856281</v>
      </c>
      <c r="F216" s="133">
        <v>50.90307971</v>
      </c>
      <c r="G216" s="133">
        <v>22.28294757</v>
      </c>
      <c r="H216" s="133">
        <v>3.397778075</v>
      </c>
      <c r="I216" s="133">
        <v>18.29673985</v>
      </c>
      <c r="J216" s="133">
        <v>2.275237404</v>
      </c>
      <c r="K216" s="133">
        <v>20.57197726</v>
      </c>
      <c r="L216" s="133">
        <v>65.50764951</v>
      </c>
      <c r="M216" s="133">
        <v>38.63138038</v>
      </c>
      <c r="N216" s="133">
        <v>26.87626913</v>
      </c>
      <c r="O216" s="91"/>
      <c r="P216" s="133">
        <v>15.33</v>
      </c>
      <c r="Q216" s="133">
        <v>20.12</v>
      </c>
      <c r="R216" s="133">
        <v>393.44</v>
      </c>
      <c r="S216" s="133">
        <v>53.76</v>
      </c>
      <c r="T216" s="133">
        <v>68.23</v>
      </c>
      <c r="U216" s="91"/>
      <c r="V216" s="91"/>
      <c r="W216" s="91"/>
      <c r="X216" s="91"/>
      <c r="Y216" s="91"/>
    </row>
    <row r="217">
      <c r="A217" s="133">
        <v>247.0</v>
      </c>
      <c r="B217" s="134" t="s">
        <v>637</v>
      </c>
      <c r="C217" s="133">
        <v>0.527607491</v>
      </c>
      <c r="D217" s="133">
        <v>0.326797123</v>
      </c>
      <c r="E217" s="133">
        <v>0.546365225</v>
      </c>
      <c r="F217" s="133">
        <v>56.15177513</v>
      </c>
      <c r="G217" s="133">
        <v>17.91776548</v>
      </c>
      <c r="H217" s="133">
        <v>2.739556945</v>
      </c>
      <c r="I217" s="133">
        <v>19.80456026</v>
      </c>
      <c r="J217" s="133">
        <v>2.525436778</v>
      </c>
      <c r="K217" s="133">
        <v>22.32999704</v>
      </c>
      <c r="L217" s="133">
        <v>68.43636364</v>
      </c>
      <c r="M217" s="133">
        <v>41.98024071</v>
      </c>
      <c r="N217" s="133">
        <v>26.45612293</v>
      </c>
      <c r="O217" s="133">
        <v>0.774</v>
      </c>
      <c r="P217" s="133">
        <v>17.25</v>
      </c>
      <c r="Q217" s="133">
        <v>20.0</v>
      </c>
      <c r="R217" s="133">
        <v>357.44</v>
      </c>
      <c r="S217" s="133">
        <v>46.51</v>
      </c>
      <c r="T217" s="133">
        <v>70.11</v>
      </c>
      <c r="U217" s="91"/>
      <c r="V217" s="91"/>
      <c r="W217" s="91"/>
      <c r="X217" s="91"/>
      <c r="Y217" s="91"/>
    </row>
    <row r="218">
      <c r="A218" s="133">
        <v>248.0</v>
      </c>
      <c r="B218" s="134" t="s">
        <v>638</v>
      </c>
      <c r="C218" s="133">
        <v>0.512877021</v>
      </c>
      <c r="D218" s="133">
        <v>0.421465773</v>
      </c>
      <c r="E218" s="133">
        <v>0.523712378</v>
      </c>
      <c r="F218" s="133">
        <v>54.09546175</v>
      </c>
      <c r="G218" s="133">
        <v>21.67383891</v>
      </c>
      <c r="H218" s="133">
        <v>3.266245587</v>
      </c>
      <c r="I218" s="133">
        <v>18.2756527</v>
      </c>
      <c r="J218" s="133">
        <v>2.748523486</v>
      </c>
      <c r="K218" s="133">
        <v>21.02417619</v>
      </c>
      <c r="L218" s="133">
        <v>64.63492063</v>
      </c>
      <c r="M218" s="133">
        <v>37.29796994</v>
      </c>
      <c r="N218" s="133">
        <v>27.33695069</v>
      </c>
      <c r="O218" s="133">
        <v>0.948</v>
      </c>
      <c r="P218" s="133">
        <v>21.56</v>
      </c>
      <c r="Q218" s="133">
        <v>23.83</v>
      </c>
      <c r="R218" s="133">
        <v>429.42</v>
      </c>
      <c r="S218" s="133">
        <v>55.25</v>
      </c>
      <c r="T218" s="133">
        <v>71.6</v>
      </c>
      <c r="U218" s="91"/>
      <c r="V218" s="91"/>
      <c r="W218" s="91"/>
      <c r="X218" s="91"/>
      <c r="Y218" s="91"/>
    </row>
    <row r="219">
      <c r="A219" s="133">
        <v>249.0</v>
      </c>
      <c r="B219" s="134" t="s">
        <v>639</v>
      </c>
      <c r="C219" s="133">
        <v>0.494648275</v>
      </c>
      <c r="D219" s="133">
        <v>0.4093105</v>
      </c>
      <c r="E219" s="133">
        <v>0.146584662</v>
      </c>
      <c r="F219" s="133">
        <v>49.1117916</v>
      </c>
      <c r="G219" s="133">
        <v>19.0230017</v>
      </c>
      <c r="H219" s="133">
        <v>2.208521498</v>
      </c>
      <c r="I219" s="133">
        <v>18.17589577</v>
      </c>
      <c r="J219" s="133">
        <v>2.860527095</v>
      </c>
      <c r="K219" s="133">
        <v>21.03642286</v>
      </c>
      <c r="L219" s="133">
        <v>70.77409163</v>
      </c>
      <c r="M219" s="133">
        <v>41.33865929</v>
      </c>
      <c r="N219" s="133">
        <v>29.43543234</v>
      </c>
      <c r="O219" s="133">
        <v>0.847</v>
      </c>
      <c r="P219" s="133">
        <v>18.92</v>
      </c>
      <c r="Q219" s="133">
        <v>20.24</v>
      </c>
      <c r="R219" s="133">
        <v>428.1</v>
      </c>
      <c r="S219" s="133">
        <v>52.63</v>
      </c>
      <c r="T219" s="133">
        <v>75.06</v>
      </c>
      <c r="U219" s="91"/>
      <c r="V219" s="91"/>
      <c r="W219" s="91"/>
      <c r="X219" s="91"/>
      <c r="Y219" s="91"/>
    </row>
    <row r="220">
      <c r="A220" s="133">
        <v>250.0</v>
      </c>
      <c r="B220" s="134" t="s">
        <v>640</v>
      </c>
      <c r="C220" s="133">
        <v>0.583749908</v>
      </c>
      <c r="D220" s="133">
        <v>0.447096436</v>
      </c>
      <c r="E220" s="133">
        <v>0.425667606</v>
      </c>
      <c r="F220" s="133">
        <v>53.60809634</v>
      </c>
      <c r="G220" s="133">
        <v>19.87820288</v>
      </c>
      <c r="H220" s="133">
        <v>3.34373344</v>
      </c>
      <c r="I220" s="133">
        <v>18.54005168</v>
      </c>
      <c r="J220" s="133">
        <v>2.498825464</v>
      </c>
      <c r="K220" s="133">
        <v>21.03887714</v>
      </c>
      <c r="L220" s="133">
        <v>66.38977636</v>
      </c>
      <c r="M220" s="133">
        <v>39.44088207</v>
      </c>
      <c r="N220" s="133">
        <v>26.94889429</v>
      </c>
      <c r="O220" s="133">
        <v>0.965</v>
      </c>
      <c r="P220" s="133">
        <v>18.92</v>
      </c>
      <c r="Q220" s="133">
        <v>19.88</v>
      </c>
      <c r="R220" s="133">
        <v>388.11</v>
      </c>
      <c r="S220" s="133">
        <v>53.19</v>
      </c>
      <c r="T220" s="133">
        <v>71.28</v>
      </c>
      <c r="U220" s="91"/>
      <c r="V220" s="91"/>
      <c r="W220" s="91"/>
      <c r="X220" s="91"/>
      <c r="Y220" s="91"/>
    </row>
    <row r="221">
      <c r="A221" s="133">
        <v>251.0</v>
      </c>
      <c r="B221" s="134" t="s">
        <v>642</v>
      </c>
      <c r="C221" s="133">
        <v>0.532657023</v>
      </c>
      <c r="D221" s="133">
        <v>0.37772529</v>
      </c>
      <c r="E221" s="133">
        <v>0.328545677</v>
      </c>
      <c r="F221" s="133">
        <v>53.59936481</v>
      </c>
      <c r="G221" s="133">
        <v>21.10007079</v>
      </c>
      <c r="H221" s="133">
        <v>3.397813476</v>
      </c>
      <c r="I221" s="133">
        <v>18.02788845</v>
      </c>
      <c r="J221" s="133">
        <v>3.047854038</v>
      </c>
      <c r="K221" s="133">
        <v>21.07574248</v>
      </c>
      <c r="L221" s="133">
        <v>65.09884117</v>
      </c>
      <c r="M221" s="133">
        <v>37.39241225</v>
      </c>
      <c r="N221" s="133">
        <v>27.70642892</v>
      </c>
      <c r="O221" s="133">
        <v>0.884</v>
      </c>
      <c r="P221" s="133">
        <v>18.92</v>
      </c>
      <c r="Q221" s="133">
        <v>20.12</v>
      </c>
      <c r="R221" s="133">
        <v>352.66</v>
      </c>
      <c r="S221" s="133">
        <v>43.29</v>
      </c>
      <c r="T221" s="133">
        <v>68.4</v>
      </c>
      <c r="U221" s="91"/>
      <c r="V221" s="91"/>
      <c r="W221" s="91"/>
      <c r="X221" s="91"/>
      <c r="Y221" s="91"/>
    </row>
    <row r="222">
      <c r="A222" s="133">
        <v>252.0</v>
      </c>
      <c r="B222" s="134" t="s">
        <v>130</v>
      </c>
      <c r="C222" s="133">
        <v>0.502187447</v>
      </c>
      <c r="D222" s="133">
        <v>0.42523398</v>
      </c>
      <c r="E222" s="133">
        <v>0.447315562</v>
      </c>
      <c r="F222" s="133">
        <v>54.25916264</v>
      </c>
      <c r="G222" s="133">
        <v>20.2329979</v>
      </c>
      <c r="H222" s="133">
        <v>3.356980902</v>
      </c>
      <c r="I222" s="133">
        <v>19.4511629</v>
      </c>
      <c r="J222" s="133">
        <v>2.799640018</v>
      </c>
      <c r="K222" s="133">
        <v>22.25080292</v>
      </c>
      <c r="L222" s="133">
        <v>66.08959729</v>
      </c>
      <c r="M222" s="133">
        <v>38.98368235</v>
      </c>
      <c r="N222" s="133">
        <v>27.10591494</v>
      </c>
      <c r="O222" s="133">
        <v>0.966</v>
      </c>
      <c r="P222" s="133">
        <v>17.42588125</v>
      </c>
      <c r="Q222" s="133">
        <v>18.86333125</v>
      </c>
      <c r="R222" s="133">
        <v>449.045</v>
      </c>
      <c r="S222" s="133">
        <v>46.9856396</v>
      </c>
      <c r="T222" s="133">
        <v>71.53197225</v>
      </c>
      <c r="U222" s="91"/>
      <c r="V222" s="91"/>
      <c r="W222" s="91"/>
      <c r="X222" s="91"/>
      <c r="Y222" s="91"/>
    </row>
    <row r="223">
      <c r="A223" s="133">
        <v>254.0</v>
      </c>
      <c r="B223" s="134" t="s">
        <v>643</v>
      </c>
      <c r="C223" s="133">
        <v>0.597415358</v>
      </c>
      <c r="D223" s="133">
        <v>0.474330939</v>
      </c>
      <c r="E223" s="133">
        <v>0.45404265</v>
      </c>
      <c r="F223" s="133">
        <v>48.73926901</v>
      </c>
      <c r="G223" s="133">
        <v>20.28796812</v>
      </c>
      <c r="H223" s="133">
        <v>3.706923871</v>
      </c>
      <c r="I223" s="133">
        <v>20.29262087</v>
      </c>
      <c r="J223" s="133">
        <v>2.817805922</v>
      </c>
      <c r="K223" s="133">
        <v>23.11042679</v>
      </c>
      <c r="L223" s="133">
        <v>72.62059974</v>
      </c>
      <c r="M223" s="133">
        <v>41.41271296</v>
      </c>
      <c r="N223" s="133">
        <v>31.20788678</v>
      </c>
      <c r="O223" s="133">
        <v>0.848</v>
      </c>
      <c r="P223" s="133">
        <v>20.24</v>
      </c>
      <c r="Q223" s="133">
        <v>20.24</v>
      </c>
      <c r="R223" s="133">
        <v>385.18</v>
      </c>
      <c r="S223" s="133">
        <v>47.85</v>
      </c>
      <c r="T223" s="133">
        <v>68.51</v>
      </c>
      <c r="U223" s="91"/>
      <c r="V223" s="91"/>
      <c r="W223" s="91"/>
      <c r="X223" s="91"/>
      <c r="Y223" s="91"/>
    </row>
    <row r="224">
      <c r="A224" s="133">
        <v>255.0</v>
      </c>
      <c r="B224" s="134" t="s">
        <v>644</v>
      </c>
      <c r="C224" s="133">
        <v>0.639165399</v>
      </c>
      <c r="D224" s="133">
        <v>1.066735948</v>
      </c>
      <c r="E224" s="133">
        <v>0.426051503</v>
      </c>
      <c r="F224" s="133">
        <v>50.37930057</v>
      </c>
      <c r="G224" s="133">
        <v>21.70049876</v>
      </c>
      <c r="H224" s="133">
        <v>3.513380436</v>
      </c>
      <c r="I224" s="133">
        <v>15.23309258</v>
      </c>
      <c r="J224" s="133">
        <v>3.385542888</v>
      </c>
      <c r="K224" s="133">
        <v>18.61863547</v>
      </c>
      <c r="L224" s="133">
        <v>69.797145</v>
      </c>
      <c r="M224" s="133">
        <v>40.23415272</v>
      </c>
      <c r="N224" s="133">
        <v>29.56299229</v>
      </c>
      <c r="O224" s="133">
        <v>0.833</v>
      </c>
      <c r="P224" s="133">
        <v>18.68</v>
      </c>
      <c r="Q224" s="133">
        <v>22.52</v>
      </c>
      <c r="R224" s="133">
        <v>371.48</v>
      </c>
      <c r="S224" s="133">
        <v>47.62</v>
      </c>
      <c r="T224" s="133">
        <v>71.52</v>
      </c>
      <c r="U224" s="91"/>
      <c r="V224" s="91"/>
      <c r="W224" s="91"/>
      <c r="X224" s="91"/>
      <c r="Y224" s="91"/>
    </row>
    <row r="225">
      <c r="A225" s="133">
        <v>256.0</v>
      </c>
      <c r="B225" s="134" t="s">
        <v>645</v>
      </c>
      <c r="C225" s="133">
        <v>0.51729319</v>
      </c>
      <c r="D225" s="133">
        <v>0.424793863</v>
      </c>
      <c r="E225" s="133">
        <v>0.367465983</v>
      </c>
      <c r="F225" s="133">
        <v>49.96409442</v>
      </c>
      <c r="G225" s="133">
        <v>19.80150832</v>
      </c>
      <c r="H225" s="133">
        <v>2.94067366</v>
      </c>
      <c r="I225" s="133">
        <v>18.7537092</v>
      </c>
      <c r="J225" s="133">
        <v>3.074939304</v>
      </c>
      <c r="K225" s="133">
        <v>21.8286485</v>
      </c>
      <c r="L225" s="133">
        <v>71.40893471</v>
      </c>
      <c r="M225" s="133">
        <v>39.44015864</v>
      </c>
      <c r="N225" s="133">
        <v>31.96877607</v>
      </c>
      <c r="O225" s="133">
        <v>1.034</v>
      </c>
      <c r="P225" s="133">
        <v>19.4</v>
      </c>
      <c r="Q225" s="133">
        <v>20.6</v>
      </c>
      <c r="R225" s="133">
        <v>358.25</v>
      </c>
      <c r="S225" s="133">
        <v>45.05</v>
      </c>
      <c r="T225" s="133">
        <v>71.98</v>
      </c>
      <c r="U225" s="91"/>
      <c r="V225" s="91"/>
      <c r="W225" s="91"/>
      <c r="X225" s="91"/>
      <c r="Y225" s="91"/>
    </row>
    <row r="226">
      <c r="A226" s="133">
        <v>257.0</v>
      </c>
      <c r="B226" s="134" t="s">
        <v>646</v>
      </c>
      <c r="C226" s="133">
        <v>0.526713485</v>
      </c>
      <c r="D226" s="133">
        <v>0.419183714</v>
      </c>
      <c r="E226" s="133">
        <v>0.270843693</v>
      </c>
      <c r="F226" s="133">
        <v>48.5475193</v>
      </c>
      <c r="G226" s="133">
        <v>19.1873856</v>
      </c>
      <c r="H226" s="133">
        <v>3.129871332</v>
      </c>
      <c r="I226" s="133">
        <v>18.49405548</v>
      </c>
      <c r="J226" s="133">
        <v>2.954755614</v>
      </c>
      <c r="K226" s="133">
        <v>21.4488111</v>
      </c>
      <c r="L226" s="133">
        <v>71.04642014</v>
      </c>
      <c r="M226" s="133">
        <v>41.22090317</v>
      </c>
      <c r="N226" s="133">
        <v>29.82551697</v>
      </c>
      <c r="O226" s="133">
        <v>0.871</v>
      </c>
      <c r="P226" s="133">
        <v>17.73</v>
      </c>
      <c r="Q226" s="133">
        <v>20.36</v>
      </c>
      <c r="R226" s="133">
        <v>398.89</v>
      </c>
      <c r="S226" s="133">
        <v>48.78</v>
      </c>
      <c r="T226" s="133">
        <v>71.92</v>
      </c>
      <c r="U226" s="91"/>
      <c r="V226" s="91"/>
      <c r="W226" s="91"/>
      <c r="X226" s="91"/>
      <c r="Y226" s="91"/>
    </row>
    <row r="227">
      <c r="A227" s="133">
        <v>258.0</v>
      </c>
      <c r="B227" s="134" t="s">
        <v>648</v>
      </c>
      <c r="C227" s="133">
        <v>0.5766838</v>
      </c>
      <c r="D227" s="133">
        <v>0.451796647</v>
      </c>
      <c r="E227" s="133">
        <v>0.365761597</v>
      </c>
      <c r="F227" s="133">
        <v>48.41033472</v>
      </c>
      <c r="G227" s="133">
        <v>20.4007115</v>
      </c>
      <c r="H227" s="133">
        <v>3.375024174</v>
      </c>
      <c r="I227" s="133">
        <v>18.71419478</v>
      </c>
      <c r="J227" s="133">
        <v>3.407210231</v>
      </c>
      <c r="K227" s="133">
        <v>22.12140501</v>
      </c>
      <c r="L227" s="133">
        <v>71.66262136</v>
      </c>
      <c r="M227" s="133">
        <v>41.47327202</v>
      </c>
      <c r="N227" s="133">
        <v>30.18934933</v>
      </c>
      <c r="O227" s="133">
        <v>0.906</v>
      </c>
      <c r="P227" s="133">
        <v>18.2</v>
      </c>
      <c r="Q227" s="133">
        <v>18.32</v>
      </c>
      <c r="R227" s="133">
        <v>402.62</v>
      </c>
      <c r="S227" s="133">
        <v>49.75</v>
      </c>
      <c r="T227" s="133">
        <v>73.1</v>
      </c>
      <c r="U227" s="91"/>
      <c r="V227" s="91"/>
      <c r="W227" s="91"/>
      <c r="X227" s="91"/>
      <c r="Y227" s="91"/>
    </row>
    <row r="228">
      <c r="A228" s="133">
        <v>259.0</v>
      </c>
      <c r="B228" s="134" t="s">
        <v>649</v>
      </c>
      <c r="C228" s="133">
        <v>0.444767742</v>
      </c>
      <c r="D228" s="133">
        <v>0.359550903</v>
      </c>
      <c r="E228" s="133">
        <v>0.741767783</v>
      </c>
      <c r="F228" s="133">
        <v>59.78504625</v>
      </c>
      <c r="G228" s="133">
        <v>15.88288169</v>
      </c>
      <c r="H228" s="133">
        <v>2.642687488</v>
      </c>
      <c r="I228" s="133">
        <v>17.69276748</v>
      </c>
      <c r="J228" s="133">
        <v>2.815790904</v>
      </c>
      <c r="K228" s="133">
        <v>20.50855839</v>
      </c>
      <c r="L228" s="133">
        <v>72.66754271</v>
      </c>
      <c r="M228" s="133">
        <v>43.16705338</v>
      </c>
      <c r="N228" s="133">
        <v>29.50048932</v>
      </c>
      <c r="O228" s="133">
        <v>1.058</v>
      </c>
      <c r="P228" s="133">
        <v>15.09</v>
      </c>
      <c r="Q228" s="133">
        <v>16.89</v>
      </c>
      <c r="R228" s="133">
        <v>413.33</v>
      </c>
      <c r="S228" s="133">
        <v>61.73</v>
      </c>
      <c r="T228" s="133">
        <v>70.53</v>
      </c>
      <c r="U228" s="91"/>
      <c r="V228" s="91"/>
      <c r="W228" s="91"/>
      <c r="X228" s="91"/>
      <c r="Y228" s="91"/>
    </row>
    <row r="229">
      <c r="A229" s="133">
        <v>260.0</v>
      </c>
      <c r="B229" s="134" t="s">
        <v>652</v>
      </c>
      <c r="C229" s="133">
        <v>0.467340943</v>
      </c>
      <c r="D229" s="133">
        <v>0.377041296</v>
      </c>
      <c r="E229" s="133">
        <v>0.529470182</v>
      </c>
      <c r="F229" s="133">
        <v>55.75470195</v>
      </c>
      <c r="G229" s="133">
        <v>19.91373973</v>
      </c>
      <c r="H229" s="133">
        <v>2.921049836</v>
      </c>
      <c r="I229" s="133">
        <v>16.69966997</v>
      </c>
      <c r="J229" s="133">
        <v>3.130153015</v>
      </c>
      <c r="K229" s="133">
        <v>19.82982298</v>
      </c>
      <c r="L229" s="133">
        <v>70.80139373</v>
      </c>
      <c r="M229" s="133">
        <v>41.80855005</v>
      </c>
      <c r="N229" s="133">
        <v>28.99284368</v>
      </c>
      <c r="O229" s="133">
        <v>0.946</v>
      </c>
      <c r="P229" s="133">
        <v>18.08</v>
      </c>
      <c r="Q229" s="133">
        <v>18.44</v>
      </c>
      <c r="R229" s="133">
        <v>463.45</v>
      </c>
      <c r="S229" s="133">
        <v>54.05</v>
      </c>
      <c r="T229" s="133">
        <v>71.95</v>
      </c>
      <c r="U229" s="91"/>
      <c r="V229" s="91"/>
      <c r="W229" s="91"/>
      <c r="X229" s="91"/>
      <c r="Y229" s="91"/>
    </row>
    <row r="230">
      <c r="A230" s="133">
        <v>261.0</v>
      </c>
      <c r="B230" s="134" t="s">
        <v>654</v>
      </c>
      <c r="C230" s="133">
        <v>0.476969276</v>
      </c>
      <c r="D230" s="133">
        <v>0.343195465</v>
      </c>
      <c r="E230" s="133">
        <v>0.283671727</v>
      </c>
      <c r="F230" s="133">
        <v>46.84035835</v>
      </c>
      <c r="G230" s="133">
        <v>17.63708295</v>
      </c>
      <c r="H230" s="133">
        <v>3.228631922</v>
      </c>
      <c r="I230" s="133">
        <v>19.28665786</v>
      </c>
      <c r="J230" s="133">
        <v>2.835294824</v>
      </c>
      <c r="K230" s="133">
        <v>22.12195268</v>
      </c>
      <c r="L230" s="133">
        <v>68.5136897</v>
      </c>
      <c r="M230" s="133">
        <v>40.79560539</v>
      </c>
      <c r="N230" s="133">
        <v>27.71808431</v>
      </c>
      <c r="O230" s="133">
        <v>1.07</v>
      </c>
      <c r="P230" s="133">
        <v>17.61</v>
      </c>
      <c r="Q230" s="133">
        <v>22.04</v>
      </c>
      <c r="R230" s="133">
        <v>403.46</v>
      </c>
      <c r="S230" s="133">
        <v>48.54</v>
      </c>
      <c r="T230" s="133">
        <v>69.79</v>
      </c>
      <c r="U230" s="91"/>
      <c r="V230" s="91"/>
      <c r="W230" s="91"/>
      <c r="X230" s="91"/>
      <c r="Y230" s="91"/>
    </row>
    <row r="231">
      <c r="A231" s="133">
        <v>262.0</v>
      </c>
      <c r="B231" s="134" t="s">
        <v>655</v>
      </c>
      <c r="C231" s="133">
        <v>0.425786232</v>
      </c>
      <c r="D231" s="133">
        <v>0.338872391</v>
      </c>
      <c r="E231" s="133">
        <v>0.71464203</v>
      </c>
      <c r="F231" s="133">
        <v>56.72491726</v>
      </c>
      <c r="G231" s="133">
        <v>17.42855106</v>
      </c>
      <c r="H231" s="133">
        <v>2.693946514</v>
      </c>
      <c r="I231" s="133">
        <v>16.33311814</v>
      </c>
      <c r="J231" s="133">
        <v>2.899465931</v>
      </c>
      <c r="K231" s="133">
        <v>19.23258407</v>
      </c>
      <c r="L231" s="133">
        <v>69.03589022</v>
      </c>
      <c r="M231" s="133">
        <v>44.41147813</v>
      </c>
      <c r="N231" s="133">
        <v>24.62441209</v>
      </c>
      <c r="O231" s="133">
        <v>0.996</v>
      </c>
      <c r="P231" s="133">
        <v>19.64</v>
      </c>
      <c r="Q231" s="133">
        <v>20.72</v>
      </c>
      <c r="R231" s="133">
        <v>371.42</v>
      </c>
      <c r="S231" s="133">
        <v>50.51</v>
      </c>
      <c r="T231" s="133">
        <v>69.98</v>
      </c>
      <c r="U231" s="91"/>
      <c r="V231" s="91"/>
      <c r="W231" s="91"/>
      <c r="X231" s="91"/>
      <c r="Y231" s="91"/>
    </row>
    <row r="232">
      <c r="A232" s="133">
        <v>263.0</v>
      </c>
      <c r="B232" s="134" t="s">
        <v>656</v>
      </c>
      <c r="C232" s="133">
        <v>0.510129344</v>
      </c>
      <c r="D232" s="133">
        <v>0.441460223</v>
      </c>
      <c r="E232" s="133">
        <v>0.748631977</v>
      </c>
      <c r="F232" s="133">
        <v>48.79732879</v>
      </c>
      <c r="G232" s="133">
        <v>20.67196899</v>
      </c>
      <c r="H232" s="133">
        <v>3.228027186</v>
      </c>
      <c r="I232" s="133">
        <v>19.40667491</v>
      </c>
      <c r="J232" s="133">
        <v>3.107933476</v>
      </c>
      <c r="K232" s="133">
        <v>22.51460838</v>
      </c>
      <c r="L232" s="133">
        <v>68.69257951</v>
      </c>
      <c r="M232" s="133">
        <v>38.89639935</v>
      </c>
      <c r="N232" s="133">
        <v>29.79618015</v>
      </c>
      <c r="O232" s="133">
        <v>0.848</v>
      </c>
      <c r="P232" s="133">
        <v>20.6</v>
      </c>
      <c r="Q232" s="133">
        <v>22.88</v>
      </c>
      <c r="R232" s="133">
        <v>381.7</v>
      </c>
      <c r="S232" s="133">
        <v>45.45</v>
      </c>
      <c r="T232" s="133">
        <v>69.76</v>
      </c>
      <c r="U232" s="91"/>
      <c r="V232" s="91"/>
      <c r="W232" s="91"/>
      <c r="X232" s="91"/>
      <c r="Y232" s="91"/>
    </row>
    <row r="233">
      <c r="A233" s="133">
        <v>264.0</v>
      </c>
      <c r="B233" s="134" t="s">
        <v>657</v>
      </c>
      <c r="C233" s="133">
        <v>0.522529166</v>
      </c>
      <c r="D233" s="133">
        <v>0.44386952</v>
      </c>
      <c r="E233" s="133">
        <v>0.847620035</v>
      </c>
      <c r="F233" s="133">
        <v>52.00553439</v>
      </c>
      <c r="G233" s="133">
        <v>19.71916899</v>
      </c>
      <c r="H233" s="133">
        <v>3.137250489</v>
      </c>
      <c r="I233" s="133">
        <v>18.28477042</v>
      </c>
      <c r="J233" s="133">
        <v>2.94670821</v>
      </c>
      <c r="K233" s="133">
        <v>21.23147863</v>
      </c>
      <c r="L233" s="133">
        <v>70.63545967</v>
      </c>
      <c r="M233" s="133">
        <v>40.65609452</v>
      </c>
      <c r="N233" s="133">
        <v>29.97936514</v>
      </c>
      <c r="O233" s="133">
        <v>0.8934</v>
      </c>
      <c r="P233" s="133">
        <v>19.5221625</v>
      </c>
      <c r="Q233" s="133">
        <v>20.88774</v>
      </c>
      <c r="R233" s="133">
        <v>406.576</v>
      </c>
      <c r="S233" s="133">
        <v>49.94881634</v>
      </c>
      <c r="T233" s="133">
        <v>69.38018378</v>
      </c>
      <c r="U233" s="91"/>
      <c r="V233" s="91"/>
      <c r="W233" s="91"/>
      <c r="X233" s="91"/>
      <c r="Y233" s="91"/>
    </row>
    <row r="234">
      <c r="A234" s="133">
        <v>283.0</v>
      </c>
      <c r="B234" s="134" t="s">
        <v>659</v>
      </c>
      <c r="C234" s="133">
        <v>0.531656113</v>
      </c>
      <c r="D234" s="133">
        <v>0.361237939</v>
      </c>
      <c r="E234" s="133">
        <v>0.571227152</v>
      </c>
      <c r="F234" s="133">
        <v>50.74559478</v>
      </c>
      <c r="G234" s="133">
        <v>16.60274948</v>
      </c>
      <c r="H234" s="133">
        <v>2.490814227</v>
      </c>
      <c r="I234" s="133">
        <v>17.44791667</v>
      </c>
      <c r="J234" s="133">
        <v>2.758611506</v>
      </c>
      <c r="K234" s="133">
        <v>20.20652817</v>
      </c>
      <c r="L234" s="133">
        <v>68.37820914</v>
      </c>
      <c r="M234" s="133">
        <v>42.48851441</v>
      </c>
      <c r="N234" s="133">
        <v>25.88969473</v>
      </c>
      <c r="O234" s="133">
        <v>0.912</v>
      </c>
      <c r="P234" s="133">
        <v>18.44</v>
      </c>
      <c r="Q234" s="133">
        <v>18.2</v>
      </c>
      <c r="R234" s="133">
        <v>448.67</v>
      </c>
      <c r="S234" s="133">
        <v>53.76</v>
      </c>
      <c r="T234" s="133">
        <v>71.77</v>
      </c>
      <c r="U234" s="91"/>
      <c r="V234" s="91"/>
      <c r="W234" s="91"/>
      <c r="X234" s="91"/>
      <c r="Y234" s="91"/>
    </row>
    <row r="235">
      <c r="A235" s="133">
        <v>284.0</v>
      </c>
      <c r="B235" s="134" t="s">
        <v>660</v>
      </c>
      <c r="C235" s="133">
        <v>0.536251339</v>
      </c>
      <c r="D235" s="133">
        <v>0.407541031</v>
      </c>
      <c r="E235" s="133">
        <v>0.160318558</v>
      </c>
      <c r="F235" s="133">
        <v>47.30609358</v>
      </c>
      <c r="G235" s="133">
        <v>16.98414356</v>
      </c>
      <c r="H235" s="133">
        <v>2.944206955</v>
      </c>
      <c r="I235" s="133">
        <v>18.78594249</v>
      </c>
      <c r="J235" s="133">
        <v>2.967354052</v>
      </c>
      <c r="K235" s="133">
        <v>21.75329654</v>
      </c>
      <c r="L235" s="133">
        <v>66.89993002</v>
      </c>
      <c r="M235" s="133">
        <v>42.01760814</v>
      </c>
      <c r="N235" s="133">
        <v>24.88232188</v>
      </c>
      <c r="O235" s="133">
        <v>0.928</v>
      </c>
      <c r="P235" s="133">
        <v>18.8</v>
      </c>
      <c r="Q235" s="133">
        <v>19.28</v>
      </c>
      <c r="R235" s="133">
        <v>435.79</v>
      </c>
      <c r="S235" s="133">
        <v>54.64</v>
      </c>
      <c r="T235" s="133">
        <v>73.91</v>
      </c>
      <c r="U235" s="91"/>
      <c r="V235" s="91"/>
      <c r="W235" s="91"/>
      <c r="X235" s="91"/>
      <c r="Y235" s="91"/>
    </row>
    <row r="236">
      <c r="A236" s="133">
        <v>285.0</v>
      </c>
      <c r="B236" s="134" t="s">
        <v>661</v>
      </c>
      <c r="C236" s="133">
        <v>1.210513824</v>
      </c>
      <c r="D236" s="91"/>
      <c r="E236" s="133">
        <v>0.569333556</v>
      </c>
      <c r="F236" s="133">
        <v>49.63268232</v>
      </c>
      <c r="G236" s="133">
        <v>17.58219031</v>
      </c>
      <c r="H236" s="133">
        <v>1.873337183</v>
      </c>
      <c r="I236" s="133">
        <v>10.20408163</v>
      </c>
      <c r="J236" s="91"/>
      <c r="K236" s="91"/>
      <c r="L236" s="133">
        <v>64.50151057</v>
      </c>
      <c r="M236" s="133">
        <v>35.08736414</v>
      </c>
      <c r="N236" s="133">
        <v>29.41414643</v>
      </c>
      <c r="O236" s="91"/>
      <c r="P236" s="133">
        <v>18.92</v>
      </c>
      <c r="Q236" s="133">
        <v>19.52</v>
      </c>
      <c r="R236" s="133">
        <v>401.62</v>
      </c>
      <c r="S236" s="91"/>
      <c r="T236" s="91"/>
      <c r="U236" s="91"/>
      <c r="V236" s="91"/>
      <c r="W236" s="91"/>
      <c r="X236" s="91"/>
      <c r="Y236" s="91"/>
    </row>
    <row r="237">
      <c r="A237" s="133">
        <v>286.0</v>
      </c>
      <c r="B237" s="134" t="s">
        <v>663</v>
      </c>
      <c r="C237" s="133">
        <v>0.602247532</v>
      </c>
      <c r="D237" s="133">
        <v>0.354149384</v>
      </c>
      <c r="E237" s="133">
        <v>0.69840889</v>
      </c>
      <c r="F237" s="133">
        <v>53.14927072</v>
      </c>
      <c r="G237" s="133">
        <v>17.40901519</v>
      </c>
      <c r="H237" s="133">
        <v>2.378367016</v>
      </c>
      <c r="I237" s="133">
        <v>18.1097158</v>
      </c>
      <c r="J237" s="133">
        <v>2.638857177</v>
      </c>
      <c r="K237" s="133">
        <v>20.74857297</v>
      </c>
      <c r="L237" s="133">
        <v>69.79038224</v>
      </c>
      <c r="M237" s="133">
        <v>44.59196655</v>
      </c>
      <c r="N237" s="133">
        <v>25.1984157</v>
      </c>
      <c r="O237" s="133">
        <v>0.91</v>
      </c>
      <c r="P237" s="133">
        <v>20.48</v>
      </c>
      <c r="Q237" s="133">
        <v>20.84</v>
      </c>
      <c r="R237" s="133">
        <v>402.38</v>
      </c>
      <c r="S237" s="133">
        <v>57.14</v>
      </c>
      <c r="T237" s="133">
        <v>70.03</v>
      </c>
      <c r="U237" s="91"/>
      <c r="V237" s="91"/>
      <c r="W237" s="91"/>
      <c r="X237" s="91"/>
      <c r="Y237" s="91"/>
    </row>
    <row r="238">
      <c r="A238" s="133">
        <v>269.0</v>
      </c>
      <c r="B238" s="134" t="s">
        <v>664</v>
      </c>
      <c r="C238" s="133">
        <v>0.59353546</v>
      </c>
      <c r="D238" s="133">
        <v>0.391378555</v>
      </c>
      <c r="E238" s="133">
        <v>0.14952962</v>
      </c>
      <c r="F238" s="133">
        <v>52.15204912</v>
      </c>
      <c r="G238" s="133">
        <v>16.87460612</v>
      </c>
      <c r="H238" s="133">
        <v>1.792085692</v>
      </c>
      <c r="I238" s="133">
        <v>14.28571429</v>
      </c>
      <c r="J238" s="91"/>
      <c r="K238" s="91"/>
      <c r="L238" s="133">
        <v>68.52646638</v>
      </c>
      <c r="M238" s="133">
        <v>39.54186882</v>
      </c>
      <c r="N238" s="133">
        <v>28.98459756</v>
      </c>
      <c r="O238" s="91"/>
      <c r="P238" s="133">
        <v>16.53</v>
      </c>
      <c r="Q238" s="133">
        <v>18.2</v>
      </c>
      <c r="R238" s="133">
        <v>360.36</v>
      </c>
      <c r="S238" s="91"/>
      <c r="T238" s="133">
        <v>74.57</v>
      </c>
      <c r="U238" s="91"/>
      <c r="V238" s="91"/>
      <c r="W238" s="91"/>
      <c r="X238" s="91"/>
      <c r="Y238" s="91"/>
    </row>
    <row r="239">
      <c r="A239" s="133">
        <v>270.0</v>
      </c>
      <c r="B239" s="134" t="s">
        <v>665</v>
      </c>
      <c r="C239" s="133">
        <v>0.558891417</v>
      </c>
      <c r="D239" s="133">
        <v>0.40392668</v>
      </c>
      <c r="E239" s="133">
        <v>0.531213662</v>
      </c>
      <c r="F239" s="133">
        <v>54.7973751</v>
      </c>
      <c r="G239" s="133">
        <v>20.61614187</v>
      </c>
      <c r="H239" s="133">
        <v>3.99661265</v>
      </c>
      <c r="I239" s="133">
        <v>16.31513648</v>
      </c>
      <c r="J239" s="133">
        <v>2.992386646</v>
      </c>
      <c r="K239" s="133">
        <v>19.30752312</v>
      </c>
      <c r="L239" s="133">
        <v>67.26457399</v>
      </c>
      <c r="M239" s="133">
        <v>39.73625456</v>
      </c>
      <c r="N239" s="133">
        <v>27.52831943</v>
      </c>
      <c r="O239" s="133">
        <v>0.908</v>
      </c>
      <c r="P239" s="133">
        <v>18.44</v>
      </c>
      <c r="Q239" s="133">
        <v>21.32</v>
      </c>
      <c r="R239" s="133">
        <v>397.74</v>
      </c>
      <c r="S239" s="133">
        <v>46.08</v>
      </c>
      <c r="T239" s="133">
        <v>72.66</v>
      </c>
      <c r="U239" s="91"/>
      <c r="V239" s="91"/>
      <c r="W239" s="91"/>
      <c r="X239" s="91"/>
      <c r="Y239" s="91"/>
    </row>
    <row r="240">
      <c r="A240" s="133">
        <v>271.0</v>
      </c>
      <c r="B240" s="134" t="s">
        <v>666</v>
      </c>
      <c r="C240" s="133">
        <v>0.581596652</v>
      </c>
      <c r="D240" s="133">
        <v>0.413074879</v>
      </c>
      <c r="E240" s="133">
        <v>0.696112839</v>
      </c>
      <c r="F240" s="133">
        <v>49.03645118</v>
      </c>
      <c r="G240" s="133">
        <v>19.03780058</v>
      </c>
      <c r="H240" s="133">
        <v>3.068261791</v>
      </c>
      <c r="I240" s="133">
        <v>18.875</v>
      </c>
      <c r="J240" s="133">
        <v>3.249403409</v>
      </c>
      <c r="K240" s="133">
        <v>22.12440341</v>
      </c>
      <c r="L240" s="133">
        <v>66.0923501</v>
      </c>
      <c r="M240" s="133">
        <v>39.10055984</v>
      </c>
      <c r="N240" s="133">
        <v>26.99179026</v>
      </c>
      <c r="O240" s="91"/>
      <c r="P240" s="133">
        <v>17.13</v>
      </c>
      <c r="Q240" s="133">
        <v>19.04</v>
      </c>
      <c r="R240" s="133">
        <v>406.32</v>
      </c>
      <c r="S240" s="91"/>
      <c r="T240" s="133">
        <v>73.32</v>
      </c>
      <c r="U240" s="91"/>
      <c r="V240" s="91"/>
      <c r="W240" s="91"/>
      <c r="X240" s="91"/>
      <c r="Y240" s="91"/>
    </row>
    <row r="241">
      <c r="A241" s="133">
        <v>272.0</v>
      </c>
      <c r="B241" s="134" t="s">
        <v>667</v>
      </c>
      <c r="C241" s="133">
        <v>0.588034403</v>
      </c>
      <c r="D241" s="133">
        <v>0.419896662</v>
      </c>
      <c r="E241" s="133">
        <v>0.855816362</v>
      </c>
      <c r="F241" s="133">
        <v>50.98957159</v>
      </c>
      <c r="G241" s="133">
        <v>20.16668503</v>
      </c>
      <c r="H241" s="133">
        <v>3.76322539</v>
      </c>
      <c r="I241" s="133">
        <v>18.90012642</v>
      </c>
      <c r="J241" s="133">
        <v>3.50048845</v>
      </c>
      <c r="K241" s="133">
        <v>22.40061487</v>
      </c>
      <c r="L241" s="133">
        <v>70.03942181</v>
      </c>
      <c r="M241" s="133">
        <v>38.94818483</v>
      </c>
      <c r="N241" s="133">
        <v>31.09123699</v>
      </c>
      <c r="O241" s="133">
        <v>0.866</v>
      </c>
      <c r="P241" s="133">
        <v>19.16</v>
      </c>
      <c r="Q241" s="133">
        <v>20.96</v>
      </c>
      <c r="R241" s="133">
        <v>436.34</v>
      </c>
      <c r="S241" s="133">
        <v>48.31</v>
      </c>
      <c r="T241" s="133">
        <v>74.45</v>
      </c>
      <c r="U241" s="91"/>
      <c r="V241" s="91"/>
      <c r="W241" s="91"/>
      <c r="X241" s="91"/>
      <c r="Y241" s="91"/>
    </row>
    <row r="242">
      <c r="A242" s="133">
        <v>273.0</v>
      </c>
      <c r="B242" s="134" t="s">
        <v>668</v>
      </c>
      <c r="C242" s="133">
        <v>0.548650848</v>
      </c>
      <c r="D242" s="133">
        <v>0.396723509</v>
      </c>
      <c r="E242" s="133">
        <v>0.665689966</v>
      </c>
      <c r="F242" s="133">
        <v>44.14913134</v>
      </c>
      <c r="G242" s="133">
        <v>19.06387754</v>
      </c>
      <c r="H242" s="133">
        <v>3.067502118</v>
      </c>
      <c r="I242" s="133">
        <v>18.56010568</v>
      </c>
      <c r="J242" s="133">
        <v>2.822865378</v>
      </c>
      <c r="K242" s="133">
        <v>21.38297106</v>
      </c>
      <c r="L242" s="133">
        <v>68.17558299</v>
      </c>
      <c r="M242" s="133">
        <v>38.00738321</v>
      </c>
      <c r="N242" s="133">
        <v>30.16819978</v>
      </c>
      <c r="O242" s="133">
        <v>0.707</v>
      </c>
      <c r="P242" s="133">
        <v>17.49</v>
      </c>
      <c r="Q242" s="133">
        <v>17.96</v>
      </c>
      <c r="R242" s="133">
        <v>449.46</v>
      </c>
      <c r="S242" s="133">
        <v>46.3</v>
      </c>
      <c r="T242" s="133">
        <v>71.1</v>
      </c>
      <c r="U242" s="91"/>
      <c r="V242" s="91"/>
      <c r="W242" s="91"/>
      <c r="X242" s="91"/>
      <c r="Y242" s="91"/>
    </row>
    <row r="243">
      <c r="A243" s="133">
        <v>274.0</v>
      </c>
      <c r="B243" s="134" t="s">
        <v>670</v>
      </c>
      <c r="C243" s="133">
        <v>0.567656076</v>
      </c>
      <c r="D243" s="133">
        <v>0.393846605</v>
      </c>
      <c r="E243" s="133">
        <v>0.913514235</v>
      </c>
      <c r="F243" s="133">
        <v>52.13908155</v>
      </c>
      <c r="G243" s="133">
        <v>15.93311922</v>
      </c>
      <c r="H243" s="133">
        <v>2.271542988</v>
      </c>
      <c r="I243" s="133">
        <v>15.53784861</v>
      </c>
      <c r="J243" s="133">
        <v>2.830224556</v>
      </c>
      <c r="K243" s="133">
        <v>18.36807316</v>
      </c>
      <c r="L243" s="133">
        <v>69.68232044</v>
      </c>
      <c r="M243" s="133">
        <v>42.93910177</v>
      </c>
      <c r="N243" s="133">
        <v>26.74321867</v>
      </c>
      <c r="O243" s="133">
        <v>0.788</v>
      </c>
      <c r="P243" s="133">
        <v>18.08</v>
      </c>
      <c r="Q243" s="133">
        <v>17.96</v>
      </c>
      <c r="R243" s="133">
        <v>396.79</v>
      </c>
      <c r="S243" s="133">
        <v>52.36</v>
      </c>
      <c r="T243" s="133">
        <v>74.6</v>
      </c>
      <c r="U243" s="91"/>
      <c r="V243" s="91"/>
      <c r="W243" s="91"/>
      <c r="X243" s="91"/>
      <c r="Y243" s="91"/>
    </row>
    <row r="244">
      <c r="A244" s="133">
        <v>275.0</v>
      </c>
      <c r="B244" s="134" t="s">
        <v>671</v>
      </c>
      <c r="C244" s="133">
        <v>0.51094584</v>
      </c>
      <c r="D244" s="133">
        <v>0.389672884</v>
      </c>
      <c r="E244" s="133">
        <v>0.617169776</v>
      </c>
      <c r="F244" s="133">
        <v>47.43691359</v>
      </c>
      <c r="G244" s="133">
        <v>18.44114534</v>
      </c>
      <c r="H244" s="133">
        <v>3.414408969</v>
      </c>
      <c r="I244" s="133">
        <v>19.94801819</v>
      </c>
      <c r="J244" s="133">
        <v>2.512759171</v>
      </c>
      <c r="K244" s="133">
        <v>22.46077736</v>
      </c>
      <c r="L244" s="133">
        <v>67.2392638</v>
      </c>
      <c r="M244" s="133">
        <v>39.16774559</v>
      </c>
      <c r="N244" s="133">
        <v>28.07151821</v>
      </c>
      <c r="O244" s="133">
        <v>0.891</v>
      </c>
      <c r="P244" s="133">
        <v>17.37</v>
      </c>
      <c r="Q244" s="133">
        <v>18.44</v>
      </c>
      <c r="R244" s="133">
        <v>355.57</v>
      </c>
      <c r="S244" s="133">
        <v>48.78</v>
      </c>
      <c r="T244" s="133">
        <v>71.47</v>
      </c>
      <c r="U244" s="91"/>
      <c r="V244" s="91"/>
      <c r="W244" s="91"/>
      <c r="X244" s="91"/>
      <c r="Y244" s="91"/>
    </row>
    <row r="245">
      <c r="A245" s="133">
        <v>276.0</v>
      </c>
      <c r="B245" s="134" t="s">
        <v>672</v>
      </c>
      <c r="C245" s="133">
        <v>0.519712482</v>
      </c>
      <c r="D245" s="133">
        <v>0.355539423</v>
      </c>
      <c r="E245" s="133">
        <v>0.580921965</v>
      </c>
      <c r="F245" s="133">
        <v>48.76543256</v>
      </c>
      <c r="G245" s="133">
        <v>17.13289298</v>
      </c>
      <c r="H245" s="133">
        <v>2.826229416</v>
      </c>
      <c r="I245" s="133">
        <v>17.82304265</v>
      </c>
      <c r="J245" s="133">
        <v>3.073809386</v>
      </c>
      <c r="K245" s="133">
        <v>20.89685203</v>
      </c>
      <c r="L245" s="133">
        <v>69.44074567</v>
      </c>
      <c r="M245" s="133">
        <v>42.13361232</v>
      </c>
      <c r="N245" s="133">
        <v>27.30713335</v>
      </c>
      <c r="O245" s="133">
        <v>0.891</v>
      </c>
      <c r="P245" s="133">
        <v>20.6</v>
      </c>
      <c r="Q245" s="133">
        <v>19.52</v>
      </c>
      <c r="R245" s="133">
        <v>445.61</v>
      </c>
      <c r="S245" s="133">
        <v>52.08</v>
      </c>
      <c r="T245" s="133">
        <v>73.46</v>
      </c>
      <c r="U245" s="91"/>
      <c r="V245" s="91"/>
      <c r="W245" s="91"/>
      <c r="X245" s="91"/>
      <c r="Y245" s="91"/>
    </row>
    <row r="246">
      <c r="A246" s="133">
        <v>277.0</v>
      </c>
      <c r="B246" s="134" t="s">
        <v>673</v>
      </c>
      <c r="C246" s="133">
        <v>0.570833064</v>
      </c>
      <c r="D246" s="133">
        <v>0.388176364</v>
      </c>
      <c r="E246" s="133">
        <v>0.235165406</v>
      </c>
      <c r="F246" s="133">
        <v>46.91470274</v>
      </c>
      <c r="G246" s="133">
        <v>18.0076671</v>
      </c>
      <c r="H246" s="133">
        <v>3.409060877</v>
      </c>
      <c r="I246" s="133">
        <v>16.27009646</v>
      </c>
      <c r="J246" s="133">
        <v>2.743057586</v>
      </c>
      <c r="K246" s="133">
        <v>19.01315405</v>
      </c>
      <c r="L246" s="133">
        <v>73.5698769</v>
      </c>
      <c r="M246" s="133">
        <v>44.30552272</v>
      </c>
      <c r="N246" s="133">
        <v>29.26435418</v>
      </c>
      <c r="O246" s="133">
        <v>0.875</v>
      </c>
      <c r="P246" s="133">
        <v>19.4</v>
      </c>
      <c r="Q246" s="133">
        <v>19.4</v>
      </c>
      <c r="R246" s="133">
        <v>374.72</v>
      </c>
      <c r="S246" s="133">
        <v>44.64</v>
      </c>
      <c r="T246" s="133">
        <v>73.86</v>
      </c>
      <c r="U246" s="91"/>
      <c r="V246" s="91"/>
      <c r="W246" s="91"/>
      <c r="X246" s="91"/>
      <c r="Y246" s="91"/>
    </row>
    <row r="247">
      <c r="A247" s="133">
        <v>278.0</v>
      </c>
      <c r="B247" s="134" t="s">
        <v>675</v>
      </c>
      <c r="C247" s="133">
        <v>0.5529369</v>
      </c>
      <c r="D247" s="133">
        <v>0.415869127</v>
      </c>
      <c r="E247" s="133">
        <v>0.229893183</v>
      </c>
      <c r="F247" s="133">
        <v>47.98769381</v>
      </c>
      <c r="G247" s="133">
        <v>17.33173272</v>
      </c>
      <c r="H247" s="133">
        <v>2.856738338</v>
      </c>
      <c r="I247" s="133">
        <v>17.7503251</v>
      </c>
      <c r="J247" s="133">
        <v>2.634708594</v>
      </c>
      <c r="K247" s="133">
        <v>20.38503369</v>
      </c>
      <c r="L247" s="133">
        <v>69.61946351</v>
      </c>
      <c r="M247" s="133">
        <v>38.7080718</v>
      </c>
      <c r="N247" s="133">
        <v>30.9113917</v>
      </c>
      <c r="O247" s="133">
        <v>0.95</v>
      </c>
      <c r="P247" s="133">
        <v>17.37</v>
      </c>
      <c r="Q247" s="133">
        <v>18.56</v>
      </c>
      <c r="R247" s="133">
        <v>358.47</v>
      </c>
      <c r="S247" s="133">
        <v>44.25</v>
      </c>
      <c r="T247" s="133">
        <v>70.31</v>
      </c>
      <c r="U247" s="91"/>
      <c r="V247" s="91"/>
      <c r="W247" s="91"/>
      <c r="X247" s="91"/>
      <c r="Y247" s="91"/>
    </row>
    <row r="248">
      <c r="A248" s="133">
        <v>279.0</v>
      </c>
      <c r="B248" s="134" t="s">
        <v>676</v>
      </c>
      <c r="C248" s="133">
        <v>0.615389996</v>
      </c>
      <c r="D248" s="133">
        <v>0.307716408</v>
      </c>
      <c r="E248" s="133">
        <v>0.38829945</v>
      </c>
      <c r="F248" s="133">
        <v>45.6828438</v>
      </c>
      <c r="G248" s="133">
        <v>17.45176181</v>
      </c>
      <c r="H248" s="133">
        <v>2.6845862</v>
      </c>
      <c r="I248" s="133">
        <v>18.97570584</v>
      </c>
      <c r="J248" s="133">
        <v>2.410105653</v>
      </c>
      <c r="K248" s="133">
        <v>21.3858115</v>
      </c>
      <c r="L248" s="133">
        <v>68.74536006</v>
      </c>
      <c r="M248" s="133">
        <v>41.31779528</v>
      </c>
      <c r="N248" s="133">
        <v>27.42756478</v>
      </c>
      <c r="O248" s="133">
        <v>0.794</v>
      </c>
      <c r="P248" s="133">
        <v>16.53</v>
      </c>
      <c r="Q248" s="133">
        <v>17.25</v>
      </c>
      <c r="R248" s="133">
        <v>423.18</v>
      </c>
      <c r="S248" s="133">
        <v>42.37</v>
      </c>
      <c r="T248" s="133">
        <v>68.41</v>
      </c>
      <c r="U248" s="91"/>
      <c r="V248" s="91"/>
      <c r="W248" s="91"/>
      <c r="X248" s="91"/>
      <c r="Y248" s="91"/>
    </row>
    <row r="249">
      <c r="A249" s="133">
        <v>280.0</v>
      </c>
      <c r="B249" s="134" t="s">
        <v>677</v>
      </c>
      <c r="C249" s="133">
        <v>0.540697808</v>
      </c>
      <c r="D249" s="133">
        <v>0.407229627</v>
      </c>
      <c r="E249" s="133">
        <v>0.499167134</v>
      </c>
      <c r="F249" s="133">
        <v>50.69636196</v>
      </c>
      <c r="G249" s="133">
        <v>16.40046747</v>
      </c>
      <c r="H249" s="133">
        <v>3.050426836</v>
      </c>
      <c r="I249" s="133">
        <v>18.82736156</v>
      </c>
      <c r="J249" s="133">
        <v>2.911607936</v>
      </c>
      <c r="K249" s="133">
        <v>21.7389695</v>
      </c>
      <c r="L249" s="133">
        <v>68.89495225</v>
      </c>
      <c r="M249" s="133">
        <v>41.91860436</v>
      </c>
      <c r="N249" s="133">
        <v>26.9763479</v>
      </c>
      <c r="O249" s="133">
        <v>0.584</v>
      </c>
      <c r="P249" s="133">
        <v>18.68</v>
      </c>
      <c r="Q249" s="133">
        <v>17.73</v>
      </c>
      <c r="R249" s="133">
        <v>404.27</v>
      </c>
      <c r="S249" s="133">
        <v>54.35</v>
      </c>
      <c r="T249" s="133">
        <v>76.65</v>
      </c>
      <c r="U249" s="91"/>
      <c r="V249" s="91"/>
      <c r="W249" s="91"/>
      <c r="X249" s="91"/>
      <c r="Y249" s="91"/>
    </row>
    <row r="250">
      <c r="A250" s="133">
        <v>281.0</v>
      </c>
      <c r="B250" s="134" t="s">
        <v>678</v>
      </c>
      <c r="C250" s="133">
        <v>0.60718131</v>
      </c>
      <c r="D250" s="133">
        <v>0.421241953</v>
      </c>
      <c r="E250" s="133">
        <v>0.321084469</v>
      </c>
      <c r="F250" s="133">
        <v>49.57611709</v>
      </c>
      <c r="G250" s="133">
        <v>18.02411079</v>
      </c>
      <c r="H250" s="133">
        <v>3.164038944</v>
      </c>
      <c r="I250" s="133">
        <v>23.13829787</v>
      </c>
      <c r="J250" s="133">
        <v>2.585831721</v>
      </c>
      <c r="K250" s="133">
        <v>25.72412959</v>
      </c>
      <c r="L250" s="133">
        <v>66.20462046</v>
      </c>
      <c r="M250" s="133">
        <v>38.39008402</v>
      </c>
      <c r="N250" s="133">
        <v>27.81453644</v>
      </c>
      <c r="O250" s="133">
        <v>0.831</v>
      </c>
      <c r="P250" s="133">
        <v>15.93</v>
      </c>
      <c r="Q250" s="133">
        <v>19.04</v>
      </c>
      <c r="R250" s="133">
        <v>367.61</v>
      </c>
      <c r="S250" s="133">
        <v>45.05</v>
      </c>
      <c r="T250" s="133">
        <v>64.47</v>
      </c>
      <c r="U250" s="91"/>
      <c r="V250" s="91"/>
      <c r="W250" s="91"/>
      <c r="X250" s="91"/>
      <c r="Y250" s="91"/>
    </row>
    <row r="251">
      <c r="A251" s="133">
        <v>282.0</v>
      </c>
      <c r="B251" s="134" t="s">
        <v>679</v>
      </c>
      <c r="C251" s="133">
        <v>0.618428784</v>
      </c>
      <c r="D251" s="133">
        <v>0.408365609</v>
      </c>
      <c r="E251" s="133">
        <v>0.81221579</v>
      </c>
      <c r="F251" s="133">
        <v>46.31829376</v>
      </c>
      <c r="G251" s="133">
        <v>16.95543913</v>
      </c>
      <c r="H251" s="133">
        <v>2.736565222</v>
      </c>
      <c r="I251" s="133">
        <v>18.15772034</v>
      </c>
      <c r="J251" s="133">
        <v>2.548858365</v>
      </c>
      <c r="K251" s="133">
        <v>20.70657871</v>
      </c>
      <c r="L251" s="133">
        <v>68.18486269</v>
      </c>
      <c r="M251" s="133">
        <v>42.5063701</v>
      </c>
      <c r="N251" s="133">
        <v>25.67849259</v>
      </c>
      <c r="O251" s="133">
        <v>0.857</v>
      </c>
      <c r="P251" s="133">
        <v>18.68</v>
      </c>
      <c r="Q251" s="133">
        <v>19.04</v>
      </c>
      <c r="R251" s="133">
        <v>353.39</v>
      </c>
      <c r="S251" s="133">
        <v>43.86</v>
      </c>
      <c r="T251" s="133">
        <v>70.01</v>
      </c>
      <c r="U251" s="91"/>
      <c r="V251" s="91"/>
      <c r="W251" s="91"/>
      <c r="X251" s="91"/>
      <c r="Y251" s="91"/>
    </row>
    <row r="252">
      <c r="A252" s="133">
        <v>287.0</v>
      </c>
      <c r="B252" s="134" t="s">
        <v>680</v>
      </c>
      <c r="C252" s="133">
        <v>0.474949527</v>
      </c>
      <c r="D252" s="133">
        <v>0.357351206</v>
      </c>
      <c r="E252" s="133">
        <v>0.354019139</v>
      </c>
      <c r="F252" s="133">
        <v>52.3471065</v>
      </c>
      <c r="G252" s="133">
        <v>17.38316774</v>
      </c>
      <c r="H252" s="133">
        <v>2.800196974</v>
      </c>
      <c r="I252" s="133">
        <v>17.85252264</v>
      </c>
      <c r="J252" s="133">
        <v>2.853698695</v>
      </c>
      <c r="K252" s="133">
        <v>20.70622133</v>
      </c>
      <c r="L252" s="133">
        <v>72.1947777</v>
      </c>
      <c r="M252" s="133">
        <v>44.07272448</v>
      </c>
      <c r="N252" s="133">
        <v>28.12205322</v>
      </c>
      <c r="O252" s="133">
        <v>0.94</v>
      </c>
      <c r="P252" s="133">
        <v>17.37</v>
      </c>
      <c r="Q252" s="133">
        <v>20.36</v>
      </c>
      <c r="R252" s="133">
        <v>361.69</v>
      </c>
      <c r="S252" s="133">
        <v>55.25</v>
      </c>
      <c r="T252" s="133">
        <v>71.45</v>
      </c>
      <c r="U252" s="91"/>
      <c r="V252" s="91"/>
      <c r="W252" s="91"/>
      <c r="X252" s="91"/>
      <c r="Y252" s="91"/>
    </row>
    <row r="253">
      <c r="A253" s="133">
        <v>288.0</v>
      </c>
      <c r="B253" s="134" t="s">
        <v>681</v>
      </c>
      <c r="C253" s="133">
        <v>0.570531709</v>
      </c>
      <c r="D253" s="133">
        <v>0.39490609</v>
      </c>
      <c r="E253" s="133">
        <v>0.392749356</v>
      </c>
      <c r="F253" s="133">
        <v>48.23619513</v>
      </c>
      <c r="G253" s="133">
        <v>19.64663352</v>
      </c>
      <c r="H253" s="133">
        <v>3.537520594</v>
      </c>
      <c r="I253" s="133">
        <v>17.41977734</v>
      </c>
      <c r="J253" s="133">
        <v>2.658480681</v>
      </c>
      <c r="K253" s="133">
        <v>20.07825802</v>
      </c>
      <c r="L253" s="133">
        <v>71.04353836</v>
      </c>
      <c r="M253" s="133">
        <v>40.37888982</v>
      </c>
      <c r="N253" s="133">
        <v>30.66464853</v>
      </c>
      <c r="O253" s="133">
        <v>0.785</v>
      </c>
      <c r="P253" s="133">
        <v>19.16</v>
      </c>
      <c r="Q253" s="133">
        <v>18.32</v>
      </c>
      <c r="R253" s="133">
        <v>412.0</v>
      </c>
      <c r="S253" s="133">
        <v>45.66</v>
      </c>
      <c r="T253" s="133">
        <v>72.46</v>
      </c>
      <c r="U253" s="91"/>
      <c r="V253" s="91"/>
      <c r="W253" s="91"/>
      <c r="X253" s="91"/>
      <c r="Y253" s="91"/>
    </row>
    <row r="254">
      <c r="A254" s="133">
        <v>289.0</v>
      </c>
      <c r="B254" s="134" t="s">
        <v>682</v>
      </c>
      <c r="C254" s="133">
        <v>0.540900419</v>
      </c>
      <c r="D254" s="133">
        <v>0.33674749</v>
      </c>
      <c r="E254" s="133">
        <v>0.473612477</v>
      </c>
      <c r="F254" s="133">
        <v>52.37914835</v>
      </c>
      <c r="G254" s="133">
        <v>16.14503499</v>
      </c>
      <c r="H254" s="133">
        <v>3.34487823</v>
      </c>
      <c r="I254" s="133">
        <v>17.28472659</v>
      </c>
      <c r="J254" s="133">
        <v>2.809079481</v>
      </c>
      <c r="K254" s="133">
        <v>20.09380607</v>
      </c>
      <c r="L254" s="133">
        <v>66.24737945</v>
      </c>
      <c r="M254" s="133">
        <v>39.42957879</v>
      </c>
      <c r="N254" s="133">
        <v>26.81780067</v>
      </c>
      <c r="O254" s="133">
        <v>0.978</v>
      </c>
      <c r="P254" s="133">
        <v>17.37</v>
      </c>
      <c r="Q254" s="133">
        <v>19.52</v>
      </c>
      <c r="R254" s="133">
        <v>420.87</v>
      </c>
      <c r="S254" s="133">
        <v>52.36</v>
      </c>
      <c r="T254" s="133">
        <v>70.53</v>
      </c>
      <c r="U254" s="91"/>
      <c r="V254" s="91"/>
      <c r="W254" s="91"/>
      <c r="X254" s="91"/>
      <c r="Y254" s="91"/>
    </row>
    <row r="255">
      <c r="A255" s="133">
        <v>290.0</v>
      </c>
      <c r="B255" s="134" t="s">
        <v>684</v>
      </c>
      <c r="C255" s="133">
        <v>0.628817434</v>
      </c>
      <c r="D255" s="133">
        <v>0.530425063</v>
      </c>
      <c r="E255" s="133">
        <v>0.453832166</v>
      </c>
      <c r="F255" s="133">
        <v>56.3471854</v>
      </c>
      <c r="G255" s="133">
        <v>16.95392485</v>
      </c>
      <c r="H255" s="133">
        <v>3.349736672</v>
      </c>
      <c r="I255" s="133">
        <v>15.60730019</v>
      </c>
      <c r="J255" s="133">
        <v>3.171548716</v>
      </c>
      <c r="K255" s="133">
        <v>18.7788489</v>
      </c>
      <c r="L255" s="133">
        <v>70.18950437</v>
      </c>
      <c r="M255" s="133">
        <v>43.87038095</v>
      </c>
      <c r="N255" s="133">
        <v>26.31912342</v>
      </c>
      <c r="O255" s="133">
        <v>0.99</v>
      </c>
      <c r="P255" s="133">
        <v>18.92</v>
      </c>
      <c r="Q255" s="133">
        <v>20.12</v>
      </c>
      <c r="R255" s="133">
        <v>413.13</v>
      </c>
      <c r="S255" s="133">
        <v>59.52</v>
      </c>
      <c r="T255" s="133">
        <v>74.68</v>
      </c>
      <c r="U255" s="91"/>
      <c r="V255" s="91"/>
      <c r="W255" s="91"/>
      <c r="X255" s="91"/>
      <c r="Y255" s="91"/>
    </row>
    <row r="256">
      <c r="A256" s="133">
        <v>291.0</v>
      </c>
      <c r="B256" s="134" t="s">
        <v>139</v>
      </c>
      <c r="C256" s="133">
        <v>0.412327261</v>
      </c>
      <c r="D256" s="133">
        <v>0.378495079</v>
      </c>
      <c r="E256" s="133">
        <v>0.302308721</v>
      </c>
      <c r="F256" s="133">
        <v>49.99678351</v>
      </c>
      <c r="G256" s="133">
        <v>19.83972778</v>
      </c>
      <c r="H256" s="133">
        <v>2.442976466</v>
      </c>
      <c r="I256" s="133">
        <v>18.32335329</v>
      </c>
      <c r="J256" s="133">
        <v>2.498448557</v>
      </c>
      <c r="K256" s="133">
        <v>20.82180185</v>
      </c>
      <c r="L256" s="133">
        <v>70.22792023</v>
      </c>
      <c r="M256" s="133">
        <v>41.58326276</v>
      </c>
      <c r="N256" s="133">
        <v>28.64465747</v>
      </c>
      <c r="O256" s="133">
        <v>0.754</v>
      </c>
      <c r="P256" s="133">
        <v>21.2</v>
      </c>
      <c r="Q256" s="133">
        <v>20.24</v>
      </c>
      <c r="R256" s="133">
        <v>411.94</v>
      </c>
      <c r="S256" s="133">
        <v>53.76</v>
      </c>
      <c r="T256" s="133">
        <v>69.8</v>
      </c>
      <c r="U256" s="91"/>
      <c r="V256" s="91"/>
      <c r="W256" s="91"/>
      <c r="X256" s="91"/>
      <c r="Y256" s="91"/>
    </row>
    <row r="257">
      <c r="A257" s="133">
        <v>292.0</v>
      </c>
      <c r="B257" s="134" t="s">
        <v>229</v>
      </c>
      <c r="C257" s="133">
        <v>0.505582899</v>
      </c>
      <c r="D257" s="133">
        <v>0.398491661</v>
      </c>
      <c r="E257" s="133">
        <v>0.302999015</v>
      </c>
      <c r="F257" s="133">
        <v>51.45652198</v>
      </c>
      <c r="G257" s="133">
        <v>18.8426736</v>
      </c>
      <c r="H257" s="133">
        <v>3.904264575</v>
      </c>
      <c r="I257" s="133">
        <v>18.0715198</v>
      </c>
      <c r="J257" s="133">
        <v>2.854638337</v>
      </c>
      <c r="K257" s="133">
        <v>20.92615813</v>
      </c>
      <c r="L257" s="133">
        <v>68.35883171</v>
      </c>
      <c r="M257" s="133">
        <v>41.76504614</v>
      </c>
      <c r="N257" s="133">
        <v>26.59378557</v>
      </c>
      <c r="O257" s="133">
        <v>0.884</v>
      </c>
      <c r="P257" s="133">
        <v>19.76</v>
      </c>
      <c r="Q257" s="133">
        <v>20.84</v>
      </c>
      <c r="R257" s="133">
        <v>371.73</v>
      </c>
      <c r="S257" s="133">
        <v>46.73</v>
      </c>
      <c r="T257" s="133">
        <v>71.04</v>
      </c>
      <c r="U257" s="91"/>
      <c r="V257" s="91"/>
      <c r="W257" s="91"/>
      <c r="X257" s="91"/>
      <c r="Y257" s="91"/>
    </row>
    <row r="258">
      <c r="A258" s="133">
        <v>293.0</v>
      </c>
      <c r="B258" s="134" t="s">
        <v>685</v>
      </c>
      <c r="C258" s="133">
        <v>0.582152382</v>
      </c>
      <c r="D258" s="133">
        <v>0.414549483</v>
      </c>
      <c r="E258" s="133">
        <v>0.6807824</v>
      </c>
      <c r="F258" s="133">
        <v>56.21479662</v>
      </c>
      <c r="G258" s="133">
        <v>18.88913169</v>
      </c>
      <c r="H258" s="133">
        <v>3.469457222</v>
      </c>
      <c r="I258" s="133">
        <v>18.98263027</v>
      </c>
      <c r="J258" s="133">
        <v>2.739454094</v>
      </c>
      <c r="K258" s="133">
        <v>21.72208437</v>
      </c>
      <c r="L258" s="133">
        <v>65.28640442</v>
      </c>
      <c r="M258" s="133">
        <v>39.42704567</v>
      </c>
      <c r="N258" s="133">
        <v>25.85935874</v>
      </c>
      <c r="O258" s="133">
        <v>0.976</v>
      </c>
      <c r="P258" s="133">
        <v>16.89</v>
      </c>
      <c r="Q258" s="133">
        <v>19.4</v>
      </c>
      <c r="R258" s="133">
        <v>397.55</v>
      </c>
      <c r="S258" s="133">
        <v>49.26</v>
      </c>
      <c r="T258" s="133">
        <v>68.94</v>
      </c>
      <c r="U258" s="91"/>
      <c r="V258" s="91"/>
      <c r="W258" s="91"/>
      <c r="X258" s="91"/>
      <c r="Y258" s="91"/>
    </row>
    <row r="259">
      <c r="A259" s="133">
        <v>295.0</v>
      </c>
      <c r="B259" s="134" t="s">
        <v>687</v>
      </c>
      <c r="C259" s="133">
        <v>0.646067755</v>
      </c>
      <c r="D259" s="133">
        <v>0.472275513</v>
      </c>
      <c r="E259" s="133">
        <v>0.586240332</v>
      </c>
      <c r="F259" s="133">
        <v>51.88545376</v>
      </c>
      <c r="G259" s="133">
        <v>18.53661404</v>
      </c>
      <c r="H259" s="133">
        <v>3.371086916</v>
      </c>
      <c r="I259" s="133">
        <v>19.21052632</v>
      </c>
      <c r="J259" s="133">
        <v>2.914892344</v>
      </c>
      <c r="K259" s="133">
        <v>22.12541866</v>
      </c>
      <c r="L259" s="133">
        <v>69.66220523</v>
      </c>
      <c r="M259" s="133">
        <v>40.5265393</v>
      </c>
      <c r="N259" s="133">
        <v>29.13566593</v>
      </c>
      <c r="O259" s="133">
        <v>0.837</v>
      </c>
      <c r="P259" s="133">
        <v>20.24</v>
      </c>
      <c r="Q259" s="133">
        <v>20.12</v>
      </c>
      <c r="R259" s="133">
        <v>408.27</v>
      </c>
      <c r="S259" s="133">
        <v>44.44</v>
      </c>
      <c r="T259" s="133">
        <v>68.62</v>
      </c>
      <c r="U259" s="91"/>
      <c r="V259" s="91"/>
      <c r="W259" s="91"/>
      <c r="X259" s="91"/>
      <c r="Y259" s="91"/>
    </row>
    <row r="260">
      <c r="A260" s="133">
        <v>296.0</v>
      </c>
      <c r="B260" s="134" t="s">
        <v>688</v>
      </c>
      <c r="C260" s="133">
        <v>0.520655268</v>
      </c>
      <c r="D260" s="133">
        <v>0.467923397</v>
      </c>
      <c r="E260" s="133">
        <v>0.16047418</v>
      </c>
      <c r="F260" s="133">
        <v>50.72643253</v>
      </c>
      <c r="G260" s="133">
        <v>20.76589443</v>
      </c>
      <c r="H260" s="133">
        <v>3.211972866</v>
      </c>
      <c r="I260" s="133">
        <v>11.79290508</v>
      </c>
      <c r="J260" s="133">
        <v>2.865728232</v>
      </c>
      <c r="K260" s="133">
        <v>14.65863331</v>
      </c>
      <c r="L260" s="133">
        <v>68.72803935</v>
      </c>
      <c r="M260" s="133">
        <v>39.70399888</v>
      </c>
      <c r="N260" s="133">
        <v>29.02404047</v>
      </c>
      <c r="O260" s="91"/>
      <c r="P260" s="133">
        <v>20.84</v>
      </c>
      <c r="Q260" s="133">
        <v>23.24</v>
      </c>
      <c r="R260" s="133">
        <v>440.82</v>
      </c>
      <c r="S260" s="91"/>
      <c r="T260" s="133">
        <v>72.59</v>
      </c>
      <c r="U260" s="91"/>
      <c r="V260" s="91"/>
      <c r="W260" s="91"/>
      <c r="X260" s="91"/>
      <c r="Y260" s="91"/>
    </row>
    <row r="261">
      <c r="A261" s="133">
        <v>297.0</v>
      </c>
      <c r="B261" s="134" t="s">
        <v>689</v>
      </c>
      <c r="C261" s="133">
        <v>0.510706914</v>
      </c>
      <c r="D261" s="133">
        <v>0.447548731</v>
      </c>
      <c r="E261" s="133">
        <v>0.336734487</v>
      </c>
      <c r="F261" s="133">
        <v>49.23097649</v>
      </c>
      <c r="G261" s="133">
        <v>18.39167407</v>
      </c>
      <c r="H261" s="133">
        <v>3.300329583</v>
      </c>
      <c r="I261" s="133">
        <v>22.40143369</v>
      </c>
      <c r="J261" s="133">
        <v>2.608640165</v>
      </c>
      <c r="K261" s="133">
        <v>25.01007386</v>
      </c>
      <c r="L261" s="133">
        <v>67.80275562</v>
      </c>
      <c r="M261" s="133">
        <v>38.84155485</v>
      </c>
      <c r="N261" s="133">
        <v>28.96120077</v>
      </c>
      <c r="O261" s="133">
        <v>0.877</v>
      </c>
      <c r="P261" s="133">
        <v>18.2</v>
      </c>
      <c r="Q261" s="133">
        <v>19.88</v>
      </c>
      <c r="R261" s="133">
        <v>356.73</v>
      </c>
      <c r="S261" s="133">
        <v>48.08</v>
      </c>
      <c r="T261" s="133">
        <v>65.91</v>
      </c>
      <c r="U261" s="91"/>
      <c r="V261" s="91"/>
      <c r="W261" s="91"/>
      <c r="X261" s="91"/>
      <c r="Y261" s="91"/>
    </row>
    <row r="262">
      <c r="A262" s="133">
        <v>298.0</v>
      </c>
      <c r="B262" s="134" t="s">
        <v>690</v>
      </c>
      <c r="C262" s="133">
        <v>0.519342685</v>
      </c>
      <c r="D262" s="133">
        <v>0.452756414</v>
      </c>
      <c r="E262" s="133">
        <v>0.196506666</v>
      </c>
      <c r="F262" s="133">
        <v>47.840988</v>
      </c>
      <c r="G262" s="133">
        <v>19.21406993</v>
      </c>
      <c r="H262" s="133">
        <v>3.605326683</v>
      </c>
      <c r="I262" s="133">
        <v>17.64327109</v>
      </c>
      <c r="J262" s="133">
        <v>3.057601124</v>
      </c>
      <c r="K262" s="133">
        <v>20.70087221</v>
      </c>
      <c r="L262" s="133">
        <v>70.09735744</v>
      </c>
      <c r="M262" s="133">
        <v>40.76435089</v>
      </c>
      <c r="N262" s="133">
        <v>29.33300655</v>
      </c>
      <c r="O262" s="133">
        <v>0.901</v>
      </c>
      <c r="P262" s="133">
        <v>18.08</v>
      </c>
      <c r="Q262" s="133">
        <v>18.32</v>
      </c>
      <c r="R262" s="133">
        <v>418.06</v>
      </c>
      <c r="S262" s="133">
        <v>48.78</v>
      </c>
      <c r="T262" s="133">
        <v>71.7</v>
      </c>
      <c r="U262" s="91"/>
      <c r="V262" s="91"/>
      <c r="W262" s="91"/>
      <c r="X262" s="91"/>
      <c r="Y262" s="91"/>
    </row>
    <row r="263">
      <c r="A263" s="133">
        <v>299.0</v>
      </c>
      <c r="B263" s="134" t="s">
        <v>691</v>
      </c>
      <c r="C263" s="133">
        <v>0.607391297</v>
      </c>
      <c r="D263" s="133">
        <v>0.44260288</v>
      </c>
      <c r="E263" s="133">
        <v>0.399900284</v>
      </c>
      <c r="F263" s="133">
        <v>47.58066345</v>
      </c>
      <c r="G263" s="133">
        <v>19.73166987</v>
      </c>
      <c r="H263" s="133">
        <v>3.436919119</v>
      </c>
      <c r="I263" s="133">
        <v>19.39355654</v>
      </c>
      <c r="J263" s="133">
        <v>3.214954344</v>
      </c>
      <c r="K263" s="133">
        <v>22.60851088</v>
      </c>
      <c r="L263" s="133">
        <v>70.0238379</v>
      </c>
      <c r="M263" s="133">
        <v>39.99910996</v>
      </c>
      <c r="N263" s="133">
        <v>30.02472794</v>
      </c>
      <c r="O263" s="133">
        <v>0.901</v>
      </c>
      <c r="P263" s="133">
        <v>17.96</v>
      </c>
      <c r="Q263" s="133">
        <v>19.04</v>
      </c>
      <c r="R263" s="133">
        <v>394.53</v>
      </c>
      <c r="S263" s="133">
        <v>51.02</v>
      </c>
      <c r="T263" s="133">
        <v>72.26</v>
      </c>
      <c r="U263" s="91"/>
      <c r="V263" s="91"/>
      <c r="W263" s="91"/>
      <c r="X263" s="91"/>
      <c r="Y263" s="91"/>
    </row>
    <row r="264">
      <c r="A264" s="133">
        <v>300.0</v>
      </c>
      <c r="B264" s="134" t="s">
        <v>692</v>
      </c>
      <c r="C264" s="133">
        <v>0.535795737</v>
      </c>
      <c r="D264" s="133">
        <v>0.408434356</v>
      </c>
      <c r="E264" s="133">
        <v>0.398383285</v>
      </c>
      <c r="F264" s="133">
        <v>47.12109795</v>
      </c>
      <c r="G264" s="133">
        <v>20.25817164</v>
      </c>
      <c r="H264" s="133">
        <v>3.181105182</v>
      </c>
      <c r="I264" s="133">
        <v>18.89230769</v>
      </c>
      <c r="J264" s="133">
        <v>3.058517483</v>
      </c>
      <c r="K264" s="133">
        <v>21.95082517</v>
      </c>
      <c r="L264" s="133">
        <v>71.84986595</v>
      </c>
      <c r="M264" s="133">
        <v>40.01050044</v>
      </c>
      <c r="N264" s="133">
        <v>31.83936551</v>
      </c>
      <c r="O264" s="133">
        <v>0.796</v>
      </c>
      <c r="P264" s="133">
        <v>18.8</v>
      </c>
      <c r="Q264" s="133">
        <v>18.2</v>
      </c>
      <c r="R264" s="133">
        <v>424.14</v>
      </c>
      <c r="S264" s="133">
        <v>52.36</v>
      </c>
      <c r="T264" s="133">
        <v>72.23</v>
      </c>
      <c r="U264" s="91"/>
      <c r="V264" s="91"/>
      <c r="W264" s="91"/>
      <c r="X264" s="91"/>
      <c r="Y264" s="91"/>
    </row>
    <row r="265">
      <c r="A265" s="133">
        <v>301.0</v>
      </c>
      <c r="B265" s="134" t="s">
        <v>693</v>
      </c>
      <c r="C265" s="133">
        <v>0.479668813</v>
      </c>
      <c r="D265" s="133">
        <v>0.458444981</v>
      </c>
      <c r="E265" s="133">
        <v>0.19056284</v>
      </c>
      <c r="F265" s="133">
        <v>48.81309493</v>
      </c>
      <c r="G265" s="133">
        <v>18.03011836</v>
      </c>
      <c r="H265" s="133">
        <v>3.183270088</v>
      </c>
      <c r="I265" s="133">
        <v>19.44990177</v>
      </c>
      <c r="J265" s="133">
        <v>2.7509079</v>
      </c>
      <c r="K265" s="133">
        <v>22.20080967</v>
      </c>
      <c r="L265" s="133">
        <v>70.09536785</v>
      </c>
      <c r="M265" s="133">
        <v>41.52576427</v>
      </c>
      <c r="N265" s="133">
        <v>28.56960358</v>
      </c>
      <c r="O265" s="133">
        <v>1.034</v>
      </c>
      <c r="P265" s="133">
        <v>17.49</v>
      </c>
      <c r="Q265" s="133">
        <v>18.8</v>
      </c>
      <c r="R265" s="133">
        <v>390.52</v>
      </c>
      <c r="S265" s="133">
        <v>49.02</v>
      </c>
      <c r="T265" s="133">
        <v>68.23</v>
      </c>
      <c r="U265" s="91"/>
      <c r="V265" s="91"/>
      <c r="W265" s="91"/>
      <c r="X265" s="91"/>
      <c r="Y265" s="91"/>
    </row>
    <row r="266">
      <c r="A266" s="133">
        <v>302.0</v>
      </c>
      <c r="B266" s="134" t="s">
        <v>196</v>
      </c>
      <c r="C266" s="133">
        <v>0.580035131</v>
      </c>
      <c r="D266" s="133">
        <v>0.41945426</v>
      </c>
      <c r="E266" s="133">
        <v>0.554701303</v>
      </c>
      <c r="F266" s="133">
        <v>53.03743936</v>
      </c>
      <c r="G266" s="133">
        <v>19.54667059</v>
      </c>
      <c r="H266" s="133">
        <v>2.777776567</v>
      </c>
      <c r="I266" s="133">
        <v>18.5282523</v>
      </c>
      <c r="J266" s="133">
        <v>2.95708398</v>
      </c>
      <c r="K266" s="133">
        <v>21.48533628</v>
      </c>
      <c r="L266" s="133">
        <v>71.58590308</v>
      </c>
      <c r="M266" s="133">
        <v>43.09877694</v>
      </c>
      <c r="N266" s="133">
        <v>28.48712615</v>
      </c>
      <c r="O266" s="133">
        <v>1.061</v>
      </c>
      <c r="P266" s="133">
        <v>20.96</v>
      </c>
      <c r="Q266" s="133">
        <v>23.59</v>
      </c>
      <c r="R266" s="133">
        <v>394.06</v>
      </c>
      <c r="S266" s="133">
        <v>49.75</v>
      </c>
      <c r="T266" s="133">
        <v>69.12</v>
      </c>
      <c r="U266" s="91"/>
      <c r="V266" s="91"/>
      <c r="W266" s="91"/>
      <c r="X266" s="91"/>
      <c r="Y266" s="91"/>
    </row>
    <row r="267">
      <c r="A267" s="133">
        <v>303.0</v>
      </c>
      <c r="B267" s="134" t="s">
        <v>195</v>
      </c>
      <c r="C267" s="133">
        <v>0.590184024</v>
      </c>
      <c r="D267" s="133">
        <v>0.570901289</v>
      </c>
      <c r="E267" s="133">
        <v>0.248525235</v>
      </c>
      <c r="F267" s="133">
        <v>47.84144164</v>
      </c>
      <c r="G267" s="133">
        <v>18.73614778</v>
      </c>
      <c r="H267" s="133">
        <v>3.458394789</v>
      </c>
      <c r="I267" s="133">
        <v>17.73142112</v>
      </c>
      <c r="J267" s="133">
        <v>3.144541899</v>
      </c>
      <c r="K267" s="133">
        <v>20.87596302</v>
      </c>
      <c r="L267" s="133">
        <v>66.7721519</v>
      </c>
      <c r="M267" s="133">
        <v>38.78603786</v>
      </c>
      <c r="N267" s="133">
        <v>27.98611404</v>
      </c>
      <c r="O267" s="133">
        <v>0.809</v>
      </c>
      <c r="P267" s="133">
        <v>19.28</v>
      </c>
      <c r="Q267" s="133">
        <v>22.16</v>
      </c>
      <c r="R267" s="133">
        <v>413.32</v>
      </c>
      <c r="S267" s="133">
        <v>51.55</v>
      </c>
      <c r="T267" s="133">
        <v>72.91</v>
      </c>
      <c r="U267" s="91"/>
      <c r="V267" s="91"/>
      <c r="W267" s="91"/>
      <c r="X267" s="91"/>
      <c r="Y267" s="91"/>
    </row>
    <row r="268">
      <c r="A268" s="133">
        <v>304.0</v>
      </c>
      <c r="B268" s="134" t="s">
        <v>695</v>
      </c>
      <c r="C268" s="133">
        <v>0.5369234</v>
      </c>
      <c r="D268" s="133">
        <v>0.367592878</v>
      </c>
      <c r="E268" s="133">
        <v>0.130420271</v>
      </c>
      <c r="F268" s="133">
        <v>47.27665727</v>
      </c>
      <c r="G268" s="133">
        <v>20.55971804</v>
      </c>
      <c r="H268" s="133">
        <v>3.792229977</v>
      </c>
      <c r="I268" s="133">
        <v>18.9206762</v>
      </c>
      <c r="J268" s="133">
        <v>3.150638373</v>
      </c>
      <c r="K268" s="133">
        <v>22.07131458</v>
      </c>
      <c r="L268" s="133">
        <v>72.37099935</v>
      </c>
      <c r="M268" s="133">
        <v>40.48517503</v>
      </c>
      <c r="N268" s="133">
        <v>31.88582432</v>
      </c>
      <c r="O268" s="133">
        <v>0.842</v>
      </c>
      <c r="P268" s="133">
        <v>19.04</v>
      </c>
      <c r="Q268" s="133">
        <v>22.52</v>
      </c>
      <c r="R268" s="133">
        <v>449.99</v>
      </c>
      <c r="S268" s="133">
        <v>47.39</v>
      </c>
      <c r="T268" s="133">
        <v>71.97</v>
      </c>
      <c r="U268" s="91"/>
      <c r="V268" s="91"/>
      <c r="W268" s="91"/>
      <c r="X268" s="91"/>
      <c r="Y268" s="91"/>
    </row>
    <row r="269">
      <c r="A269" s="133">
        <v>305.0</v>
      </c>
      <c r="B269" s="134" t="s">
        <v>696</v>
      </c>
      <c r="C269" s="133">
        <v>0.519260219</v>
      </c>
      <c r="D269" s="133">
        <v>0.409106658</v>
      </c>
      <c r="E269" s="133">
        <v>0.399686837</v>
      </c>
      <c r="F269" s="133">
        <v>52.04352238</v>
      </c>
      <c r="G269" s="133">
        <v>19.76283209</v>
      </c>
      <c r="H269" s="133">
        <v>3.359601916</v>
      </c>
      <c r="I269" s="133">
        <v>18.00643087</v>
      </c>
      <c r="J269" s="133">
        <v>3.243262204</v>
      </c>
      <c r="K269" s="133">
        <v>21.24969307</v>
      </c>
      <c r="L269" s="133">
        <v>71.75102599</v>
      </c>
      <c r="M269" s="133">
        <v>42.56783536</v>
      </c>
      <c r="N269" s="133">
        <v>29.18319063</v>
      </c>
      <c r="O269" s="133">
        <v>1.007</v>
      </c>
      <c r="P269" s="133">
        <v>18.8</v>
      </c>
      <c r="Q269" s="133">
        <v>20.24</v>
      </c>
      <c r="R269" s="133">
        <v>378.4</v>
      </c>
      <c r="S269" s="133">
        <v>49.02</v>
      </c>
      <c r="T269" s="133">
        <v>71.46</v>
      </c>
      <c r="U269" s="91"/>
      <c r="V269" s="91"/>
      <c r="W269" s="91"/>
      <c r="X269" s="91"/>
      <c r="Y269" s="91"/>
    </row>
    <row r="270">
      <c r="A270" s="133">
        <v>306.0</v>
      </c>
      <c r="B270" s="134" t="s">
        <v>697</v>
      </c>
      <c r="C270" s="133">
        <v>0.488425124</v>
      </c>
      <c r="D270" s="133">
        <v>0.37390574</v>
      </c>
      <c r="E270" s="133">
        <v>0.119011585</v>
      </c>
      <c r="F270" s="133">
        <v>47.77233578</v>
      </c>
      <c r="G270" s="133">
        <v>20.43084214</v>
      </c>
      <c r="H270" s="133">
        <v>3.281349292</v>
      </c>
      <c r="I270" s="133">
        <v>18.55053191</v>
      </c>
      <c r="J270" s="133">
        <v>2.986913685</v>
      </c>
      <c r="K270" s="133">
        <v>21.5374456</v>
      </c>
      <c r="L270" s="133">
        <v>67.92899408</v>
      </c>
      <c r="M270" s="133">
        <v>39.92261793</v>
      </c>
      <c r="N270" s="133">
        <v>28.00637615</v>
      </c>
      <c r="O270" s="133">
        <v>0.899</v>
      </c>
      <c r="P270" s="133">
        <v>18.68</v>
      </c>
      <c r="Q270" s="133">
        <v>19.64</v>
      </c>
      <c r="R270" s="133">
        <v>425.98</v>
      </c>
      <c r="S270" s="133">
        <v>46.3</v>
      </c>
      <c r="T270" s="133">
        <v>68.2</v>
      </c>
      <c r="U270" s="91"/>
      <c r="V270" s="91"/>
      <c r="W270" s="91"/>
      <c r="X270" s="91"/>
      <c r="Y270" s="91"/>
    </row>
    <row r="271">
      <c r="A271" s="133">
        <v>307.0</v>
      </c>
      <c r="B271" s="134" t="s">
        <v>698</v>
      </c>
      <c r="C271" s="133">
        <v>0.591983238</v>
      </c>
      <c r="D271" s="133">
        <v>0.437465452</v>
      </c>
      <c r="E271" s="133">
        <v>0.365997757</v>
      </c>
      <c r="F271" s="133">
        <v>49.24036042</v>
      </c>
      <c r="G271" s="133">
        <v>20.51793147</v>
      </c>
      <c r="H271" s="133">
        <v>3.746123064</v>
      </c>
      <c r="I271" s="133">
        <v>18.29710145</v>
      </c>
      <c r="J271" s="133">
        <v>3.251893939</v>
      </c>
      <c r="K271" s="133">
        <v>21.54899539</v>
      </c>
      <c r="L271" s="133">
        <v>70.56179775</v>
      </c>
      <c r="M271" s="133">
        <v>39.8284</v>
      </c>
      <c r="N271" s="133">
        <v>30.73339775</v>
      </c>
      <c r="O271" s="133">
        <v>0.905</v>
      </c>
      <c r="P271" s="133">
        <v>18.68</v>
      </c>
      <c r="Q271" s="133">
        <v>19.4</v>
      </c>
      <c r="R271" s="133">
        <v>413.1</v>
      </c>
      <c r="S271" s="133">
        <v>49.75</v>
      </c>
      <c r="T271" s="133">
        <v>70.86</v>
      </c>
      <c r="U271" s="91"/>
      <c r="V271" s="91"/>
      <c r="W271" s="91"/>
      <c r="X271" s="91"/>
      <c r="Y271" s="91"/>
    </row>
    <row r="272">
      <c r="A272" s="133">
        <v>308.0</v>
      </c>
      <c r="B272" s="134" t="s">
        <v>699</v>
      </c>
      <c r="C272" s="133">
        <v>0.491059551</v>
      </c>
      <c r="D272" s="133">
        <v>0.372662478</v>
      </c>
      <c r="E272" s="133">
        <v>0.171348868</v>
      </c>
      <c r="F272" s="133">
        <v>50.97638666</v>
      </c>
      <c r="G272" s="133">
        <v>19.38470026</v>
      </c>
      <c r="H272" s="133">
        <v>2.630072868</v>
      </c>
      <c r="I272" s="133">
        <v>17.79915815</v>
      </c>
      <c r="J272" s="133">
        <v>2.975427759</v>
      </c>
      <c r="K272" s="133">
        <v>20.77458591</v>
      </c>
      <c r="L272" s="133">
        <v>68.6344239</v>
      </c>
      <c r="M272" s="133">
        <v>42.01383723</v>
      </c>
      <c r="N272" s="133">
        <v>26.62058667</v>
      </c>
      <c r="O272" s="91"/>
      <c r="P272" s="133">
        <v>19.28</v>
      </c>
      <c r="Q272" s="133">
        <v>20.24</v>
      </c>
      <c r="R272" s="133">
        <v>378.46</v>
      </c>
      <c r="S272" s="133">
        <v>49.02</v>
      </c>
      <c r="T272" s="133">
        <v>71.63</v>
      </c>
      <c r="U272" s="91"/>
      <c r="V272" s="91"/>
      <c r="W272" s="91"/>
      <c r="X272" s="91"/>
      <c r="Y272" s="91"/>
    </row>
    <row r="273">
      <c r="A273" s="133">
        <v>309.0</v>
      </c>
      <c r="B273" s="134" t="s">
        <v>701</v>
      </c>
      <c r="C273" s="133">
        <v>0.563315251</v>
      </c>
      <c r="D273" s="133">
        <v>0.422089965</v>
      </c>
      <c r="E273" s="133">
        <v>0.179982946</v>
      </c>
      <c r="F273" s="133">
        <v>55.05779475</v>
      </c>
      <c r="G273" s="133">
        <v>21.23748542</v>
      </c>
      <c r="H273" s="133">
        <v>3.394099951</v>
      </c>
      <c r="I273" s="133">
        <v>18.7088274</v>
      </c>
      <c r="J273" s="133">
        <v>2.879476584</v>
      </c>
      <c r="K273" s="133">
        <v>21.58830399</v>
      </c>
      <c r="L273" s="133">
        <v>64.98951782</v>
      </c>
      <c r="M273" s="133">
        <v>37.59403561</v>
      </c>
      <c r="N273" s="133">
        <v>27.39548221</v>
      </c>
      <c r="O273" s="133">
        <v>0.954</v>
      </c>
      <c r="P273" s="133">
        <v>21.08</v>
      </c>
      <c r="Q273" s="133">
        <v>21.92</v>
      </c>
      <c r="R273" s="133">
        <v>383.4</v>
      </c>
      <c r="S273" s="133">
        <v>46.95</v>
      </c>
      <c r="T273" s="133">
        <v>70.22</v>
      </c>
      <c r="U273" s="91"/>
      <c r="V273" s="91"/>
      <c r="W273" s="91"/>
      <c r="X273" s="91"/>
      <c r="Y273" s="91"/>
    </row>
    <row r="274">
      <c r="A274" s="133">
        <v>310.0</v>
      </c>
      <c r="B274" s="134" t="s">
        <v>702</v>
      </c>
      <c r="C274" s="133">
        <v>0.406986893</v>
      </c>
      <c r="D274" s="133">
        <v>0.349650909</v>
      </c>
      <c r="E274" s="133">
        <v>0.111236952</v>
      </c>
      <c r="F274" s="133">
        <v>52.60562611</v>
      </c>
      <c r="G274" s="133">
        <v>20.24082774</v>
      </c>
      <c r="H274" s="133">
        <v>3.669585131</v>
      </c>
      <c r="I274" s="133">
        <v>15.59343434</v>
      </c>
      <c r="J274" s="133">
        <v>3.524449036</v>
      </c>
      <c r="K274" s="133">
        <v>19.11788338</v>
      </c>
      <c r="L274" s="133">
        <v>68.90282132</v>
      </c>
      <c r="M274" s="133">
        <v>42.06966871</v>
      </c>
      <c r="N274" s="133">
        <v>26.83315261</v>
      </c>
      <c r="O274" s="133">
        <v>0.946</v>
      </c>
      <c r="P274" s="133">
        <v>19.04</v>
      </c>
      <c r="Q274" s="133">
        <v>20.48</v>
      </c>
      <c r="R274" s="133">
        <v>401.88</v>
      </c>
      <c r="S274" s="133">
        <v>51.02</v>
      </c>
      <c r="T274" s="133">
        <v>74.32</v>
      </c>
      <c r="U274" s="91"/>
      <c r="V274" s="91"/>
      <c r="W274" s="91"/>
      <c r="X274" s="91"/>
      <c r="Y274" s="91"/>
    </row>
    <row r="275">
      <c r="A275" s="133">
        <v>311.0</v>
      </c>
      <c r="B275" s="134" t="s">
        <v>703</v>
      </c>
      <c r="C275" s="133">
        <v>0.414678712</v>
      </c>
      <c r="D275" s="133">
        <v>0.332264977</v>
      </c>
      <c r="E275" s="133">
        <v>0.457974977</v>
      </c>
      <c r="F275" s="133">
        <v>53.44050542</v>
      </c>
      <c r="G275" s="133">
        <v>17.8567097</v>
      </c>
      <c r="H275" s="133">
        <v>3.150739724</v>
      </c>
      <c r="I275" s="133">
        <v>15.7635468</v>
      </c>
      <c r="J275" s="133">
        <v>3.292795567</v>
      </c>
      <c r="K275" s="133">
        <v>19.05634236</v>
      </c>
      <c r="L275" s="133">
        <v>72.03667322</v>
      </c>
      <c r="M275" s="133">
        <v>44.75425402</v>
      </c>
      <c r="N275" s="133">
        <v>27.28241919</v>
      </c>
      <c r="O275" s="133">
        <v>0.924</v>
      </c>
      <c r="P275" s="133">
        <v>19.52</v>
      </c>
      <c r="Q275" s="133">
        <v>21.08</v>
      </c>
      <c r="R275" s="133">
        <v>424.61</v>
      </c>
      <c r="S275" s="133">
        <v>51.02</v>
      </c>
      <c r="T275" s="133">
        <v>74.42</v>
      </c>
      <c r="U275" s="91"/>
      <c r="V275" s="91"/>
      <c r="W275" s="91"/>
      <c r="X275" s="91"/>
      <c r="Y275" s="91"/>
    </row>
    <row r="276">
      <c r="A276" s="133">
        <v>312.0</v>
      </c>
      <c r="B276" s="134" t="s">
        <v>704</v>
      </c>
      <c r="C276" s="133">
        <v>0.518850524</v>
      </c>
      <c r="D276" s="133">
        <v>0.336195913</v>
      </c>
      <c r="E276" s="133">
        <v>0.244576548</v>
      </c>
      <c r="F276" s="133">
        <v>50.91933371</v>
      </c>
      <c r="G276" s="133">
        <v>19.54077325</v>
      </c>
      <c r="H276" s="133">
        <v>2.266188509</v>
      </c>
      <c r="I276" s="133">
        <v>17.24590164</v>
      </c>
      <c r="J276" s="133">
        <v>3.211087928</v>
      </c>
      <c r="K276" s="133">
        <v>20.45698957</v>
      </c>
      <c r="L276" s="133">
        <v>68.71325931</v>
      </c>
      <c r="M276" s="133">
        <v>41.1010798</v>
      </c>
      <c r="N276" s="133">
        <v>27.61217951</v>
      </c>
      <c r="O276" s="133">
        <v>0.935</v>
      </c>
      <c r="P276" s="133">
        <v>20.6</v>
      </c>
      <c r="Q276" s="133">
        <v>19.4</v>
      </c>
      <c r="R276" s="133">
        <v>432.65</v>
      </c>
      <c r="S276" s="133">
        <v>53.76</v>
      </c>
      <c r="T276" s="133">
        <v>70.98</v>
      </c>
      <c r="U276" s="91"/>
      <c r="V276" s="91"/>
      <c r="W276" s="91"/>
      <c r="X276" s="91"/>
      <c r="Y276" s="91"/>
    </row>
    <row r="277">
      <c r="A277" s="133">
        <v>313.0</v>
      </c>
      <c r="B277" s="134" t="s">
        <v>705</v>
      </c>
      <c r="C277" s="133">
        <v>0.443810645</v>
      </c>
      <c r="D277" s="133">
        <v>0.360768809</v>
      </c>
      <c r="E277" s="133">
        <v>0.366282362</v>
      </c>
      <c r="F277" s="133">
        <v>49.35040466</v>
      </c>
      <c r="G277" s="133">
        <v>18.82484742</v>
      </c>
      <c r="H277" s="133">
        <v>2.777801375</v>
      </c>
      <c r="I277" s="133">
        <v>16.58986175</v>
      </c>
      <c r="J277" s="133">
        <v>3.240977916</v>
      </c>
      <c r="K277" s="133">
        <v>19.83083967</v>
      </c>
      <c r="L277" s="133">
        <v>64.98936924</v>
      </c>
      <c r="M277" s="133">
        <v>38.23225939</v>
      </c>
      <c r="N277" s="133">
        <v>26.75710985</v>
      </c>
      <c r="O277" s="91"/>
      <c r="P277" s="133">
        <v>17.25</v>
      </c>
      <c r="Q277" s="133">
        <v>19.16</v>
      </c>
      <c r="R277" s="133">
        <v>354.46</v>
      </c>
      <c r="S277" s="133">
        <v>51.81</v>
      </c>
      <c r="T277" s="133">
        <v>71.39</v>
      </c>
      <c r="U277" s="91"/>
      <c r="V277" s="91"/>
      <c r="W277" s="91"/>
      <c r="X277" s="91"/>
      <c r="Y277" s="91"/>
    </row>
    <row r="278">
      <c r="A278" s="133">
        <v>314.0</v>
      </c>
      <c r="B278" s="134" t="s">
        <v>706</v>
      </c>
      <c r="C278" s="133">
        <v>0.475172186</v>
      </c>
      <c r="D278" s="133">
        <v>0.443150135</v>
      </c>
      <c r="E278" s="133">
        <v>0.134431966</v>
      </c>
      <c r="F278" s="133">
        <v>45.81504188</v>
      </c>
      <c r="G278" s="133">
        <v>20.52893988</v>
      </c>
      <c r="H278" s="133">
        <v>2.997748936</v>
      </c>
      <c r="I278" s="133">
        <v>19.87616099</v>
      </c>
      <c r="J278" s="133">
        <v>2.918857304</v>
      </c>
      <c r="K278" s="133">
        <v>22.79501829</v>
      </c>
      <c r="L278" s="133">
        <v>67.44047619</v>
      </c>
      <c r="M278" s="133">
        <v>37.96463711</v>
      </c>
      <c r="N278" s="133">
        <v>29.47583908</v>
      </c>
      <c r="O278" s="133">
        <v>0.8</v>
      </c>
      <c r="P278" s="133">
        <v>19.16</v>
      </c>
      <c r="Q278" s="133">
        <v>20.84</v>
      </c>
      <c r="R278" s="133">
        <v>403.22</v>
      </c>
      <c r="S278" s="133">
        <v>50.25</v>
      </c>
      <c r="T278" s="133">
        <v>73.63</v>
      </c>
      <c r="U278" s="91"/>
      <c r="V278" s="91"/>
      <c r="W278" s="91"/>
      <c r="X278" s="91"/>
      <c r="Y278" s="91"/>
    </row>
    <row r="279">
      <c r="A279" s="133">
        <v>315.0</v>
      </c>
      <c r="B279" s="134" t="s">
        <v>707</v>
      </c>
      <c r="C279" s="133">
        <v>0.490733051</v>
      </c>
      <c r="D279" s="133">
        <v>0.367258072</v>
      </c>
      <c r="E279" s="133">
        <v>0.168100565</v>
      </c>
      <c r="F279" s="133">
        <v>49.68892466</v>
      </c>
      <c r="G279" s="133">
        <v>18.30186175</v>
      </c>
      <c r="H279" s="133">
        <v>3.397569067</v>
      </c>
      <c r="I279" s="133">
        <v>19.87538941</v>
      </c>
      <c r="J279" s="133">
        <v>2.481081847</v>
      </c>
      <c r="K279" s="133">
        <v>22.35647125</v>
      </c>
      <c r="L279" s="133">
        <v>65.97717546</v>
      </c>
      <c r="M279" s="133">
        <v>38.74319487</v>
      </c>
      <c r="N279" s="133">
        <v>27.23398059</v>
      </c>
      <c r="O279" s="133">
        <v>0.975</v>
      </c>
      <c r="P279" s="133">
        <v>20.24</v>
      </c>
      <c r="Q279" s="133">
        <v>24.55</v>
      </c>
      <c r="R279" s="133">
        <v>428.93</v>
      </c>
      <c r="S279" s="133">
        <v>51.28</v>
      </c>
      <c r="T279" s="133">
        <v>70.08</v>
      </c>
      <c r="U279" s="91"/>
      <c r="V279" s="91"/>
      <c r="W279" s="91"/>
      <c r="X279" s="91"/>
      <c r="Y279" s="91"/>
    </row>
    <row r="280">
      <c r="A280" s="133">
        <v>316.0</v>
      </c>
      <c r="B280" s="134" t="s">
        <v>708</v>
      </c>
      <c r="C280" s="133">
        <v>0.503868466</v>
      </c>
      <c r="D280" s="133">
        <v>0.384111966</v>
      </c>
      <c r="E280" s="133">
        <v>0.259465344</v>
      </c>
      <c r="F280" s="133">
        <v>51.16122104</v>
      </c>
      <c r="G280" s="133">
        <v>21.04703629</v>
      </c>
      <c r="H280" s="133">
        <v>3.747692925</v>
      </c>
      <c r="I280" s="133">
        <v>17.6879343</v>
      </c>
      <c r="J280" s="133">
        <v>2.624533395</v>
      </c>
      <c r="K280" s="133">
        <v>20.3124677</v>
      </c>
      <c r="L280" s="133">
        <v>69.94468347</v>
      </c>
      <c r="M280" s="133">
        <v>40.51137769</v>
      </c>
      <c r="N280" s="133">
        <v>29.43330578</v>
      </c>
      <c r="O280" s="133">
        <v>0.936</v>
      </c>
      <c r="P280" s="133">
        <v>18.44</v>
      </c>
      <c r="Q280" s="133">
        <v>19.76</v>
      </c>
      <c r="R280" s="133">
        <v>371.62</v>
      </c>
      <c r="S280" s="133">
        <v>47.62</v>
      </c>
      <c r="T280" s="133">
        <v>71.62</v>
      </c>
      <c r="U280" s="91"/>
      <c r="V280" s="91"/>
      <c r="W280" s="91"/>
      <c r="X280" s="91"/>
      <c r="Y280" s="91"/>
    </row>
    <row r="281">
      <c r="A281" s="133">
        <v>317.0</v>
      </c>
      <c r="B281" s="134" t="s">
        <v>709</v>
      </c>
      <c r="C281" s="133">
        <v>0.485126475</v>
      </c>
      <c r="D281" s="133">
        <v>0.35530534</v>
      </c>
      <c r="E281" s="133">
        <v>0.280915157</v>
      </c>
      <c r="F281" s="133">
        <v>51.88834156</v>
      </c>
      <c r="G281" s="133">
        <v>20.17317925</v>
      </c>
      <c r="H281" s="133">
        <v>3.356293547</v>
      </c>
      <c r="I281" s="133">
        <v>18.95341417</v>
      </c>
      <c r="J281" s="133">
        <v>2.876834716</v>
      </c>
      <c r="K281" s="133">
        <v>21.83024888</v>
      </c>
      <c r="L281" s="133">
        <v>69.33823529</v>
      </c>
      <c r="M281" s="133">
        <v>40.03277255</v>
      </c>
      <c r="N281" s="133">
        <v>29.30546275</v>
      </c>
      <c r="O281" s="133">
        <v>0.89</v>
      </c>
      <c r="P281" s="133">
        <v>22.88</v>
      </c>
      <c r="Q281" s="133">
        <v>24.67</v>
      </c>
      <c r="R281" s="133">
        <v>442.4</v>
      </c>
      <c r="S281" s="133">
        <v>48.54</v>
      </c>
      <c r="T281" s="133">
        <v>75.32</v>
      </c>
      <c r="U281" s="91"/>
      <c r="V281" s="91"/>
      <c r="W281" s="91"/>
      <c r="X281" s="91"/>
      <c r="Y281" s="91"/>
    </row>
    <row r="282">
      <c r="A282" s="133">
        <v>318.0</v>
      </c>
      <c r="B282" s="134" t="s">
        <v>710</v>
      </c>
      <c r="C282" s="133">
        <v>0.465069535</v>
      </c>
      <c r="D282" s="133">
        <v>0.356646792</v>
      </c>
      <c r="E282" s="133">
        <v>0.212319129</v>
      </c>
      <c r="F282" s="133">
        <v>50.86112799</v>
      </c>
      <c r="G282" s="133">
        <v>19.58250789</v>
      </c>
      <c r="H282" s="133">
        <v>2.546254323</v>
      </c>
      <c r="I282" s="133">
        <v>19.22077922</v>
      </c>
      <c r="J282" s="133">
        <v>2.695100354</v>
      </c>
      <c r="K282" s="133">
        <v>21.91587957</v>
      </c>
      <c r="L282" s="133">
        <v>69.80292435</v>
      </c>
      <c r="M282" s="133">
        <v>42.59043685</v>
      </c>
      <c r="N282" s="133">
        <v>27.2124875</v>
      </c>
      <c r="O282" s="133">
        <v>0.93</v>
      </c>
      <c r="P282" s="133">
        <v>19.16</v>
      </c>
      <c r="Q282" s="133">
        <v>23.24</v>
      </c>
      <c r="R282" s="133">
        <v>437.91</v>
      </c>
      <c r="S282" s="133">
        <v>51.81</v>
      </c>
      <c r="T282" s="133">
        <v>73.99</v>
      </c>
      <c r="U282" s="91"/>
      <c r="V282" s="91"/>
      <c r="W282" s="91"/>
      <c r="X282" s="91"/>
      <c r="Y282" s="91"/>
    </row>
    <row r="283">
      <c r="A283" s="133">
        <v>319.0</v>
      </c>
      <c r="B283" s="134" t="s">
        <v>711</v>
      </c>
      <c r="C283" s="133">
        <v>0.605432716</v>
      </c>
      <c r="D283" s="133">
        <v>0.422362833</v>
      </c>
      <c r="E283" s="133">
        <v>0.242074265</v>
      </c>
      <c r="F283" s="133">
        <v>51.03434613</v>
      </c>
      <c r="G283" s="133">
        <v>20.3099885</v>
      </c>
      <c r="H283" s="133">
        <v>3.552268082</v>
      </c>
      <c r="I283" s="133">
        <v>19.66255678</v>
      </c>
      <c r="J283" s="133">
        <v>2.607191316</v>
      </c>
      <c r="K283" s="133">
        <v>22.2697481</v>
      </c>
      <c r="L283" s="133">
        <v>70.29085873</v>
      </c>
      <c r="M283" s="133">
        <v>40.88166122</v>
      </c>
      <c r="N283" s="133">
        <v>29.40919751</v>
      </c>
      <c r="O283" s="133">
        <v>0.897</v>
      </c>
      <c r="P283" s="133">
        <v>21.8</v>
      </c>
      <c r="Q283" s="133">
        <v>23.59</v>
      </c>
      <c r="R283" s="133">
        <v>387.25</v>
      </c>
      <c r="S283" s="133">
        <v>48.08</v>
      </c>
      <c r="T283" s="133">
        <v>73.74</v>
      </c>
      <c r="U283" s="91"/>
      <c r="V283" s="91"/>
      <c r="W283" s="91"/>
      <c r="X283" s="91"/>
      <c r="Y283" s="91"/>
    </row>
    <row r="284">
      <c r="A284" s="133">
        <v>320.0</v>
      </c>
      <c r="B284" s="134" t="s">
        <v>712</v>
      </c>
      <c r="C284" s="133">
        <v>0.482304343</v>
      </c>
      <c r="D284" s="133">
        <v>0.334279887</v>
      </c>
      <c r="E284" s="133">
        <v>0.334757148</v>
      </c>
      <c r="F284" s="133">
        <v>54.54189027</v>
      </c>
      <c r="G284" s="133">
        <v>19.44755349</v>
      </c>
      <c r="H284" s="133">
        <v>3.112122689</v>
      </c>
      <c r="I284" s="133">
        <v>18.22882999</v>
      </c>
      <c r="J284" s="133">
        <v>2.722101428</v>
      </c>
      <c r="K284" s="133">
        <v>20.95093142</v>
      </c>
      <c r="L284" s="133">
        <v>70.49056604</v>
      </c>
      <c r="M284" s="133">
        <v>43.27157349</v>
      </c>
      <c r="N284" s="133">
        <v>27.21899255</v>
      </c>
      <c r="O284" s="133">
        <v>0.913</v>
      </c>
      <c r="P284" s="133">
        <v>18.08</v>
      </c>
      <c r="Q284" s="133">
        <v>21.32</v>
      </c>
      <c r="R284" s="133">
        <v>401.76</v>
      </c>
      <c r="S284" s="91"/>
      <c r="T284" s="133">
        <v>74.22</v>
      </c>
      <c r="U284" s="91"/>
      <c r="V284" s="91"/>
      <c r="W284" s="91"/>
      <c r="X284" s="91"/>
      <c r="Y284" s="91"/>
    </row>
    <row r="285">
      <c r="A285" s="133">
        <v>321.0</v>
      </c>
      <c r="B285" s="134" t="s">
        <v>715</v>
      </c>
      <c r="C285" s="133">
        <v>0.486542159</v>
      </c>
      <c r="D285" s="133">
        <v>0.34597184</v>
      </c>
      <c r="E285" s="133">
        <v>0.322271991</v>
      </c>
      <c r="F285" s="133">
        <v>53.01182375</v>
      </c>
      <c r="G285" s="133">
        <v>18.83966587</v>
      </c>
      <c r="H285" s="133">
        <v>2.748397694</v>
      </c>
      <c r="I285" s="133">
        <v>19.66473243</v>
      </c>
      <c r="J285" s="133">
        <v>2.588359416</v>
      </c>
      <c r="K285" s="133">
        <v>22.25309185</v>
      </c>
      <c r="L285" s="133">
        <v>67.93802145</v>
      </c>
      <c r="M285" s="133">
        <v>40.08074684</v>
      </c>
      <c r="N285" s="133">
        <v>27.85727462</v>
      </c>
      <c r="O285" s="133">
        <v>1.059</v>
      </c>
      <c r="P285" s="133">
        <v>18.08</v>
      </c>
      <c r="Q285" s="133">
        <v>18.56</v>
      </c>
      <c r="R285" s="133">
        <v>414.73</v>
      </c>
      <c r="S285" s="133">
        <v>54.95</v>
      </c>
      <c r="T285" s="133">
        <v>72.46</v>
      </c>
      <c r="U285" s="91"/>
      <c r="V285" s="91"/>
      <c r="W285" s="91"/>
      <c r="X285" s="91"/>
      <c r="Y285" s="91"/>
    </row>
    <row r="286">
      <c r="A286" s="133">
        <v>322.0</v>
      </c>
      <c r="B286" s="134" t="s">
        <v>716</v>
      </c>
      <c r="C286" s="133">
        <v>0.557060673</v>
      </c>
      <c r="D286" s="133">
        <v>0.330132529</v>
      </c>
      <c r="E286" s="133">
        <v>0.211936027</v>
      </c>
      <c r="F286" s="133">
        <v>49.01525616</v>
      </c>
      <c r="G286" s="133">
        <v>19.59814563</v>
      </c>
      <c r="H286" s="133">
        <v>2.805906425</v>
      </c>
      <c r="I286" s="133">
        <v>17.70901909</v>
      </c>
      <c r="J286" s="133">
        <v>2.84592136</v>
      </c>
      <c r="K286" s="133">
        <v>20.55494045</v>
      </c>
      <c r="L286" s="133">
        <v>69.13229018</v>
      </c>
      <c r="M286" s="133">
        <v>39.35464656</v>
      </c>
      <c r="N286" s="133">
        <v>29.77764363</v>
      </c>
      <c r="O286" s="133">
        <v>0.973</v>
      </c>
      <c r="P286" s="133">
        <v>17.96</v>
      </c>
      <c r="Q286" s="133">
        <v>19.16</v>
      </c>
      <c r="R286" s="133">
        <v>391.31</v>
      </c>
      <c r="S286" s="133">
        <v>49.5</v>
      </c>
      <c r="T286" s="133">
        <v>75.19</v>
      </c>
      <c r="U286" s="91"/>
      <c r="V286" s="91"/>
      <c r="W286" s="91"/>
      <c r="X286" s="91"/>
      <c r="Y286" s="91"/>
    </row>
    <row r="287">
      <c r="A287" s="133">
        <v>323.0</v>
      </c>
      <c r="B287" s="134" t="s">
        <v>717</v>
      </c>
      <c r="C287" s="133">
        <v>0.597152388</v>
      </c>
      <c r="D287" s="133">
        <v>0.413859609</v>
      </c>
      <c r="E287" s="133">
        <v>0.473439986</v>
      </c>
      <c r="F287" s="133">
        <v>55.62557625</v>
      </c>
      <c r="G287" s="133">
        <v>18.88660119</v>
      </c>
      <c r="H287" s="133">
        <v>2.991642034</v>
      </c>
      <c r="I287" s="133">
        <v>19.46564885</v>
      </c>
      <c r="J287" s="133">
        <v>2.696102244</v>
      </c>
      <c r="K287" s="133">
        <v>22.1617511</v>
      </c>
      <c r="L287" s="133">
        <v>66.85198054</v>
      </c>
      <c r="M287" s="133">
        <v>39.36624673</v>
      </c>
      <c r="N287" s="133">
        <v>27.48573381</v>
      </c>
      <c r="O287" s="133">
        <v>0.938</v>
      </c>
      <c r="P287" s="133">
        <v>16.53</v>
      </c>
      <c r="Q287" s="133">
        <v>23.0</v>
      </c>
      <c r="R287" s="133">
        <v>361.64</v>
      </c>
      <c r="S287" s="133">
        <v>56.82</v>
      </c>
      <c r="T287" s="133">
        <v>74.18</v>
      </c>
      <c r="U287" s="91"/>
      <c r="V287" s="91"/>
      <c r="W287" s="91"/>
      <c r="X287" s="91"/>
      <c r="Y287" s="91"/>
    </row>
    <row r="288">
      <c r="A288" s="133">
        <v>324.0</v>
      </c>
      <c r="B288" s="134" t="s">
        <v>718</v>
      </c>
      <c r="C288" s="133">
        <v>0.563456225</v>
      </c>
      <c r="D288" s="133">
        <v>0.377892914</v>
      </c>
      <c r="E288" s="133">
        <v>0.499878019</v>
      </c>
      <c r="F288" s="133">
        <v>49.65141364</v>
      </c>
      <c r="G288" s="133">
        <v>18.093649</v>
      </c>
      <c r="H288" s="133">
        <v>3.162345481</v>
      </c>
      <c r="I288" s="133">
        <v>19.47069943</v>
      </c>
      <c r="J288" s="133">
        <v>2.364295125</v>
      </c>
      <c r="K288" s="133">
        <v>21.83499456</v>
      </c>
      <c r="L288" s="133">
        <v>69.64038728</v>
      </c>
      <c r="M288" s="133">
        <v>38.75270679</v>
      </c>
      <c r="N288" s="133">
        <v>30.88768049</v>
      </c>
      <c r="O288" s="133">
        <v>0.937</v>
      </c>
      <c r="P288" s="133">
        <v>16.41</v>
      </c>
      <c r="Q288" s="133">
        <v>21.08</v>
      </c>
      <c r="R288" s="133">
        <v>398.2</v>
      </c>
      <c r="S288" s="91"/>
      <c r="T288" s="133">
        <v>69.16</v>
      </c>
      <c r="U288" s="91"/>
      <c r="V288" s="91"/>
      <c r="W288" s="91"/>
      <c r="X288" s="91"/>
      <c r="Y288" s="91"/>
    </row>
    <row r="289">
      <c r="A289" s="133">
        <v>325.0</v>
      </c>
      <c r="B289" s="134" t="s">
        <v>719</v>
      </c>
      <c r="C289" s="133">
        <v>0.497411029</v>
      </c>
      <c r="D289" s="133">
        <v>0.359911413</v>
      </c>
      <c r="E289" s="133">
        <v>0.24878136</v>
      </c>
      <c r="F289" s="133">
        <v>50.02112336</v>
      </c>
      <c r="G289" s="133">
        <v>18.78263352</v>
      </c>
      <c r="H289" s="133">
        <v>3.379932395</v>
      </c>
      <c r="I289" s="133">
        <v>20.24901704</v>
      </c>
      <c r="J289" s="133">
        <v>2.377963779</v>
      </c>
      <c r="K289" s="133">
        <v>22.62698082</v>
      </c>
      <c r="L289" s="133">
        <v>66.9869983</v>
      </c>
      <c r="M289" s="133">
        <v>38.41472293</v>
      </c>
      <c r="N289" s="133">
        <v>28.57227538</v>
      </c>
      <c r="O289" s="133">
        <v>0.983</v>
      </c>
      <c r="P289" s="133">
        <v>18.92</v>
      </c>
      <c r="Q289" s="133">
        <v>19.64</v>
      </c>
      <c r="R289" s="133">
        <v>346.54</v>
      </c>
      <c r="S289" s="133">
        <v>48.08</v>
      </c>
      <c r="T289" s="133">
        <v>69.8</v>
      </c>
      <c r="U289" s="91"/>
      <c r="V289" s="91"/>
      <c r="W289" s="91"/>
      <c r="X289" s="91"/>
      <c r="Y289" s="91"/>
    </row>
    <row r="290">
      <c r="A290" s="133">
        <v>326.0</v>
      </c>
      <c r="B290" s="134" t="s">
        <v>720</v>
      </c>
      <c r="C290" s="133">
        <v>0.470707101</v>
      </c>
      <c r="D290" s="133">
        <v>0.385034693</v>
      </c>
      <c r="E290" s="133">
        <v>0.131193184</v>
      </c>
      <c r="F290" s="133">
        <v>51.73445089</v>
      </c>
      <c r="G290" s="133">
        <v>19.07640994</v>
      </c>
      <c r="H290" s="133">
        <v>3.297304657</v>
      </c>
      <c r="I290" s="133">
        <v>19.78643216</v>
      </c>
      <c r="J290" s="133">
        <v>2.550593878</v>
      </c>
      <c r="K290" s="133">
        <v>22.33702604</v>
      </c>
      <c r="L290" s="133">
        <v>68.97274633</v>
      </c>
      <c r="M290" s="133">
        <v>39.31958034</v>
      </c>
      <c r="N290" s="133">
        <v>29.65316599</v>
      </c>
      <c r="O290" s="133">
        <v>1.011</v>
      </c>
      <c r="P290" s="133">
        <v>16.77</v>
      </c>
      <c r="Q290" s="133">
        <v>22.04</v>
      </c>
      <c r="R290" s="133">
        <v>386.98</v>
      </c>
      <c r="S290" s="133">
        <v>46.3</v>
      </c>
      <c r="T290" s="133">
        <v>73.01</v>
      </c>
      <c r="U290" s="91"/>
      <c r="V290" s="91"/>
      <c r="W290" s="91"/>
      <c r="X290" s="91"/>
      <c r="Y290" s="91"/>
    </row>
    <row r="291">
      <c r="A291" s="133">
        <v>327.0</v>
      </c>
      <c r="B291" s="134" t="s">
        <v>721</v>
      </c>
      <c r="C291" s="133">
        <v>0.486032604</v>
      </c>
      <c r="D291" s="133">
        <v>0.377493431</v>
      </c>
      <c r="E291" s="133">
        <v>0.195816823</v>
      </c>
      <c r="F291" s="133">
        <v>51.75243133</v>
      </c>
      <c r="G291" s="133">
        <v>19.01945856</v>
      </c>
      <c r="H291" s="133">
        <v>2.823834646</v>
      </c>
      <c r="I291" s="133">
        <v>20.35851472</v>
      </c>
      <c r="J291" s="133">
        <v>2.646432313</v>
      </c>
      <c r="K291" s="133">
        <v>23.00494704</v>
      </c>
      <c r="L291" s="133">
        <v>70.56686047</v>
      </c>
      <c r="M291" s="133">
        <v>40.13968746</v>
      </c>
      <c r="N291" s="133">
        <v>30.42717301</v>
      </c>
      <c r="O291" s="133">
        <v>0.887</v>
      </c>
      <c r="P291" s="133">
        <v>17.85</v>
      </c>
      <c r="Q291" s="133">
        <v>19.4</v>
      </c>
      <c r="R291" s="133">
        <v>362.95</v>
      </c>
      <c r="S291" s="133">
        <v>43.86</v>
      </c>
      <c r="T291" s="133">
        <v>72.71</v>
      </c>
      <c r="U291" s="91"/>
      <c r="V291" s="91"/>
      <c r="W291" s="91"/>
      <c r="X291" s="91"/>
      <c r="Y291" s="91"/>
    </row>
    <row r="292">
      <c r="A292" s="133">
        <v>328.0</v>
      </c>
      <c r="B292" s="134" t="s">
        <v>722</v>
      </c>
      <c r="C292" s="133">
        <v>0.463461245</v>
      </c>
      <c r="D292" s="91"/>
      <c r="E292" s="133">
        <v>0.460206326</v>
      </c>
      <c r="F292" s="133">
        <v>47.8845393</v>
      </c>
      <c r="G292" s="133">
        <v>16.98311053</v>
      </c>
      <c r="H292" s="133">
        <v>2.367514617</v>
      </c>
      <c r="I292" s="133">
        <v>19.15393655</v>
      </c>
      <c r="J292" s="133">
        <v>2.079238329</v>
      </c>
      <c r="K292" s="133">
        <v>21.23317487</v>
      </c>
      <c r="L292" s="133">
        <v>65.72036906</v>
      </c>
      <c r="M292" s="133">
        <v>36.71699308</v>
      </c>
      <c r="N292" s="133">
        <v>29.00337598</v>
      </c>
      <c r="O292" s="133">
        <v>0.894</v>
      </c>
      <c r="P292" s="133">
        <v>17.73</v>
      </c>
      <c r="Q292" s="133">
        <v>20.24</v>
      </c>
      <c r="R292" s="133">
        <v>378.4</v>
      </c>
      <c r="S292" s="133">
        <v>51.02</v>
      </c>
      <c r="T292" s="133">
        <v>72.73</v>
      </c>
      <c r="U292" s="91"/>
      <c r="V292" s="91"/>
      <c r="W292" s="91"/>
      <c r="X292" s="91"/>
      <c r="Y292" s="91"/>
    </row>
    <row r="293">
      <c r="A293" s="133">
        <v>329.0</v>
      </c>
      <c r="B293" s="134" t="s">
        <v>723</v>
      </c>
      <c r="C293" s="133">
        <v>0.510421158</v>
      </c>
      <c r="D293" s="91"/>
      <c r="E293" s="133">
        <v>0.637713055</v>
      </c>
      <c r="F293" s="133">
        <v>48.79744996</v>
      </c>
      <c r="G293" s="133">
        <v>18.11906117</v>
      </c>
      <c r="H293" s="133">
        <v>2.927687111</v>
      </c>
      <c r="I293" s="133">
        <v>20.26920032</v>
      </c>
      <c r="J293" s="133">
        <v>2.221694378</v>
      </c>
      <c r="K293" s="133">
        <v>22.4908947</v>
      </c>
      <c r="L293" s="133">
        <v>65.55160142</v>
      </c>
      <c r="M293" s="133">
        <v>36.11026152</v>
      </c>
      <c r="N293" s="133">
        <v>29.4413399</v>
      </c>
      <c r="O293" s="91"/>
      <c r="P293" s="133">
        <v>18.2</v>
      </c>
      <c r="Q293" s="133">
        <v>20.24</v>
      </c>
      <c r="R293" s="133">
        <v>368.34</v>
      </c>
      <c r="S293" s="133">
        <v>49.02</v>
      </c>
      <c r="T293" s="91"/>
      <c r="U293" s="91"/>
      <c r="V293" s="91"/>
      <c r="W293" s="91"/>
      <c r="X293" s="91"/>
      <c r="Y293" s="91"/>
    </row>
    <row r="294">
      <c r="A294" s="133">
        <v>330.0</v>
      </c>
      <c r="B294" s="134" t="s">
        <v>724</v>
      </c>
      <c r="C294" s="133">
        <v>0.493189059</v>
      </c>
      <c r="D294" s="133">
        <v>0.381876798</v>
      </c>
      <c r="E294" s="133">
        <v>0.177041599</v>
      </c>
      <c r="F294" s="133">
        <v>54.2101898</v>
      </c>
      <c r="G294" s="133">
        <v>19.50917659</v>
      </c>
      <c r="H294" s="133">
        <v>3.081925234</v>
      </c>
      <c r="I294" s="133">
        <v>19.07552083</v>
      </c>
      <c r="J294" s="133">
        <v>2.473425663</v>
      </c>
      <c r="K294" s="133">
        <v>21.5489465</v>
      </c>
      <c r="L294" s="133">
        <v>69.83282675</v>
      </c>
      <c r="M294" s="133">
        <v>40.02577186</v>
      </c>
      <c r="N294" s="133">
        <v>29.80705488</v>
      </c>
      <c r="O294" s="133">
        <v>0.842</v>
      </c>
      <c r="P294" s="133">
        <v>17.73</v>
      </c>
      <c r="Q294" s="133">
        <v>18.32</v>
      </c>
      <c r="R294" s="133">
        <v>348.42</v>
      </c>
      <c r="S294" s="133">
        <v>46.73</v>
      </c>
      <c r="T294" s="133">
        <v>70.61</v>
      </c>
      <c r="U294" s="91"/>
      <c r="V294" s="91"/>
      <c r="W294" s="91"/>
      <c r="X294" s="91"/>
      <c r="Y294" s="91"/>
    </row>
    <row r="295">
      <c r="A295" s="133">
        <v>331.0</v>
      </c>
      <c r="B295" s="134" t="s">
        <v>725</v>
      </c>
      <c r="C295" s="133">
        <v>0.5254667</v>
      </c>
      <c r="D295" s="133">
        <v>0.430770168</v>
      </c>
      <c r="E295" s="133">
        <v>0.394903059</v>
      </c>
      <c r="F295" s="133">
        <v>58.491926</v>
      </c>
      <c r="G295" s="133">
        <v>24.21967612</v>
      </c>
      <c r="H295" s="133">
        <v>3.934495698</v>
      </c>
      <c r="I295" s="133">
        <v>19.82378855</v>
      </c>
      <c r="J295" s="133">
        <v>2.422507008</v>
      </c>
      <c r="K295" s="133">
        <v>22.24629555</v>
      </c>
      <c r="L295" s="133">
        <v>68.92405063</v>
      </c>
      <c r="M295" s="133">
        <v>39.19190571</v>
      </c>
      <c r="N295" s="133">
        <v>29.73214492</v>
      </c>
      <c r="O295" s="133">
        <v>0.917</v>
      </c>
      <c r="P295" s="133">
        <v>19.52</v>
      </c>
      <c r="Q295" s="133">
        <v>22.28</v>
      </c>
      <c r="R295" s="133">
        <v>414.73</v>
      </c>
      <c r="S295" s="133">
        <v>51.02</v>
      </c>
      <c r="T295" s="133">
        <v>70.98</v>
      </c>
      <c r="U295" s="91"/>
      <c r="V295" s="91"/>
      <c r="W295" s="91"/>
      <c r="X295" s="91"/>
      <c r="Y295" s="91"/>
    </row>
    <row r="296">
      <c r="A296" s="133">
        <v>333.0</v>
      </c>
      <c r="B296" s="134" t="s">
        <v>117</v>
      </c>
      <c r="C296" s="133">
        <v>0.468643286</v>
      </c>
      <c r="D296" s="133">
        <v>0.437400251</v>
      </c>
      <c r="E296" s="133">
        <v>0.367912309</v>
      </c>
      <c r="F296" s="133">
        <v>53.3464521</v>
      </c>
      <c r="G296" s="133">
        <v>20.16445412</v>
      </c>
      <c r="H296" s="133">
        <v>3.628081543</v>
      </c>
      <c r="I296" s="133">
        <v>18.90895914</v>
      </c>
      <c r="J296" s="133">
        <v>2.364111026</v>
      </c>
      <c r="K296" s="133">
        <v>21.27307017</v>
      </c>
      <c r="L296" s="133">
        <v>68.50133605</v>
      </c>
      <c r="M296" s="133">
        <v>38.84346361</v>
      </c>
      <c r="N296" s="133">
        <v>29.65787244</v>
      </c>
      <c r="O296" s="133">
        <v>0.991</v>
      </c>
      <c r="P296" s="133">
        <v>19.10290625</v>
      </c>
      <c r="Q296" s="133">
        <v>19.7617375</v>
      </c>
      <c r="R296" s="133">
        <v>414.74</v>
      </c>
      <c r="S296" s="133">
        <v>49.02431991</v>
      </c>
      <c r="T296" s="133">
        <v>71.38916569</v>
      </c>
      <c r="U296" s="91"/>
      <c r="V296" s="91"/>
      <c r="W296" s="91"/>
      <c r="X296" s="91"/>
      <c r="Y296" s="91"/>
    </row>
    <row r="297">
      <c r="A297" s="133">
        <v>334.0</v>
      </c>
      <c r="B297" s="134" t="s">
        <v>726</v>
      </c>
      <c r="C297" s="133">
        <v>0.448977787</v>
      </c>
      <c r="D297" s="133">
        <v>0.367511567</v>
      </c>
      <c r="E297" s="133">
        <v>0.082731961</v>
      </c>
      <c r="F297" s="133">
        <v>49.48032447</v>
      </c>
      <c r="G297" s="133">
        <v>18.47991036</v>
      </c>
      <c r="H297" s="133">
        <v>3.323280332</v>
      </c>
      <c r="I297" s="133">
        <v>20.58080808</v>
      </c>
      <c r="J297" s="133">
        <v>1.848025712</v>
      </c>
      <c r="K297" s="133">
        <v>22.42883379</v>
      </c>
      <c r="L297" s="133">
        <v>68.13902969</v>
      </c>
      <c r="M297" s="133">
        <v>39.8154563</v>
      </c>
      <c r="N297" s="133">
        <v>28.32357338</v>
      </c>
      <c r="O297" s="133">
        <v>1.012</v>
      </c>
      <c r="P297" s="133">
        <v>14.49</v>
      </c>
      <c r="Q297" s="133">
        <v>20.6</v>
      </c>
      <c r="R297" s="133">
        <v>369.35</v>
      </c>
      <c r="S297" s="133">
        <v>50.51</v>
      </c>
      <c r="T297" s="133">
        <v>62.78</v>
      </c>
      <c r="U297" s="91"/>
      <c r="V297" s="91"/>
      <c r="W297" s="91"/>
      <c r="X297" s="91"/>
      <c r="Y297" s="91"/>
    </row>
    <row r="298">
      <c r="A298" s="133">
        <v>335.0</v>
      </c>
      <c r="B298" s="134" t="s">
        <v>727</v>
      </c>
      <c r="C298" s="133">
        <v>0.387279114</v>
      </c>
      <c r="D298" s="133">
        <v>0.333261884</v>
      </c>
      <c r="E298" s="133">
        <v>0.233024699</v>
      </c>
      <c r="F298" s="133">
        <v>51.64672184</v>
      </c>
      <c r="G298" s="133">
        <v>18.07781734</v>
      </c>
      <c r="H298" s="133">
        <v>2.938283604</v>
      </c>
      <c r="I298" s="133">
        <v>19.58568738</v>
      </c>
      <c r="J298" s="133">
        <v>2.393454317</v>
      </c>
      <c r="K298" s="133">
        <v>21.9791417</v>
      </c>
      <c r="L298" s="133">
        <v>73.52546917</v>
      </c>
      <c r="M298" s="133">
        <v>42.1268758</v>
      </c>
      <c r="N298" s="133">
        <v>31.39859337</v>
      </c>
      <c r="O298" s="133">
        <v>0.972</v>
      </c>
      <c r="P298" s="133">
        <v>19.88</v>
      </c>
      <c r="Q298" s="133">
        <v>21.8</v>
      </c>
      <c r="R298" s="133">
        <v>423.05</v>
      </c>
      <c r="S298" s="133">
        <v>47.39</v>
      </c>
      <c r="T298" s="133">
        <v>73.57</v>
      </c>
      <c r="U298" s="91"/>
      <c r="V298" s="91"/>
      <c r="W298" s="91"/>
      <c r="X298" s="91"/>
      <c r="Y298" s="91"/>
    </row>
    <row r="299">
      <c r="A299" s="133">
        <v>336.0</v>
      </c>
      <c r="B299" s="134" t="s">
        <v>728</v>
      </c>
      <c r="C299" s="133">
        <v>0.457344068</v>
      </c>
      <c r="D299" s="133">
        <v>0.388206816</v>
      </c>
      <c r="E299" s="133">
        <v>0.109584467</v>
      </c>
      <c r="F299" s="133">
        <v>50.39105237</v>
      </c>
      <c r="G299" s="133">
        <v>18.32851929</v>
      </c>
      <c r="H299" s="133">
        <v>3.3569187</v>
      </c>
      <c r="I299" s="133">
        <v>19.00065746</v>
      </c>
      <c r="J299" s="133">
        <v>2.32185763</v>
      </c>
      <c r="K299" s="133">
        <v>21.32251509</v>
      </c>
      <c r="L299" s="133">
        <v>70.24734982</v>
      </c>
      <c r="M299" s="133">
        <v>40.60236917</v>
      </c>
      <c r="N299" s="133">
        <v>29.64498066</v>
      </c>
      <c r="O299" s="133">
        <v>0.93</v>
      </c>
      <c r="P299" s="133">
        <v>15.33</v>
      </c>
      <c r="Q299" s="133">
        <v>18.32</v>
      </c>
      <c r="R299" s="133">
        <v>394.96</v>
      </c>
      <c r="S299" s="133">
        <v>53.19</v>
      </c>
      <c r="T299" s="133">
        <v>70.04</v>
      </c>
      <c r="U299" s="91"/>
      <c r="V299" s="91"/>
      <c r="W299" s="91"/>
      <c r="X299" s="91"/>
      <c r="Y299" s="91"/>
    </row>
    <row r="300">
      <c r="A300" s="133">
        <v>337.0</v>
      </c>
      <c r="B300" s="134" t="s">
        <v>729</v>
      </c>
      <c r="C300" s="133">
        <v>0.537058286</v>
      </c>
      <c r="D300" s="133">
        <v>0.553715181</v>
      </c>
      <c r="E300" s="133">
        <v>0.310303526</v>
      </c>
      <c r="F300" s="133">
        <v>54.94830687</v>
      </c>
      <c r="G300" s="133">
        <v>17.80052553</v>
      </c>
      <c r="H300" s="133">
        <v>2.668696615</v>
      </c>
      <c r="I300" s="133">
        <v>19.0926276</v>
      </c>
      <c r="J300" s="133">
        <v>2.138998682</v>
      </c>
      <c r="K300" s="133">
        <v>21.23162628</v>
      </c>
      <c r="L300" s="133">
        <v>67.92982456</v>
      </c>
      <c r="M300" s="133">
        <v>41.0761062</v>
      </c>
      <c r="N300" s="133">
        <v>26.85371836</v>
      </c>
      <c r="O300" s="133">
        <v>1.006</v>
      </c>
      <c r="P300" s="133">
        <v>17.01</v>
      </c>
      <c r="Q300" s="133">
        <v>20.0</v>
      </c>
      <c r="R300" s="133">
        <v>469.92</v>
      </c>
      <c r="S300" s="133">
        <v>52.36</v>
      </c>
      <c r="T300" s="133">
        <v>69.19</v>
      </c>
      <c r="U300" s="91"/>
      <c r="V300" s="91"/>
      <c r="W300" s="91"/>
      <c r="X300" s="91"/>
      <c r="Y300" s="91"/>
    </row>
    <row r="301">
      <c r="A301" s="133">
        <v>338.0</v>
      </c>
      <c r="B301" s="134" t="s">
        <v>730</v>
      </c>
      <c r="C301" s="133">
        <v>0.505074056</v>
      </c>
      <c r="D301" s="133">
        <v>0.495918874</v>
      </c>
      <c r="E301" s="133">
        <v>0.245037263</v>
      </c>
      <c r="F301" s="133">
        <v>47.99705426</v>
      </c>
      <c r="G301" s="133">
        <v>21.13442264</v>
      </c>
      <c r="H301" s="133">
        <v>3.867116653</v>
      </c>
      <c r="I301" s="133">
        <v>20.31446541</v>
      </c>
      <c r="J301" s="133">
        <v>2.813522013</v>
      </c>
      <c r="K301" s="133">
        <v>23.12798742</v>
      </c>
      <c r="L301" s="133">
        <v>70.76363636</v>
      </c>
      <c r="M301" s="133">
        <v>38.61787122</v>
      </c>
      <c r="N301" s="133">
        <v>32.14576515</v>
      </c>
      <c r="O301" s="133">
        <v>0.745</v>
      </c>
      <c r="P301" s="133">
        <v>20.72</v>
      </c>
      <c r="Q301" s="133">
        <v>20.6</v>
      </c>
      <c r="R301" s="133">
        <v>438.55</v>
      </c>
      <c r="S301" s="133">
        <v>47.17</v>
      </c>
      <c r="T301" s="133">
        <v>73.65</v>
      </c>
      <c r="U301" s="91"/>
      <c r="V301" s="91"/>
      <c r="W301" s="91"/>
      <c r="X301" s="91"/>
      <c r="Y301" s="91"/>
    </row>
    <row r="302">
      <c r="A302" s="133">
        <v>339.0</v>
      </c>
      <c r="B302" s="134" t="s">
        <v>731</v>
      </c>
      <c r="C302" s="133">
        <v>0.507919949</v>
      </c>
      <c r="D302" s="133">
        <v>0.400719175</v>
      </c>
      <c r="E302" s="133">
        <v>0.185232999</v>
      </c>
      <c r="F302" s="133">
        <v>47.29312635</v>
      </c>
      <c r="G302" s="133">
        <v>18.69753794</v>
      </c>
      <c r="H302" s="133">
        <v>2.633597952</v>
      </c>
      <c r="I302" s="133">
        <v>20.3989704</v>
      </c>
      <c r="J302" s="133">
        <v>2.682929683</v>
      </c>
      <c r="K302" s="133">
        <v>23.08190008</v>
      </c>
      <c r="L302" s="133">
        <v>69.97808619</v>
      </c>
      <c r="M302" s="133">
        <v>40.12565017</v>
      </c>
      <c r="N302" s="133">
        <v>29.85243603</v>
      </c>
      <c r="O302" s="133">
        <v>0.54</v>
      </c>
      <c r="P302" s="133">
        <v>19.64</v>
      </c>
      <c r="Q302" s="133">
        <v>20.0</v>
      </c>
      <c r="R302" s="133">
        <v>368.74</v>
      </c>
      <c r="S302" s="133">
        <v>48.31</v>
      </c>
      <c r="T302" s="133">
        <v>74.58</v>
      </c>
      <c r="U302" s="91"/>
      <c r="V302" s="91"/>
      <c r="W302" s="91"/>
      <c r="X302" s="91"/>
      <c r="Y302" s="91"/>
    </row>
    <row r="303">
      <c r="A303" s="133">
        <v>340.0</v>
      </c>
      <c r="B303" s="134" t="s">
        <v>733</v>
      </c>
      <c r="C303" s="133">
        <v>0.446336154</v>
      </c>
      <c r="D303" s="133">
        <v>0.383943564</v>
      </c>
      <c r="E303" s="133">
        <v>0.295160928</v>
      </c>
      <c r="F303" s="133">
        <v>54.15554544</v>
      </c>
      <c r="G303" s="133">
        <v>20.14610027</v>
      </c>
      <c r="H303" s="133">
        <v>2.600735021</v>
      </c>
      <c r="I303" s="133">
        <v>18.66493843</v>
      </c>
      <c r="J303" s="133">
        <v>2.61533023</v>
      </c>
      <c r="K303" s="133">
        <v>21.28026866</v>
      </c>
      <c r="L303" s="133">
        <v>66.80299932</v>
      </c>
      <c r="M303" s="133">
        <v>39.08946527</v>
      </c>
      <c r="N303" s="133">
        <v>27.71353405</v>
      </c>
      <c r="O303" s="133">
        <v>0.976</v>
      </c>
      <c r="P303" s="133">
        <v>17.73</v>
      </c>
      <c r="Q303" s="133">
        <v>20.12</v>
      </c>
      <c r="R303" s="133">
        <v>411.63</v>
      </c>
      <c r="S303" s="133">
        <v>50.76</v>
      </c>
      <c r="T303" s="133">
        <v>71.85</v>
      </c>
      <c r="U303" s="91"/>
      <c r="V303" s="91"/>
      <c r="W303" s="91"/>
      <c r="X303" s="91"/>
      <c r="Y303" s="91"/>
    </row>
    <row r="304">
      <c r="A304" s="133">
        <v>342.0</v>
      </c>
      <c r="B304" s="134" t="s">
        <v>734</v>
      </c>
      <c r="C304" s="133">
        <v>0.410346275</v>
      </c>
      <c r="D304" s="133">
        <v>0.321970708</v>
      </c>
      <c r="E304" s="133">
        <v>0.095617332</v>
      </c>
      <c r="F304" s="133">
        <v>45.81206132</v>
      </c>
      <c r="G304" s="133">
        <v>16.18629794</v>
      </c>
      <c r="H304" s="133">
        <v>3.058507927</v>
      </c>
      <c r="I304" s="133">
        <v>19.86386139</v>
      </c>
      <c r="J304" s="133">
        <v>2.244880738</v>
      </c>
      <c r="K304" s="133">
        <v>22.10874212</v>
      </c>
      <c r="L304" s="133">
        <v>65.77275935</v>
      </c>
      <c r="M304" s="133">
        <v>38.24855103</v>
      </c>
      <c r="N304" s="133">
        <v>27.52420832</v>
      </c>
      <c r="O304" s="133">
        <v>1.1</v>
      </c>
      <c r="P304" s="133">
        <v>20.48</v>
      </c>
      <c r="Q304" s="133">
        <v>21.2</v>
      </c>
      <c r="R304" s="133">
        <v>397.21</v>
      </c>
      <c r="S304" s="133">
        <v>51.02</v>
      </c>
      <c r="T304" s="133">
        <v>70.52</v>
      </c>
      <c r="U304" s="91"/>
      <c r="V304" s="91"/>
      <c r="W304" s="91"/>
      <c r="X304" s="91"/>
      <c r="Y304" s="91"/>
    </row>
    <row r="305">
      <c r="A305" s="133">
        <v>343.0</v>
      </c>
      <c r="B305" s="134" t="s">
        <v>735</v>
      </c>
      <c r="C305" s="133">
        <v>0.491897037</v>
      </c>
      <c r="D305" s="133">
        <v>0.397064195</v>
      </c>
      <c r="E305" s="133">
        <v>0.279424151</v>
      </c>
      <c r="F305" s="133">
        <v>50.77795402</v>
      </c>
      <c r="G305" s="133">
        <v>19.99111398</v>
      </c>
      <c r="H305" s="133">
        <v>3.579587289</v>
      </c>
      <c r="I305" s="133">
        <v>17.1893848</v>
      </c>
      <c r="J305" s="133">
        <v>2.689933107</v>
      </c>
      <c r="K305" s="133">
        <v>19.87931791</v>
      </c>
      <c r="L305" s="133">
        <v>70.95463778</v>
      </c>
      <c r="M305" s="133">
        <v>39.85933144</v>
      </c>
      <c r="N305" s="133">
        <v>31.09530634</v>
      </c>
      <c r="O305" s="133">
        <v>1.053</v>
      </c>
      <c r="P305" s="133">
        <v>20.48</v>
      </c>
      <c r="Q305" s="133">
        <v>22.04</v>
      </c>
      <c r="R305" s="133">
        <v>412.28</v>
      </c>
      <c r="S305" s="133">
        <v>49.26</v>
      </c>
      <c r="T305" s="133">
        <v>74.48</v>
      </c>
      <c r="U305" s="91"/>
      <c r="V305" s="91"/>
      <c r="W305" s="91"/>
      <c r="X305" s="91"/>
      <c r="Y305" s="91"/>
    </row>
    <row r="306">
      <c r="A306" s="133">
        <v>344.0</v>
      </c>
      <c r="B306" s="134" t="s">
        <v>736</v>
      </c>
      <c r="C306" s="133">
        <v>0.413156154</v>
      </c>
      <c r="D306" s="133">
        <v>0.286990512</v>
      </c>
      <c r="E306" s="133">
        <v>0.280953279</v>
      </c>
      <c r="F306" s="133">
        <v>54.07385031</v>
      </c>
      <c r="G306" s="133">
        <v>17.29425809</v>
      </c>
      <c r="H306" s="133">
        <v>2.86523737</v>
      </c>
      <c r="I306" s="133">
        <v>18.97233202</v>
      </c>
      <c r="J306" s="133">
        <v>2.587465565</v>
      </c>
      <c r="K306" s="133">
        <v>21.55979758</v>
      </c>
      <c r="L306" s="133">
        <v>70.21572721</v>
      </c>
      <c r="M306" s="133">
        <v>40.8885668</v>
      </c>
      <c r="N306" s="133">
        <v>29.32716041</v>
      </c>
      <c r="O306" s="133">
        <v>0.947</v>
      </c>
      <c r="P306" s="133">
        <v>18.08</v>
      </c>
      <c r="Q306" s="133">
        <v>19.04</v>
      </c>
      <c r="R306" s="133">
        <v>390.43</v>
      </c>
      <c r="S306" s="133">
        <v>46.08</v>
      </c>
      <c r="T306" s="133">
        <v>73.38</v>
      </c>
      <c r="U306" s="91"/>
      <c r="V306" s="91"/>
      <c r="W306" s="91"/>
      <c r="X306" s="91"/>
      <c r="Y306" s="91"/>
    </row>
    <row r="307">
      <c r="A307" s="133">
        <v>346.0</v>
      </c>
      <c r="B307" s="134" t="s">
        <v>737</v>
      </c>
      <c r="C307" s="133">
        <v>0.477500888</v>
      </c>
      <c r="D307" s="133">
        <v>0.361517126</v>
      </c>
      <c r="E307" s="133">
        <v>0.117929851</v>
      </c>
      <c r="F307" s="133">
        <v>50.01391995</v>
      </c>
      <c r="G307" s="133">
        <v>20.08135297</v>
      </c>
      <c r="H307" s="133">
        <v>3.114696702</v>
      </c>
      <c r="I307" s="133">
        <v>15.96273292</v>
      </c>
      <c r="J307" s="133">
        <v>2.666883117</v>
      </c>
      <c r="K307" s="133">
        <v>18.62961604</v>
      </c>
      <c r="L307" s="133">
        <v>68.10466761</v>
      </c>
      <c r="M307" s="133">
        <v>38.64480991</v>
      </c>
      <c r="N307" s="133">
        <v>29.4598577</v>
      </c>
      <c r="O307" s="133">
        <v>0.949</v>
      </c>
      <c r="P307" s="133">
        <v>18.44</v>
      </c>
      <c r="Q307" s="133">
        <v>18.08</v>
      </c>
      <c r="R307" s="133">
        <v>394.33</v>
      </c>
      <c r="S307" s="133">
        <v>47.17</v>
      </c>
      <c r="T307" s="133">
        <v>70.86</v>
      </c>
      <c r="U307" s="91"/>
      <c r="V307" s="91"/>
      <c r="W307" s="91"/>
      <c r="X307" s="91"/>
      <c r="Y307" s="91"/>
    </row>
    <row r="308">
      <c r="A308" s="133">
        <v>347.0</v>
      </c>
      <c r="B308" s="134" t="s">
        <v>738</v>
      </c>
      <c r="C308" s="133">
        <v>0.604051481</v>
      </c>
      <c r="D308" s="133">
        <v>0.39512192</v>
      </c>
      <c r="E308" s="133">
        <v>0.330577563</v>
      </c>
      <c r="F308" s="133">
        <v>53.86038623</v>
      </c>
      <c r="G308" s="133">
        <v>19.45832709</v>
      </c>
      <c r="H308" s="133">
        <v>3.133760746</v>
      </c>
      <c r="I308" s="133">
        <v>19.62102689</v>
      </c>
      <c r="J308" s="133">
        <v>2.605328962</v>
      </c>
      <c r="K308" s="133">
        <v>22.22635586</v>
      </c>
      <c r="L308" s="133">
        <v>67.69533815</v>
      </c>
      <c r="M308" s="133">
        <v>39.79437882</v>
      </c>
      <c r="N308" s="133">
        <v>27.90095933</v>
      </c>
      <c r="O308" s="133">
        <v>0.95</v>
      </c>
      <c r="P308" s="133">
        <v>16.29</v>
      </c>
      <c r="Q308" s="133">
        <v>19.76</v>
      </c>
      <c r="R308" s="133">
        <v>382.98</v>
      </c>
      <c r="S308" s="133">
        <v>48.31</v>
      </c>
      <c r="T308" s="133">
        <v>71.95</v>
      </c>
      <c r="U308" s="91"/>
      <c r="V308" s="91"/>
      <c r="W308" s="91"/>
      <c r="X308" s="91"/>
      <c r="Y308" s="91"/>
    </row>
    <row r="309">
      <c r="A309" s="133">
        <v>348.0</v>
      </c>
      <c r="B309" s="134" t="s">
        <v>739</v>
      </c>
      <c r="C309" s="133">
        <v>0.582237576</v>
      </c>
      <c r="D309" s="133">
        <v>0.404708817</v>
      </c>
      <c r="E309" s="133">
        <v>0.690016994</v>
      </c>
      <c r="F309" s="133">
        <v>61.66087377</v>
      </c>
      <c r="G309" s="133">
        <v>18.47580942</v>
      </c>
      <c r="H309" s="133">
        <v>2.471439596</v>
      </c>
      <c r="I309" s="133">
        <v>17.38857502</v>
      </c>
      <c r="J309" s="133">
        <v>2.050875992</v>
      </c>
      <c r="K309" s="133">
        <v>19.43945101</v>
      </c>
      <c r="L309" s="133">
        <v>70.81306463</v>
      </c>
      <c r="M309" s="133">
        <v>40.20922143</v>
      </c>
      <c r="N309" s="133">
        <v>30.6038432</v>
      </c>
      <c r="O309" s="133">
        <v>1.031</v>
      </c>
      <c r="P309" s="133">
        <v>12.69</v>
      </c>
      <c r="Q309" s="133">
        <v>20.48</v>
      </c>
      <c r="R309" s="133">
        <v>406.18</v>
      </c>
      <c r="S309" s="133">
        <v>50.51</v>
      </c>
      <c r="T309" s="133">
        <v>67.69</v>
      </c>
      <c r="U309" s="91"/>
      <c r="V309" s="91"/>
      <c r="W309" s="91"/>
      <c r="X309" s="91"/>
      <c r="Y309" s="91"/>
    </row>
    <row r="310">
      <c r="A310" s="133">
        <v>349.0</v>
      </c>
      <c r="B310" s="134" t="s">
        <v>740</v>
      </c>
      <c r="C310" s="133">
        <v>0.455795653</v>
      </c>
      <c r="D310" s="133">
        <v>0.405430983</v>
      </c>
      <c r="E310" s="133">
        <v>0.263392186</v>
      </c>
      <c r="F310" s="133">
        <v>53.64135202</v>
      </c>
      <c r="G310" s="133">
        <v>18.83221709</v>
      </c>
      <c r="H310" s="133">
        <v>2.727585139</v>
      </c>
      <c r="I310" s="133">
        <v>18.99224806</v>
      </c>
      <c r="J310" s="133">
        <v>2.807464177</v>
      </c>
      <c r="K310" s="133">
        <v>21.79971224</v>
      </c>
      <c r="L310" s="133">
        <v>66.46433991</v>
      </c>
      <c r="M310" s="133">
        <v>40.60711885</v>
      </c>
      <c r="N310" s="133">
        <v>25.85722106</v>
      </c>
      <c r="O310" s="133">
        <v>0.99</v>
      </c>
      <c r="P310" s="133">
        <v>17.13</v>
      </c>
      <c r="Q310" s="133">
        <v>20.48</v>
      </c>
      <c r="R310" s="133">
        <v>360.3</v>
      </c>
      <c r="S310" s="133">
        <v>53.19</v>
      </c>
      <c r="T310" s="133">
        <v>71.98</v>
      </c>
      <c r="U310" s="91"/>
      <c r="V310" s="91"/>
      <c r="W310" s="91"/>
      <c r="X310" s="91"/>
      <c r="Y310" s="91"/>
    </row>
    <row r="311">
      <c r="A311" s="133">
        <v>350.0</v>
      </c>
      <c r="B311" s="134" t="s">
        <v>741</v>
      </c>
      <c r="C311" s="133">
        <v>0.369118105</v>
      </c>
      <c r="D311" s="133">
        <v>0.3099355</v>
      </c>
      <c r="E311" s="133">
        <v>0.180747168</v>
      </c>
      <c r="F311" s="133">
        <v>44.44606588</v>
      </c>
      <c r="G311" s="133">
        <v>15.76925258</v>
      </c>
      <c r="H311" s="133">
        <v>2.605501825</v>
      </c>
      <c r="I311" s="133">
        <v>20.4787234</v>
      </c>
      <c r="J311" s="133">
        <v>1.926861702</v>
      </c>
      <c r="K311" s="133">
        <v>22.40558511</v>
      </c>
      <c r="L311" s="133">
        <v>67.93842035</v>
      </c>
      <c r="M311" s="133">
        <v>40.60338598</v>
      </c>
      <c r="N311" s="133">
        <v>27.33503437</v>
      </c>
      <c r="O311" s="133">
        <v>0.922</v>
      </c>
      <c r="P311" s="133">
        <v>18.44</v>
      </c>
      <c r="Q311" s="133">
        <v>18.56</v>
      </c>
      <c r="R311" s="133">
        <v>377.81</v>
      </c>
      <c r="S311" s="133">
        <v>50.0</v>
      </c>
      <c r="T311" s="133">
        <v>68.66</v>
      </c>
      <c r="U311" s="91"/>
      <c r="V311" s="91"/>
      <c r="W311" s="91"/>
      <c r="X311" s="91"/>
      <c r="Y311" s="91"/>
    </row>
    <row r="312">
      <c r="A312" s="133">
        <v>351.0</v>
      </c>
      <c r="B312" s="134" t="s">
        <v>742</v>
      </c>
      <c r="C312" s="133">
        <v>0.470860475</v>
      </c>
      <c r="D312" s="133">
        <v>0.364685739</v>
      </c>
      <c r="E312" s="133">
        <v>0.293145932</v>
      </c>
      <c r="F312" s="133">
        <v>46.46166657</v>
      </c>
      <c r="G312" s="133">
        <v>16.85624953</v>
      </c>
      <c r="H312" s="133">
        <v>2.286749104</v>
      </c>
      <c r="I312" s="133">
        <v>19.01315789</v>
      </c>
      <c r="J312" s="133">
        <v>2.076465311</v>
      </c>
      <c r="K312" s="133">
        <v>21.08962321</v>
      </c>
      <c r="L312" s="133">
        <v>66.85323383</v>
      </c>
      <c r="M312" s="133">
        <v>40.12006589</v>
      </c>
      <c r="N312" s="133">
        <v>26.73316794</v>
      </c>
      <c r="O312" s="133">
        <v>0.856</v>
      </c>
      <c r="P312" s="133">
        <v>23.24</v>
      </c>
      <c r="Q312" s="133">
        <v>23.48</v>
      </c>
      <c r="R312" s="133">
        <v>432.35</v>
      </c>
      <c r="S312" s="133">
        <v>49.5</v>
      </c>
      <c r="T312" s="133">
        <v>68.66</v>
      </c>
      <c r="U312" s="91"/>
      <c r="V312" s="91"/>
      <c r="W312" s="91"/>
      <c r="X312" s="91"/>
      <c r="Y312" s="91"/>
    </row>
    <row r="313">
      <c r="A313" s="133">
        <v>353.0</v>
      </c>
      <c r="B313" s="134" t="s">
        <v>743</v>
      </c>
      <c r="C313" s="133">
        <v>0.67701252</v>
      </c>
      <c r="D313" s="133">
        <v>0.486226305</v>
      </c>
      <c r="E313" s="133">
        <v>0.290844445</v>
      </c>
      <c r="F313" s="133">
        <v>55.9961888</v>
      </c>
      <c r="G313" s="133">
        <v>20.21601098</v>
      </c>
      <c r="H313" s="133">
        <v>2.670394475</v>
      </c>
      <c r="I313" s="133">
        <v>20.52631579</v>
      </c>
      <c r="J313" s="133">
        <v>2.291058612</v>
      </c>
      <c r="K313" s="133">
        <v>22.8173744</v>
      </c>
      <c r="L313" s="133">
        <v>68.05157593</v>
      </c>
      <c r="M313" s="133">
        <v>37.60333201</v>
      </c>
      <c r="N313" s="133">
        <v>30.44824392</v>
      </c>
      <c r="O313" s="133">
        <v>0.805</v>
      </c>
      <c r="P313" s="133">
        <v>20.24</v>
      </c>
      <c r="Q313" s="133">
        <v>21.32</v>
      </c>
      <c r="R313" s="133">
        <v>389.71</v>
      </c>
      <c r="S313" s="133">
        <v>49.75</v>
      </c>
      <c r="T313" s="133">
        <v>70.29</v>
      </c>
      <c r="U313" s="91"/>
      <c r="V313" s="91"/>
      <c r="W313" s="91"/>
      <c r="X313" s="91"/>
      <c r="Y313" s="91"/>
    </row>
    <row r="314">
      <c r="A314" s="133">
        <v>354.0</v>
      </c>
      <c r="B314" s="134" t="s">
        <v>744</v>
      </c>
      <c r="C314" s="133">
        <v>0.426490389</v>
      </c>
      <c r="D314" s="133">
        <v>0.369476276</v>
      </c>
      <c r="E314" s="133">
        <v>0.433056751</v>
      </c>
      <c r="F314" s="133">
        <v>54.31990374</v>
      </c>
      <c r="G314" s="133">
        <v>17.65112057</v>
      </c>
      <c r="H314" s="133">
        <v>2.162141182</v>
      </c>
      <c r="I314" s="133">
        <v>17.83887468</v>
      </c>
      <c r="J314" s="133">
        <v>2.424465241</v>
      </c>
      <c r="K314" s="133">
        <v>20.26333992</v>
      </c>
      <c r="L314" s="133">
        <v>69.41266209</v>
      </c>
      <c r="M314" s="133">
        <v>38.82725223</v>
      </c>
      <c r="N314" s="133">
        <v>30.58540986</v>
      </c>
      <c r="O314" s="133">
        <v>0.829</v>
      </c>
      <c r="P314" s="133">
        <v>14.73</v>
      </c>
      <c r="Q314" s="133">
        <v>17.61</v>
      </c>
      <c r="R314" s="133">
        <v>425.56</v>
      </c>
      <c r="S314" s="133">
        <v>51.28</v>
      </c>
      <c r="T314" s="133">
        <v>75.08</v>
      </c>
      <c r="U314" s="91"/>
      <c r="V314" s="91"/>
      <c r="W314" s="91"/>
      <c r="X314" s="91"/>
      <c r="Y314" s="91"/>
    </row>
    <row r="315">
      <c r="A315" s="133">
        <v>356.0</v>
      </c>
      <c r="B315" s="134" t="s">
        <v>745</v>
      </c>
      <c r="C315" s="133">
        <v>0.495934862</v>
      </c>
      <c r="D315" s="133">
        <v>0.391733379</v>
      </c>
      <c r="E315" s="133">
        <v>0.424127619</v>
      </c>
      <c r="F315" s="133">
        <v>52.08616186</v>
      </c>
      <c r="G315" s="133">
        <v>18.70817144</v>
      </c>
      <c r="H315" s="133">
        <v>3.162406612</v>
      </c>
      <c r="I315" s="133">
        <v>17.5210902</v>
      </c>
      <c r="J315" s="133">
        <v>3.024423338</v>
      </c>
      <c r="K315" s="133">
        <v>20.54551354</v>
      </c>
      <c r="L315" s="133">
        <v>69.37799043</v>
      </c>
      <c r="M315" s="133">
        <v>39.53361754</v>
      </c>
      <c r="N315" s="133">
        <v>29.84437289</v>
      </c>
      <c r="O315" s="133">
        <v>1.0</v>
      </c>
      <c r="P315" s="133">
        <v>15.33</v>
      </c>
      <c r="Q315" s="133">
        <v>20.96</v>
      </c>
      <c r="R315" s="133">
        <v>408.05</v>
      </c>
      <c r="S315" s="133">
        <v>45.05</v>
      </c>
      <c r="T315" s="133">
        <v>72.02</v>
      </c>
      <c r="U315" s="91"/>
      <c r="V315" s="91"/>
      <c r="W315" s="91"/>
      <c r="X315" s="91"/>
      <c r="Y315" s="91"/>
    </row>
    <row r="316">
      <c r="A316" s="133">
        <v>357.0</v>
      </c>
      <c r="B316" s="134" t="s">
        <v>747</v>
      </c>
      <c r="C316" s="133">
        <v>0.49273049</v>
      </c>
      <c r="D316" s="133">
        <v>0.466039206</v>
      </c>
      <c r="E316" s="133">
        <v>0.330911193</v>
      </c>
      <c r="F316" s="133">
        <v>49.47111093</v>
      </c>
      <c r="G316" s="133">
        <v>18.60527391</v>
      </c>
      <c r="H316" s="133">
        <v>3.423208596</v>
      </c>
      <c r="I316" s="133">
        <v>18.24494949</v>
      </c>
      <c r="J316" s="133">
        <v>2.807679063</v>
      </c>
      <c r="K316" s="133">
        <v>21.05262856</v>
      </c>
      <c r="L316" s="133">
        <v>66.59159159</v>
      </c>
      <c r="M316" s="133">
        <v>37.51286031</v>
      </c>
      <c r="N316" s="133">
        <v>29.07873128</v>
      </c>
      <c r="O316" s="133">
        <v>1.093</v>
      </c>
      <c r="P316" s="133">
        <v>18.8</v>
      </c>
      <c r="Q316" s="133">
        <v>19.88</v>
      </c>
      <c r="R316" s="133">
        <v>342.37</v>
      </c>
      <c r="S316" s="133">
        <v>44.64</v>
      </c>
      <c r="T316" s="133">
        <v>74.72</v>
      </c>
      <c r="U316" s="91"/>
      <c r="V316" s="91"/>
      <c r="W316" s="91"/>
      <c r="X316" s="91"/>
      <c r="Y316" s="91"/>
    </row>
    <row r="317">
      <c r="A317" s="133">
        <v>358.0</v>
      </c>
      <c r="B317" s="134" t="s">
        <v>749</v>
      </c>
      <c r="C317" s="133">
        <v>0.476993403</v>
      </c>
      <c r="D317" s="133">
        <v>0.426487941</v>
      </c>
      <c r="E317" s="133">
        <v>0.27563699</v>
      </c>
      <c r="F317" s="133">
        <v>47.57899274</v>
      </c>
      <c r="G317" s="133">
        <v>18.5965098</v>
      </c>
      <c r="H317" s="133">
        <v>4.162483519</v>
      </c>
      <c r="I317" s="133">
        <v>20.33898305</v>
      </c>
      <c r="J317" s="133">
        <v>2.515497215</v>
      </c>
      <c r="K317" s="133">
        <v>22.85448027</v>
      </c>
      <c r="L317" s="133">
        <v>65.80278129</v>
      </c>
      <c r="M317" s="133">
        <v>37.38796519</v>
      </c>
      <c r="N317" s="133">
        <v>28.41481609</v>
      </c>
      <c r="O317" s="133">
        <v>0.94</v>
      </c>
      <c r="P317" s="133">
        <v>18.08</v>
      </c>
      <c r="Q317" s="133">
        <v>20.48</v>
      </c>
      <c r="R317" s="133">
        <v>381.32</v>
      </c>
      <c r="S317" s="133">
        <v>42.02</v>
      </c>
      <c r="T317" s="133">
        <v>71.8</v>
      </c>
      <c r="U317" s="91"/>
      <c r="V317" s="91"/>
      <c r="W317" s="91"/>
      <c r="X317" s="91"/>
      <c r="Y317" s="91"/>
    </row>
    <row r="318">
      <c r="A318" s="133">
        <v>359.0</v>
      </c>
      <c r="B318" s="134" t="s">
        <v>750</v>
      </c>
      <c r="C318" s="133">
        <v>0.539254108</v>
      </c>
      <c r="D318" s="133">
        <v>0.365776698</v>
      </c>
      <c r="E318" s="133">
        <v>0.080717282</v>
      </c>
      <c r="F318" s="133">
        <v>45.93537764</v>
      </c>
      <c r="G318" s="133">
        <v>16.94281168</v>
      </c>
      <c r="H318" s="133">
        <v>3.163318685</v>
      </c>
      <c r="I318" s="133">
        <v>19.93650794</v>
      </c>
      <c r="J318" s="133">
        <v>2.62989899</v>
      </c>
      <c r="K318" s="133">
        <v>22.56640693</v>
      </c>
      <c r="L318" s="133">
        <v>70.12578616</v>
      </c>
      <c r="M318" s="133">
        <v>42.1109918</v>
      </c>
      <c r="N318" s="133">
        <v>28.01479436</v>
      </c>
      <c r="O318" s="133">
        <v>0.99</v>
      </c>
      <c r="P318" s="133">
        <v>18.44</v>
      </c>
      <c r="Q318" s="133">
        <v>20.0</v>
      </c>
      <c r="R318" s="133">
        <v>389.82</v>
      </c>
      <c r="S318" s="133">
        <v>48.54</v>
      </c>
      <c r="T318" s="133">
        <v>73.64</v>
      </c>
      <c r="U318" s="91"/>
      <c r="V318" s="91"/>
      <c r="W318" s="91"/>
      <c r="X318" s="91"/>
      <c r="Y318" s="91"/>
    </row>
    <row r="319">
      <c r="A319" s="133">
        <v>360.0</v>
      </c>
      <c r="B319" s="134" t="s">
        <v>752</v>
      </c>
      <c r="C319" s="133">
        <v>0.48660094</v>
      </c>
      <c r="D319" s="133">
        <v>0.349307478</v>
      </c>
      <c r="E319" s="133">
        <v>0.310354569</v>
      </c>
      <c r="F319" s="133">
        <v>51.06103674</v>
      </c>
      <c r="G319" s="133">
        <v>18.47842738</v>
      </c>
      <c r="H319" s="133">
        <v>3.095061676</v>
      </c>
      <c r="I319" s="133">
        <v>18.53785901</v>
      </c>
      <c r="J319" s="133">
        <v>2.468282696</v>
      </c>
      <c r="K319" s="133">
        <v>21.0061417</v>
      </c>
      <c r="L319" s="133">
        <v>70.73825503</v>
      </c>
      <c r="M319" s="133">
        <v>40.32326839</v>
      </c>
      <c r="N319" s="133">
        <v>30.41498664</v>
      </c>
      <c r="O319" s="133">
        <v>1.094</v>
      </c>
      <c r="P319" s="133">
        <v>18.08</v>
      </c>
      <c r="Q319" s="133">
        <v>21.92</v>
      </c>
      <c r="R319" s="133">
        <v>422.89</v>
      </c>
      <c r="S319" s="133">
        <v>49.02</v>
      </c>
      <c r="T319" s="133">
        <v>70.52</v>
      </c>
      <c r="U319" s="91"/>
      <c r="V319" s="91"/>
      <c r="W319" s="91"/>
      <c r="X319" s="91"/>
      <c r="Y319" s="91"/>
    </row>
    <row r="320">
      <c r="A320" s="133">
        <v>361.0</v>
      </c>
      <c r="B320" s="134" t="s">
        <v>753</v>
      </c>
      <c r="C320" s="133">
        <v>0.501383686</v>
      </c>
      <c r="D320" s="91"/>
      <c r="E320" s="133">
        <v>0.492994145</v>
      </c>
      <c r="F320" s="133">
        <v>46.99564456</v>
      </c>
      <c r="G320" s="133">
        <v>17.48223567</v>
      </c>
      <c r="H320" s="133">
        <v>3.686470605</v>
      </c>
      <c r="I320" s="133">
        <v>20.05060089</v>
      </c>
      <c r="J320" s="133">
        <v>1.998332471</v>
      </c>
      <c r="K320" s="133">
        <v>22.04893336</v>
      </c>
      <c r="L320" s="133">
        <v>66.69014085</v>
      </c>
      <c r="M320" s="133">
        <v>36.49746094</v>
      </c>
      <c r="N320" s="133">
        <v>30.19267991</v>
      </c>
      <c r="O320" s="133">
        <v>0.909</v>
      </c>
      <c r="P320" s="133">
        <v>20.48</v>
      </c>
      <c r="Q320" s="133">
        <v>20.96</v>
      </c>
      <c r="R320" s="133">
        <v>396.93</v>
      </c>
      <c r="S320" s="133">
        <v>49.5</v>
      </c>
      <c r="T320" s="133">
        <v>70.12</v>
      </c>
      <c r="U320" s="91"/>
      <c r="V320" s="91"/>
      <c r="W320" s="91"/>
      <c r="X320" s="91"/>
      <c r="Y320" s="91"/>
    </row>
    <row r="321">
      <c r="A321" s="133">
        <v>362.0</v>
      </c>
      <c r="B321" s="134" t="s">
        <v>754</v>
      </c>
      <c r="C321" s="133">
        <v>0.562888576</v>
      </c>
      <c r="D321" s="133">
        <v>0.386985972</v>
      </c>
      <c r="E321" s="133">
        <v>0.315199975</v>
      </c>
      <c r="F321" s="133">
        <v>51.24445777</v>
      </c>
      <c r="G321" s="133">
        <v>19.46245189</v>
      </c>
      <c r="H321" s="133">
        <v>3.513961569</v>
      </c>
      <c r="I321" s="133">
        <v>18.52340145</v>
      </c>
      <c r="J321" s="133">
        <v>2.166027447</v>
      </c>
      <c r="K321" s="133">
        <v>20.6894289</v>
      </c>
      <c r="L321" s="133">
        <v>73.58616101</v>
      </c>
      <c r="M321" s="133">
        <v>41.43105649</v>
      </c>
      <c r="N321" s="133">
        <v>32.15510452</v>
      </c>
      <c r="O321" s="133">
        <v>0.986</v>
      </c>
      <c r="P321" s="133">
        <v>18.2</v>
      </c>
      <c r="Q321" s="133">
        <v>22.76</v>
      </c>
      <c r="R321" s="133">
        <v>428.46</v>
      </c>
      <c r="S321" s="133">
        <v>49.75</v>
      </c>
      <c r="T321" s="133">
        <v>67.47</v>
      </c>
      <c r="U321" s="91"/>
      <c r="V321" s="91"/>
      <c r="W321" s="91"/>
      <c r="X321" s="91"/>
      <c r="Y321" s="91"/>
    </row>
    <row r="322">
      <c r="A322" s="133">
        <v>363.0</v>
      </c>
      <c r="B322" s="134" t="s">
        <v>756</v>
      </c>
      <c r="C322" s="133">
        <v>0.527346803</v>
      </c>
      <c r="D322" s="133">
        <v>0.402978246</v>
      </c>
      <c r="E322" s="133">
        <v>0.446802878</v>
      </c>
      <c r="F322" s="133">
        <v>57.13341478</v>
      </c>
      <c r="G322" s="133">
        <v>17.58051008</v>
      </c>
      <c r="H322" s="133">
        <v>2.870847054</v>
      </c>
      <c r="I322" s="133">
        <v>19.14473684</v>
      </c>
      <c r="J322" s="133">
        <v>1.967793062</v>
      </c>
      <c r="K322" s="133">
        <v>21.1125299</v>
      </c>
      <c r="L322" s="133">
        <v>70.66142764</v>
      </c>
      <c r="M322" s="133">
        <v>38.82162726</v>
      </c>
      <c r="N322" s="133">
        <v>31.83980038</v>
      </c>
      <c r="O322" s="133">
        <v>0.965</v>
      </c>
      <c r="P322" s="133">
        <v>15.33</v>
      </c>
      <c r="Q322" s="133">
        <v>19.16</v>
      </c>
      <c r="R322" s="133">
        <v>429.6</v>
      </c>
      <c r="S322" s="133">
        <v>50.51</v>
      </c>
      <c r="T322" s="133">
        <v>65.96</v>
      </c>
      <c r="U322" s="91"/>
      <c r="V322" s="91"/>
      <c r="W322" s="91"/>
      <c r="X322" s="91"/>
      <c r="Y322" s="91"/>
    </row>
    <row r="323">
      <c r="A323" s="133">
        <v>364.0</v>
      </c>
      <c r="B323" s="134" t="s">
        <v>757</v>
      </c>
      <c r="C323" s="133">
        <v>0.557732335</v>
      </c>
      <c r="D323" s="133">
        <v>0.384234897</v>
      </c>
      <c r="E323" s="133">
        <v>0.338203766</v>
      </c>
      <c r="F323" s="133">
        <v>48.28268317</v>
      </c>
      <c r="G323" s="133">
        <v>17.43964409</v>
      </c>
      <c r="H323" s="133">
        <v>3.435166627</v>
      </c>
      <c r="I323" s="133">
        <v>19.7109067</v>
      </c>
      <c r="J323" s="133">
        <v>2.123880062</v>
      </c>
      <c r="K323" s="133">
        <v>21.83478676</v>
      </c>
      <c r="L323" s="133">
        <v>68.00254453</v>
      </c>
      <c r="M323" s="133">
        <v>39.04006605</v>
      </c>
      <c r="N323" s="133">
        <v>28.96247848</v>
      </c>
      <c r="O323" s="133">
        <v>0.913</v>
      </c>
      <c r="P323" s="133">
        <v>15.69</v>
      </c>
      <c r="Q323" s="133">
        <v>20.6</v>
      </c>
      <c r="R323" s="133">
        <v>440.47</v>
      </c>
      <c r="S323" s="133">
        <v>51.28</v>
      </c>
      <c r="T323" s="133">
        <v>69.41</v>
      </c>
      <c r="U323" s="91"/>
      <c r="V323" s="91"/>
      <c r="W323" s="91"/>
      <c r="X323" s="91"/>
      <c r="Y323" s="91"/>
    </row>
    <row r="324">
      <c r="A324" s="133">
        <v>365.0</v>
      </c>
      <c r="B324" s="134" t="s">
        <v>758</v>
      </c>
      <c r="C324" s="133">
        <v>0.504152657</v>
      </c>
      <c r="D324" s="133">
        <v>0.425131287</v>
      </c>
      <c r="E324" s="133">
        <v>0.507864894</v>
      </c>
      <c r="F324" s="133">
        <v>53.63494895</v>
      </c>
      <c r="G324" s="133">
        <v>18.04206837</v>
      </c>
      <c r="H324" s="133">
        <v>3.301042113</v>
      </c>
      <c r="I324" s="133">
        <v>18.30550402</v>
      </c>
      <c r="J324" s="133">
        <v>2.513745994</v>
      </c>
      <c r="K324" s="133">
        <v>20.81925001</v>
      </c>
      <c r="L324" s="133">
        <v>71.53895686</v>
      </c>
      <c r="M324" s="133">
        <v>41.47166405</v>
      </c>
      <c r="N324" s="133">
        <v>30.06729281</v>
      </c>
      <c r="O324" s="133">
        <v>0.777</v>
      </c>
      <c r="P324" s="133">
        <v>17.85</v>
      </c>
      <c r="Q324" s="133">
        <v>16.77</v>
      </c>
      <c r="R324" s="133">
        <v>450.67</v>
      </c>
      <c r="S324" s="133">
        <v>48.31</v>
      </c>
      <c r="T324" s="133">
        <v>73.07</v>
      </c>
      <c r="U324" s="91"/>
      <c r="V324" s="91"/>
      <c r="W324" s="91"/>
      <c r="X324" s="91"/>
      <c r="Y324" s="91"/>
    </row>
    <row r="325">
      <c r="A325" s="133">
        <v>366.0</v>
      </c>
      <c r="B325" s="134" t="s">
        <v>186</v>
      </c>
      <c r="C325" s="133">
        <v>0.509374834</v>
      </c>
      <c r="D325" s="133">
        <v>0.380952681</v>
      </c>
      <c r="E325" s="133">
        <v>0.457724621</v>
      </c>
      <c r="F325" s="133">
        <v>52.6499191</v>
      </c>
      <c r="G325" s="133">
        <v>20.10412176</v>
      </c>
      <c r="H325" s="133">
        <v>3.051313308</v>
      </c>
      <c r="I325" s="133">
        <v>19.26605505</v>
      </c>
      <c r="J325" s="133">
        <v>2.358096032</v>
      </c>
      <c r="K325" s="133">
        <v>21.62415108</v>
      </c>
      <c r="L325" s="133">
        <v>70.68027211</v>
      </c>
      <c r="M325" s="133">
        <v>42.13332209</v>
      </c>
      <c r="N325" s="133">
        <v>28.54695002</v>
      </c>
      <c r="O325" s="133">
        <v>0.821</v>
      </c>
      <c r="P325" s="133">
        <v>18.68</v>
      </c>
      <c r="Q325" s="133">
        <v>22.04</v>
      </c>
      <c r="R325" s="133">
        <v>430.9</v>
      </c>
      <c r="S325" s="133">
        <v>47.62</v>
      </c>
      <c r="T325" s="133">
        <v>70.36</v>
      </c>
      <c r="U325" s="91"/>
      <c r="V325" s="91"/>
      <c r="W325" s="91"/>
      <c r="X325" s="91"/>
      <c r="Y325" s="91"/>
    </row>
    <row r="326">
      <c r="A326" s="133">
        <v>367.0</v>
      </c>
      <c r="B326" s="134" t="s">
        <v>136</v>
      </c>
      <c r="C326" s="133">
        <v>0.512130035</v>
      </c>
      <c r="D326" s="133">
        <v>0.355286914</v>
      </c>
      <c r="E326" s="133">
        <v>1.043802716</v>
      </c>
      <c r="F326" s="133">
        <v>54.70737492</v>
      </c>
      <c r="G326" s="133">
        <v>19.79337624</v>
      </c>
      <c r="H326" s="133">
        <v>3.415776073</v>
      </c>
      <c r="I326" s="133">
        <v>18.22194199</v>
      </c>
      <c r="J326" s="133">
        <v>2.768542932</v>
      </c>
      <c r="K326" s="133">
        <v>20.99048492</v>
      </c>
      <c r="L326" s="133">
        <v>72.16850829</v>
      </c>
      <c r="M326" s="133">
        <v>41.2932339</v>
      </c>
      <c r="N326" s="133">
        <v>30.87527439</v>
      </c>
      <c r="O326" s="133">
        <v>0.867</v>
      </c>
      <c r="P326" s="133">
        <v>19.04</v>
      </c>
      <c r="Q326" s="133">
        <v>18.2</v>
      </c>
      <c r="R326" s="133">
        <v>411.71</v>
      </c>
      <c r="S326" s="133">
        <v>47.85</v>
      </c>
      <c r="T326" s="133">
        <v>70.2</v>
      </c>
      <c r="U326" s="91"/>
      <c r="V326" s="91"/>
      <c r="W326" s="91"/>
      <c r="X326" s="91"/>
      <c r="Y326" s="91"/>
    </row>
    <row r="327">
      <c r="A327" s="133">
        <v>368.0</v>
      </c>
      <c r="B327" s="134" t="s">
        <v>760</v>
      </c>
      <c r="C327" s="133">
        <v>0.495908309</v>
      </c>
      <c r="D327" s="133">
        <v>0.357181206</v>
      </c>
      <c r="E327" s="133">
        <v>0.481057553</v>
      </c>
      <c r="F327" s="133">
        <v>48.38216661</v>
      </c>
      <c r="G327" s="133">
        <v>17.23125789</v>
      </c>
      <c r="H327" s="133">
        <v>2.783330632</v>
      </c>
      <c r="I327" s="133">
        <v>18.15245478</v>
      </c>
      <c r="J327" s="133">
        <v>2.671041813</v>
      </c>
      <c r="K327" s="133">
        <v>20.82349659</v>
      </c>
      <c r="L327" s="133">
        <v>69.73684211</v>
      </c>
      <c r="M327" s="133">
        <v>42.51818782</v>
      </c>
      <c r="N327" s="133">
        <v>27.21865428</v>
      </c>
      <c r="O327" s="133">
        <v>0.87</v>
      </c>
      <c r="P327" s="133">
        <v>17.25</v>
      </c>
      <c r="Q327" s="133">
        <v>19.52</v>
      </c>
      <c r="R327" s="133">
        <v>426.38</v>
      </c>
      <c r="S327" s="133">
        <v>49.5</v>
      </c>
      <c r="T327" s="133">
        <v>69.88</v>
      </c>
      <c r="U327" s="91"/>
      <c r="V327" s="91"/>
      <c r="W327" s="91"/>
      <c r="X327" s="91"/>
      <c r="Y327" s="91"/>
    </row>
    <row r="328">
      <c r="A328" s="133">
        <v>369.0</v>
      </c>
      <c r="B328" s="134" t="s">
        <v>761</v>
      </c>
      <c r="C328" s="133">
        <v>0.513618019</v>
      </c>
      <c r="D328" s="133">
        <v>0.332644308</v>
      </c>
      <c r="E328" s="133">
        <v>0.208905227</v>
      </c>
      <c r="F328" s="133">
        <v>50.07754324</v>
      </c>
      <c r="G328" s="133">
        <v>18.21463217</v>
      </c>
      <c r="H328" s="133">
        <v>3.053400649</v>
      </c>
      <c r="I328" s="133">
        <v>18.41415465</v>
      </c>
      <c r="J328" s="133">
        <v>2.435511736</v>
      </c>
      <c r="K328" s="133">
        <v>20.84966639</v>
      </c>
      <c r="L328" s="133">
        <v>69.0794097</v>
      </c>
      <c r="M328" s="133">
        <v>40.15245174</v>
      </c>
      <c r="N328" s="133">
        <v>28.92695795</v>
      </c>
      <c r="O328" s="133">
        <v>1.168</v>
      </c>
      <c r="P328" s="133">
        <v>17.96</v>
      </c>
      <c r="Q328" s="133">
        <v>17.96</v>
      </c>
      <c r="R328" s="133">
        <v>433.47</v>
      </c>
      <c r="S328" s="133">
        <v>44.64</v>
      </c>
      <c r="T328" s="133">
        <v>69.93</v>
      </c>
      <c r="U328" s="91"/>
      <c r="V328" s="91"/>
      <c r="W328" s="91"/>
      <c r="X328" s="91"/>
      <c r="Y328" s="91"/>
    </row>
    <row r="329">
      <c r="A329" s="133">
        <v>370.0</v>
      </c>
      <c r="B329" s="134" t="s">
        <v>232</v>
      </c>
      <c r="C329" s="133">
        <v>0.549198771</v>
      </c>
      <c r="D329" s="133">
        <v>0.434572605</v>
      </c>
      <c r="E329" s="133">
        <v>0.389902732</v>
      </c>
      <c r="F329" s="133">
        <v>50.95570266</v>
      </c>
      <c r="G329" s="133">
        <v>18.30864794</v>
      </c>
      <c r="H329" s="133">
        <v>3.609338943</v>
      </c>
      <c r="I329" s="133">
        <v>20.02617801</v>
      </c>
      <c r="J329" s="133">
        <v>2.597215612</v>
      </c>
      <c r="K329" s="133">
        <v>22.62339362</v>
      </c>
      <c r="L329" s="133">
        <v>67.84968685</v>
      </c>
      <c r="M329" s="133">
        <v>37.61323757</v>
      </c>
      <c r="N329" s="133">
        <v>30.23644928</v>
      </c>
      <c r="O329" s="133">
        <v>0.747</v>
      </c>
      <c r="P329" s="133">
        <v>17.25</v>
      </c>
      <c r="Q329" s="133">
        <v>19.52</v>
      </c>
      <c r="R329" s="133">
        <v>381.93</v>
      </c>
      <c r="S329" s="133">
        <v>47.17</v>
      </c>
      <c r="T329" s="133">
        <v>73.11</v>
      </c>
      <c r="U329" s="91"/>
      <c r="V329" s="91"/>
      <c r="W329" s="91"/>
      <c r="X329" s="91"/>
      <c r="Y329" s="91"/>
    </row>
    <row r="330">
      <c r="A330" s="133">
        <v>372.0</v>
      </c>
      <c r="B330" s="134" t="s">
        <v>123</v>
      </c>
      <c r="C330" s="133">
        <v>0.556242583</v>
      </c>
      <c r="D330" s="133">
        <v>0.381185796</v>
      </c>
      <c r="E330" s="133">
        <v>0.374661067</v>
      </c>
      <c r="F330" s="133">
        <v>46.55330106</v>
      </c>
      <c r="G330" s="133">
        <v>18.21387503</v>
      </c>
      <c r="H330" s="133">
        <v>2.855301954</v>
      </c>
      <c r="I330" s="133">
        <v>18.76653868</v>
      </c>
      <c r="J330" s="133">
        <v>2.594023445</v>
      </c>
      <c r="K330" s="133">
        <v>21.36056212</v>
      </c>
      <c r="L330" s="133">
        <v>67.64436603</v>
      </c>
      <c r="M330" s="133">
        <v>37.13245361</v>
      </c>
      <c r="N330" s="133">
        <v>30.51191242</v>
      </c>
      <c r="O330" s="133">
        <v>0.83</v>
      </c>
      <c r="P330" s="133">
        <v>17.964925</v>
      </c>
      <c r="Q330" s="133">
        <v>21.0794</v>
      </c>
      <c r="R330" s="133">
        <v>386.07</v>
      </c>
      <c r="S330" s="133">
        <v>48.3103062</v>
      </c>
      <c r="T330" s="133">
        <v>74.22646896</v>
      </c>
      <c r="U330" s="91"/>
      <c r="V330" s="91"/>
      <c r="W330" s="91"/>
      <c r="X330" s="91"/>
      <c r="Y330" s="91"/>
    </row>
    <row r="331">
      <c r="A331" s="133">
        <v>373.0</v>
      </c>
      <c r="B331" s="134" t="s">
        <v>762</v>
      </c>
      <c r="C331" s="133">
        <v>0.558893499</v>
      </c>
      <c r="D331" s="133">
        <v>0.409533517</v>
      </c>
      <c r="E331" s="133">
        <v>0.141762478</v>
      </c>
      <c r="F331" s="133">
        <v>45.80818257</v>
      </c>
      <c r="G331" s="133">
        <v>19.24580258</v>
      </c>
      <c r="H331" s="133">
        <v>2.834671161</v>
      </c>
      <c r="I331" s="133">
        <v>20.03828973</v>
      </c>
      <c r="J331" s="133">
        <v>2.835470209</v>
      </c>
      <c r="K331" s="133">
        <v>22.87375994</v>
      </c>
      <c r="L331" s="133">
        <v>70.24291498</v>
      </c>
      <c r="M331" s="133">
        <v>38.60274038</v>
      </c>
      <c r="N331" s="133">
        <v>31.6401746</v>
      </c>
      <c r="O331" s="133">
        <v>0.903</v>
      </c>
      <c r="P331" s="133">
        <v>22.64</v>
      </c>
      <c r="Q331" s="133">
        <v>24.91</v>
      </c>
      <c r="R331" s="133">
        <v>415.88</v>
      </c>
      <c r="S331" s="133">
        <v>46.08</v>
      </c>
      <c r="T331" s="133">
        <v>72.3</v>
      </c>
      <c r="U331" s="91"/>
      <c r="V331" s="91"/>
      <c r="W331" s="91"/>
      <c r="X331" s="91"/>
      <c r="Y331" s="91"/>
    </row>
    <row r="332">
      <c r="A332" s="133">
        <v>374.0</v>
      </c>
      <c r="B332" s="134" t="s">
        <v>763</v>
      </c>
      <c r="C332" s="133">
        <v>0.482605055</v>
      </c>
      <c r="D332" s="133">
        <v>0.408001573</v>
      </c>
      <c r="E332" s="133">
        <v>0.338626373</v>
      </c>
      <c r="F332" s="133">
        <v>56.77740574</v>
      </c>
      <c r="G332" s="133">
        <v>19.52247102</v>
      </c>
      <c r="H332" s="133">
        <v>3.532431082</v>
      </c>
      <c r="I332" s="133">
        <v>19.25614877</v>
      </c>
      <c r="J332" s="133">
        <v>2.27905328</v>
      </c>
      <c r="K332" s="133">
        <v>21.53520205</v>
      </c>
      <c r="L332" s="133">
        <v>70.18469657</v>
      </c>
      <c r="M332" s="133">
        <v>41.03030855</v>
      </c>
      <c r="N332" s="133">
        <v>29.15438802</v>
      </c>
      <c r="O332" s="133">
        <v>0.974</v>
      </c>
      <c r="P332" s="133">
        <v>18.44</v>
      </c>
      <c r="Q332" s="133">
        <v>21.32</v>
      </c>
      <c r="R332" s="133">
        <v>395.63</v>
      </c>
      <c r="S332" s="133">
        <v>48.08</v>
      </c>
      <c r="T332" s="133">
        <v>69.64</v>
      </c>
      <c r="U332" s="91"/>
      <c r="V332" s="91"/>
      <c r="W332" s="91"/>
      <c r="X332" s="91"/>
      <c r="Y332" s="91"/>
    </row>
    <row r="333">
      <c r="A333" s="133">
        <v>375.0</v>
      </c>
      <c r="B333" s="134" t="s">
        <v>765</v>
      </c>
      <c r="C333" s="133">
        <v>0.5716685</v>
      </c>
      <c r="D333" s="133">
        <v>0.301914185</v>
      </c>
      <c r="E333" s="91"/>
      <c r="F333" s="133">
        <v>49.96910766</v>
      </c>
      <c r="G333" s="133">
        <v>17.91826297</v>
      </c>
      <c r="H333" s="133">
        <v>3.302047093</v>
      </c>
      <c r="I333" s="133">
        <v>17.66381766</v>
      </c>
      <c r="J333" s="133">
        <v>2.796814297</v>
      </c>
      <c r="K333" s="133">
        <v>20.46063196</v>
      </c>
      <c r="L333" s="133">
        <v>69.35371786</v>
      </c>
      <c r="M333" s="133">
        <v>40.70509823</v>
      </c>
      <c r="N333" s="133">
        <v>28.64861963</v>
      </c>
      <c r="O333" s="91"/>
      <c r="P333" s="133">
        <v>17.13</v>
      </c>
      <c r="Q333" s="133">
        <v>18.44</v>
      </c>
      <c r="R333" s="133">
        <v>482.29</v>
      </c>
      <c r="S333" s="91"/>
      <c r="T333" s="133">
        <v>69.27</v>
      </c>
      <c r="U333" s="91"/>
      <c r="V333" s="91"/>
      <c r="W333" s="91"/>
      <c r="X333" s="91"/>
      <c r="Y333" s="91"/>
    </row>
    <row r="334">
      <c r="A334" s="133">
        <v>376.0</v>
      </c>
      <c r="B334" s="134" t="s">
        <v>766</v>
      </c>
      <c r="C334" s="133">
        <v>0.63815034</v>
      </c>
      <c r="D334" s="133">
        <v>0.441005303</v>
      </c>
      <c r="E334" s="133">
        <v>0.502213319</v>
      </c>
      <c r="F334" s="133">
        <v>52.55823207</v>
      </c>
      <c r="G334" s="133">
        <v>18.74260196</v>
      </c>
      <c r="H334" s="133">
        <v>2.766442551</v>
      </c>
      <c r="I334" s="133">
        <v>17.81170483</v>
      </c>
      <c r="J334" s="133">
        <v>2.398826047</v>
      </c>
      <c r="K334" s="133">
        <v>20.21053088</v>
      </c>
      <c r="L334" s="133">
        <v>70.10723861</v>
      </c>
      <c r="M334" s="133">
        <v>41.43795332</v>
      </c>
      <c r="N334" s="133">
        <v>28.66928529</v>
      </c>
      <c r="O334" s="133">
        <v>0.82</v>
      </c>
      <c r="P334" s="133">
        <v>16.53</v>
      </c>
      <c r="Q334" s="133">
        <v>19.28</v>
      </c>
      <c r="R334" s="133">
        <v>441.12</v>
      </c>
      <c r="S334" s="133">
        <v>59.17</v>
      </c>
      <c r="T334" s="133">
        <v>70.35</v>
      </c>
      <c r="U334" s="91"/>
      <c r="V334" s="91"/>
      <c r="W334" s="91"/>
      <c r="X334" s="91"/>
      <c r="Y334" s="91"/>
    </row>
    <row r="335">
      <c r="A335" s="133">
        <v>378.0</v>
      </c>
      <c r="B335" s="134" t="s">
        <v>768</v>
      </c>
      <c r="C335" s="133">
        <v>0.485521894</v>
      </c>
      <c r="D335" s="133">
        <v>0.408622631</v>
      </c>
      <c r="E335" s="133">
        <v>0.588724835</v>
      </c>
      <c r="F335" s="133">
        <v>51.72685568</v>
      </c>
      <c r="G335" s="133">
        <v>18.14871802</v>
      </c>
      <c r="H335" s="133">
        <v>3.211051098</v>
      </c>
      <c r="I335" s="133">
        <v>18.61074705</v>
      </c>
      <c r="J335" s="133">
        <v>2.902746336</v>
      </c>
      <c r="K335" s="133">
        <v>21.51349339</v>
      </c>
      <c r="L335" s="133">
        <v>67.94612795</v>
      </c>
      <c r="M335" s="133">
        <v>40.27703385</v>
      </c>
      <c r="N335" s="133">
        <v>27.66909409</v>
      </c>
      <c r="O335" s="133">
        <v>0.831</v>
      </c>
      <c r="P335" s="133">
        <v>18.8</v>
      </c>
      <c r="Q335" s="133">
        <v>18.92</v>
      </c>
      <c r="R335" s="133">
        <v>392.24</v>
      </c>
      <c r="S335" s="133">
        <v>45.25</v>
      </c>
      <c r="T335" s="133">
        <v>74.91</v>
      </c>
      <c r="U335" s="91"/>
      <c r="V335" s="91"/>
      <c r="W335" s="91"/>
      <c r="X335" s="91"/>
      <c r="Y335" s="91"/>
    </row>
    <row r="336">
      <c r="A336" s="133">
        <v>379.0</v>
      </c>
      <c r="B336" s="134" t="s">
        <v>769</v>
      </c>
      <c r="C336" s="133">
        <v>0.550328071</v>
      </c>
      <c r="D336" s="133">
        <v>0.404293515</v>
      </c>
      <c r="E336" s="133">
        <v>0.472022068</v>
      </c>
      <c r="F336" s="133">
        <v>48.64973986</v>
      </c>
      <c r="G336" s="133">
        <v>18.91908181</v>
      </c>
      <c r="H336" s="133">
        <v>3.525774975</v>
      </c>
      <c r="I336" s="133">
        <v>20.64724919</v>
      </c>
      <c r="J336" s="133">
        <v>2.998999706</v>
      </c>
      <c r="K336" s="133">
        <v>23.6462489</v>
      </c>
      <c r="L336" s="133">
        <v>73.61791463</v>
      </c>
      <c r="M336" s="133">
        <v>41.22842902</v>
      </c>
      <c r="N336" s="133">
        <v>32.3894856</v>
      </c>
      <c r="O336" s="133">
        <v>0.888</v>
      </c>
      <c r="P336" s="133">
        <v>17.96</v>
      </c>
      <c r="Q336" s="133">
        <v>18.2</v>
      </c>
      <c r="R336" s="133">
        <v>377.46</v>
      </c>
      <c r="S336" s="133">
        <v>44.25</v>
      </c>
      <c r="T336" s="133">
        <v>72.61</v>
      </c>
      <c r="U336" s="91"/>
      <c r="V336" s="91"/>
      <c r="W336" s="91"/>
      <c r="X336" s="91"/>
      <c r="Y336" s="91"/>
    </row>
    <row r="337">
      <c r="A337" s="133">
        <v>380.0</v>
      </c>
      <c r="B337" s="134" t="s">
        <v>770</v>
      </c>
      <c r="C337" s="133">
        <v>0.507881533</v>
      </c>
      <c r="D337" s="133">
        <v>0.432640256</v>
      </c>
      <c r="E337" s="133">
        <v>0.258959623</v>
      </c>
      <c r="F337" s="133">
        <v>46.28460824</v>
      </c>
      <c r="G337" s="133">
        <v>17.78763849</v>
      </c>
      <c r="H337" s="133">
        <v>3.749085922</v>
      </c>
      <c r="I337" s="133">
        <v>20.16861219</v>
      </c>
      <c r="J337" s="133">
        <v>2.541091852</v>
      </c>
      <c r="K337" s="133">
        <v>22.70970404</v>
      </c>
      <c r="L337" s="133">
        <v>66.29526462</v>
      </c>
      <c r="M337" s="133">
        <v>37.56894937</v>
      </c>
      <c r="N337" s="133">
        <v>28.72631526</v>
      </c>
      <c r="O337" s="133">
        <v>0.866</v>
      </c>
      <c r="P337" s="133">
        <v>18.08</v>
      </c>
      <c r="Q337" s="133">
        <v>19.88</v>
      </c>
      <c r="R337" s="133">
        <v>358.41</v>
      </c>
      <c r="S337" s="133">
        <v>43.86</v>
      </c>
      <c r="T337" s="133">
        <v>68.35</v>
      </c>
      <c r="U337" s="91"/>
      <c r="V337" s="91"/>
      <c r="W337" s="91"/>
      <c r="X337" s="91"/>
      <c r="Y337" s="91"/>
    </row>
    <row r="338">
      <c r="A338" s="133">
        <v>381.0</v>
      </c>
      <c r="B338" s="134" t="s">
        <v>772</v>
      </c>
      <c r="C338" s="133">
        <v>0.631629177</v>
      </c>
      <c r="D338" s="91"/>
      <c r="E338" s="133">
        <v>1.011558777</v>
      </c>
      <c r="F338" s="133">
        <v>54.28091603</v>
      </c>
      <c r="G338" s="133">
        <v>15.55911479</v>
      </c>
      <c r="H338" s="133">
        <v>2.832290921</v>
      </c>
      <c r="I338" s="133">
        <v>16.59046375</v>
      </c>
      <c r="J338" s="133">
        <v>1.936583338</v>
      </c>
      <c r="K338" s="133">
        <v>18.52704709</v>
      </c>
      <c r="L338" s="133">
        <v>71.3437268</v>
      </c>
      <c r="M338" s="133">
        <v>45.13556962</v>
      </c>
      <c r="N338" s="133">
        <v>26.20815718</v>
      </c>
      <c r="O338" s="133">
        <v>0.994</v>
      </c>
      <c r="P338" s="133">
        <v>16.29</v>
      </c>
      <c r="Q338" s="133">
        <v>18.68</v>
      </c>
      <c r="R338" s="91"/>
      <c r="S338" s="133">
        <v>52.08</v>
      </c>
      <c r="T338" s="133">
        <v>68.14</v>
      </c>
      <c r="U338" s="91"/>
      <c r="V338" s="91"/>
      <c r="W338" s="91"/>
      <c r="X338" s="91"/>
      <c r="Y338" s="91"/>
    </row>
    <row r="339">
      <c r="A339" s="133">
        <v>378.0</v>
      </c>
      <c r="B339" s="134" t="s">
        <v>773</v>
      </c>
      <c r="C339" s="133">
        <v>0.517453325</v>
      </c>
      <c r="D339" s="133">
        <v>0.366354225</v>
      </c>
      <c r="E339" s="133">
        <v>0.337492879</v>
      </c>
      <c r="F339" s="133">
        <v>53.17015672</v>
      </c>
      <c r="G339" s="133">
        <v>17.55719941</v>
      </c>
      <c r="H339" s="133">
        <v>2.809826669</v>
      </c>
      <c r="I339" s="133">
        <v>19.97421352</v>
      </c>
      <c r="J339" s="133">
        <v>2.530793024</v>
      </c>
      <c r="K339" s="133">
        <v>22.50500655</v>
      </c>
      <c r="L339" s="133">
        <v>69.15518761</v>
      </c>
      <c r="M339" s="133">
        <v>40.42377132</v>
      </c>
      <c r="N339" s="133">
        <v>28.73141629</v>
      </c>
      <c r="O339" s="133">
        <v>1.0625</v>
      </c>
      <c r="P339" s="133">
        <v>17.06651875</v>
      </c>
      <c r="Q339" s="133">
        <v>18.98311875</v>
      </c>
      <c r="R339" s="133">
        <v>449.3</v>
      </c>
      <c r="S339" s="133">
        <v>50.64881777</v>
      </c>
      <c r="T339" s="133">
        <v>69.74942542</v>
      </c>
      <c r="U339" s="91"/>
      <c r="V339" s="91"/>
      <c r="W339" s="91"/>
      <c r="X339" s="91"/>
      <c r="Y339" s="91"/>
    </row>
    <row r="340">
      <c r="A340" s="133">
        <v>384.0</v>
      </c>
      <c r="B340" s="134" t="s">
        <v>774</v>
      </c>
      <c r="C340" s="133">
        <v>0.600544779</v>
      </c>
      <c r="D340" s="91"/>
      <c r="E340" s="133">
        <v>0.521607486</v>
      </c>
      <c r="F340" s="133">
        <v>52.33776187</v>
      </c>
      <c r="G340" s="133">
        <v>17.20428409</v>
      </c>
      <c r="H340" s="133">
        <v>3.05720751</v>
      </c>
      <c r="I340" s="133">
        <v>19.57605985</v>
      </c>
      <c r="J340" s="133">
        <v>1.771537066</v>
      </c>
      <c r="K340" s="133">
        <v>21.34759692</v>
      </c>
      <c r="L340" s="133">
        <v>66.8190725</v>
      </c>
      <c r="M340" s="133">
        <v>36.13506404</v>
      </c>
      <c r="N340" s="133">
        <v>30.68400846</v>
      </c>
      <c r="O340" s="133">
        <v>0.927</v>
      </c>
      <c r="P340" s="133">
        <v>19.88</v>
      </c>
      <c r="Q340" s="133">
        <v>20.12</v>
      </c>
      <c r="R340" s="133">
        <v>452.08</v>
      </c>
      <c r="S340" s="133">
        <v>45.66</v>
      </c>
      <c r="T340" s="133">
        <v>67.42</v>
      </c>
      <c r="U340" s="91"/>
      <c r="V340" s="91"/>
      <c r="W340" s="91"/>
      <c r="X340" s="91"/>
      <c r="Y340" s="91"/>
    </row>
    <row r="341">
      <c r="A341" s="133">
        <v>385.0</v>
      </c>
      <c r="B341" s="134" t="s">
        <v>775</v>
      </c>
      <c r="C341" s="133">
        <v>0.537607836</v>
      </c>
      <c r="D341" s="133">
        <v>0.391636787</v>
      </c>
      <c r="E341" s="133">
        <v>0.051783892</v>
      </c>
      <c r="F341" s="133">
        <v>48.45084878</v>
      </c>
      <c r="G341" s="133">
        <v>18.96026594</v>
      </c>
      <c r="H341" s="133">
        <v>2.822187671</v>
      </c>
      <c r="I341" s="133">
        <v>19.03204709</v>
      </c>
      <c r="J341" s="133">
        <v>2.384921815</v>
      </c>
      <c r="K341" s="133">
        <v>21.4169689</v>
      </c>
      <c r="L341" s="133">
        <v>68.15847395</v>
      </c>
      <c r="M341" s="133">
        <v>38.89444877</v>
      </c>
      <c r="N341" s="133">
        <v>29.26402519</v>
      </c>
      <c r="O341" s="133">
        <v>0.916</v>
      </c>
      <c r="P341" s="133">
        <v>19.52</v>
      </c>
      <c r="Q341" s="133">
        <v>20.24</v>
      </c>
      <c r="R341" s="133">
        <v>420.73</v>
      </c>
      <c r="S341" s="133">
        <v>50.0</v>
      </c>
      <c r="T341" s="133">
        <v>67.87</v>
      </c>
      <c r="U341" s="91"/>
      <c r="V341" s="91"/>
      <c r="W341" s="91"/>
      <c r="X341" s="91"/>
      <c r="Y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</row>
  </sheetData>
  <drawing r:id="rId1"/>
</worksheet>
</file>