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8540" windowHeight="8670"/>
  </bookViews>
  <sheets>
    <sheet name="毎日の予定" sheetId="4" r:id="rId1"/>
    <sheet name="イベント スケジュール" sheetId="3" r:id="rId2"/>
    <sheet name="時間間隔" sheetId="2" r:id="rId3"/>
  </sheets>
  <definedNames>
    <definedName name="BigNum">9.99E+307</definedName>
    <definedName name="BigStr">REPT("z",255)</definedName>
    <definedName name="DateVal">毎日の予定!$F$3</definedName>
    <definedName name="LookUpDateAndTime">Input[日付]&amp;Input[時刻]</definedName>
    <definedName name="MonthNumber">毎日の予定!$B$18</definedName>
    <definedName name="_xlnm.Print_Area" localSheetId="1">'イベント スケジュール'!$A$1:$N$47</definedName>
    <definedName name="_xlnm.Print_Area" localSheetId="2">時間間隔!$A$1:$T$33</definedName>
    <definedName name="_xlnm.Print_Area" localSheetId="0">毎日の予定!$A$1:$N$42</definedName>
    <definedName name="ReportDay">毎日の予定!$B$19</definedName>
    <definedName name="ReportMonth">毎日の予定!$B$17</definedName>
    <definedName name="ReportYear">毎日の予定!$B$15</definedName>
    <definedName name="TimesList">Times[時刻]</definedName>
  </definedNames>
  <calcPr calcId="152511"/>
</workbook>
</file>

<file path=xl/calcChain.xml><?xml version="1.0" encoding="utf-8"?>
<calcChain xmlns="http://schemas.openxmlformats.org/spreadsheetml/2006/main">
  <c r="B17" i="4" l="1"/>
  <c r="F3" i="4" l="1"/>
  <c r="H33" i="4" l="1"/>
  <c r="H22" i="4"/>
  <c r="B9" i="4"/>
  <c r="B7" i="3"/>
  <c r="H16" i="4"/>
  <c r="H32" i="4"/>
  <c r="H10" i="4"/>
  <c r="H27" i="4"/>
  <c r="H4" i="4"/>
  <c r="H5" i="4"/>
  <c r="H11" i="4"/>
  <c r="H17" i="4"/>
  <c r="H23" i="4"/>
  <c r="H28" i="4"/>
  <c r="H16" i="3" l="1"/>
  <c r="H17" i="3"/>
  <c r="E36" i="4" l="1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B3" i="4" l="1"/>
  <c r="H7" i="4"/>
  <c r="H13" i="4"/>
  <c r="H19" i="4"/>
  <c r="H30" i="4"/>
  <c r="H25" i="4"/>
  <c r="H35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1" i="3" l="1"/>
</calcChain>
</file>

<file path=xl/sharedStrings.xml><?xml version="1.0" encoding="utf-8"?>
<sst xmlns="http://schemas.openxmlformats.org/spreadsheetml/2006/main" count="40" uniqueCount="27">
  <si>
    <t>c</t>
  </si>
  <si>
    <t>UNIQUE VALUE (CALCULATED)</t>
  </si>
  <si>
    <t xml:space="preserve"> </t>
  </si>
  <si>
    <t>月</t>
  </si>
  <si>
    <t>年</t>
  </si>
  <si>
    <t>スケジュールの表示</t>
  </si>
  <si>
    <t>ケーブル会社に電話をする</t>
  </si>
  <si>
    <t>ドライ クリーニングを取りに行く</t>
  </si>
  <si>
    <t>メモ / To Do リスト</t>
  </si>
  <si>
    <t>時刻</t>
  </si>
  <si>
    <t>イベント スケジュール</t>
  </si>
  <si>
    <t>日付</t>
  </si>
  <si>
    <t>内容</t>
  </si>
  <si>
    <t>起床</t>
  </si>
  <si>
    <t>シャワー</t>
  </si>
  <si>
    <t>出勤</t>
  </si>
  <si>
    <t>業務開始</t>
  </si>
  <si>
    <t>休憩</t>
  </si>
  <si>
    <t>ランチ</t>
  </si>
  <si>
    <t>業務再開</t>
  </si>
  <si>
    <t>会社に電話</t>
  </si>
  <si>
    <t>家</t>
  </si>
  <si>
    <t>サッカーの練習</t>
  </si>
  <si>
    <t>朝食</t>
  </si>
  <si>
    <t>スケジュールの編集</t>
  </si>
  <si>
    <t>日</t>
    <phoneticPr fontId="17"/>
  </si>
  <si>
    <t>一週間のスケジュール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</si>
</sst>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h:mm\ AM/PM;@"/>
    <numFmt numFmtId="177" formatCode=";;;"/>
    <numFmt numFmtId="178" formatCode="yyyy&quot;年&quot;\ m&quot;月 &quot;d&quot;日&quot;;@"/>
  </numFmts>
  <fonts count="18" x14ac:knownFonts="1">
    <font>
      <sz val="9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Meiryo UI"/>
      <family val="2"/>
    </font>
    <font>
      <sz val="9"/>
      <color theme="1"/>
      <name val="Meiryo UI"/>
      <family val="2"/>
    </font>
    <font>
      <b/>
      <sz val="18"/>
      <color theme="3"/>
      <name val="Meiryo UI"/>
      <family val="2"/>
    </font>
    <font>
      <b/>
      <sz val="9"/>
      <color theme="0"/>
      <name val="Meiryo UI"/>
      <family val="2"/>
    </font>
    <font>
      <b/>
      <sz val="26"/>
      <color theme="0"/>
      <name val="Meiryo UI"/>
      <family val="2"/>
    </font>
    <font>
      <b/>
      <sz val="12"/>
      <color theme="0"/>
      <name val="Meiryo UI"/>
      <family val="2"/>
    </font>
    <font>
      <b/>
      <sz val="11"/>
      <color theme="3"/>
      <name val="Meiryo UI"/>
      <family val="2"/>
    </font>
    <font>
      <sz val="9"/>
      <color theme="3"/>
      <name val="Meiryo UI"/>
      <family val="2"/>
    </font>
    <font>
      <sz val="11"/>
      <color theme="4"/>
      <name val="Meiryo UI"/>
      <family val="2"/>
    </font>
    <font>
      <b/>
      <sz val="22"/>
      <color theme="4"/>
      <name val="Meiryo UI"/>
      <family val="2"/>
    </font>
    <font>
      <sz val="11"/>
      <color theme="2" tint="0.59996337778862885"/>
      <name val="Meiryo UI"/>
      <family val="2"/>
    </font>
    <font>
      <sz val="10"/>
      <color theme="3"/>
      <name val="Meiryo UI"/>
      <family val="2"/>
    </font>
    <font>
      <b/>
      <sz val="10"/>
      <color theme="1"/>
      <name val="Meiryo UI"/>
      <family val="2"/>
    </font>
    <font>
      <sz val="11"/>
      <color theme="3"/>
      <name val="Webdings"/>
      <family val="1"/>
      <charset val="2"/>
    </font>
    <font>
      <b/>
      <sz val="20"/>
      <color theme="1"/>
      <name val="Meiryo UI"/>
      <family val="2"/>
    </font>
    <font>
      <sz val="6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</fills>
  <borders count="19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3"/>
      </left>
      <right/>
      <top style="hair">
        <color theme="0" tint="-0.34998626667073579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/>
  </cellStyleXfs>
  <cellXfs count="51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 applyAlignment="1">
      <alignment horizontal="left" vertical="center" wrapText="1" indent="5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left" vertical="center" indent="1"/>
    </xf>
    <xf numFmtId="176" fontId="3" fillId="0" borderId="0" xfId="0" applyNumberFormat="1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applyFont="1" applyFill="1" applyBorder="1">
      <alignment vertical="center"/>
    </xf>
    <xf numFmtId="0" fontId="7" fillId="2" borderId="0" xfId="0" applyFont="1" applyFill="1" applyBorder="1" applyAlignment="1" applyProtection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>
      <alignment vertical="center"/>
    </xf>
    <xf numFmtId="0" fontId="7" fillId="3" borderId="2" xfId="0" applyFont="1" applyFill="1" applyBorder="1" applyAlignment="1" applyProtection="1">
      <alignment horizontal="left" vertical="center"/>
      <protection locked="0"/>
    </xf>
    <xf numFmtId="176" fontId="3" fillId="0" borderId="0" xfId="0" applyNumberFormat="1" applyFont="1" applyFill="1" applyBorder="1" applyAlignment="1" applyProtection="1">
      <alignment horizontal="left" indent="1"/>
    </xf>
    <xf numFmtId="0" fontId="3" fillId="0" borderId="0" xfId="0" applyFont="1" applyFill="1" applyBorder="1" applyProtection="1">
      <alignment vertical="center"/>
    </xf>
    <xf numFmtId="0" fontId="8" fillId="4" borderId="4" xfId="0" applyFont="1" applyFill="1" applyBorder="1" applyAlignment="1">
      <alignment horizontal="left" indent="1"/>
    </xf>
    <xf numFmtId="176" fontId="9" fillId="6" borderId="10" xfId="0" applyNumberFormat="1" applyFont="1" applyFill="1" applyBorder="1" applyAlignment="1">
      <alignment horizontal="right" vertical="center" indent="1"/>
    </xf>
    <xf numFmtId="0" fontId="9" fillId="6" borderId="5" xfId="0" applyFont="1" applyFill="1" applyBorder="1" applyAlignment="1">
      <alignment vertical="center"/>
    </xf>
    <xf numFmtId="176" fontId="9" fillId="6" borderId="0" xfId="0" applyNumberFormat="1" applyFont="1" applyFill="1" applyBorder="1" applyAlignment="1">
      <alignment horizontal="right" vertical="center" indent="1"/>
    </xf>
    <xf numFmtId="0" fontId="9" fillId="6" borderId="7" xfId="0" applyFont="1" applyFill="1" applyBorder="1" applyAlignment="1">
      <alignment vertical="center"/>
    </xf>
    <xf numFmtId="14" fontId="12" fillId="4" borderId="6" xfId="0" applyNumberFormat="1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8" xfId="0" applyFont="1" applyFill="1" applyBorder="1">
      <alignment vertical="center"/>
    </xf>
    <xf numFmtId="176" fontId="9" fillId="6" borderId="16" xfId="0" applyNumberFormat="1" applyFont="1" applyFill="1" applyBorder="1" applyAlignment="1">
      <alignment horizontal="right" vertical="center" indent="1"/>
    </xf>
    <xf numFmtId="0" fontId="9" fillId="6" borderId="9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left"/>
    </xf>
    <xf numFmtId="0" fontId="14" fillId="0" borderId="0" xfId="0" applyFont="1" applyAlignment="1">
      <alignment horizontal="left" indent="3"/>
    </xf>
    <xf numFmtId="0" fontId="3" fillId="0" borderId="0" xfId="0" applyFont="1" applyAlignment="1">
      <alignment horizontal="left" vertical="center" indent="2"/>
    </xf>
    <xf numFmtId="177" fontId="3" fillId="0" borderId="0" xfId="0" applyNumberFormat="1" applyFont="1">
      <alignment vertical="center"/>
    </xf>
    <xf numFmtId="0" fontId="3" fillId="0" borderId="0" xfId="0" applyFont="1" applyFill="1" applyBorder="1" applyAlignment="1">
      <alignment horizontal="left" vertical="center" indent="4"/>
    </xf>
    <xf numFmtId="178" fontId="7" fillId="3" borderId="3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10" fillId="5" borderId="14" xfId="0" applyFont="1" applyFill="1" applyBorder="1" applyAlignment="1" applyProtection="1">
      <alignment horizontal="center" vertical="center" wrapText="1"/>
      <protection locked="0"/>
    </xf>
    <xf numFmtId="0" fontId="11" fillId="4" borderId="6" xfId="0" applyFont="1" applyFill="1" applyBorder="1" applyAlignment="1">
      <alignment horizontal="left" vertical="center" indent="1"/>
    </xf>
    <xf numFmtId="0" fontId="7" fillId="3" borderId="2" xfId="0" applyFont="1" applyFill="1" applyBorder="1" applyAlignment="1" applyProtection="1">
      <alignment horizontal="left" vertical="center" indent="6"/>
      <protection locked="0"/>
    </xf>
    <xf numFmtId="0" fontId="7" fillId="3" borderId="3" xfId="0" applyFont="1" applyFill="1" applyBorder="1" applyAlignment="1" applyProtection="1">
      <alignment horizontal="left" vertical="center" indent="6"/>
      <protection locked="0"/>
    </xf>
    <xf numFmtId="0" fontId="15" fillId="5" borderId="13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5" fillId="2" borderId="0" xfId="0" applyFont="1" applyFill="1" applyAlignment="1" applyProtection="1">
      <alignment horizontal="left" vertical="center" indent="5"/>
      <protection locked="0"/>
    </xf>
    <xf numFmtId="0" fontId="7" fillId="3" borderId="8" xfId="0" applyFont="1" applyFill="1" applyBorder="1" applyAlignment="1" applyProtection="1">
      <alignment horizontal="left" vertical="center" indent="10"/>
      <protection locked="0"/>
    </xf>
    <xf numFmtId="0" fontId="7" fillId="3" borderId="16" xfId="0" applyFont="1" applyFill="1" applyBorder="1" applyAlignment="1" applyProtection="1">
      <alignment horizontal="left" vertical="center" indent="10"/>
      <protection locked="0"/>
    </xf>
    <xf numFmtId="0" fontId="10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11" xfId="0" applyFont="1" applyFill="1" applyBorder="1" applyAlignment="1" applyProtection="1">
      <alignment horizontal="center" vertical="center"/>
      <protection locked="0"/>
    </xf>
    <xf numFmtId="0" fontId="10" fillId="5" borderId="15" xfId="0" applyFont="1" applyFill="1" applyBorder="1" applyAlignment="1" applyProtection="1">
      <alignment horizontal="center" vertical="center" wrapText="1"/>
      <protection locked="0"/>
    </xf>
    <xf numFmtId="0" fontId="15" fillId="5" borderId="18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Alignment="1">
      <alignment horizontal="left" vertical="center"/>
    </xf>
    <xf numFmtId="0" fontId="2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178" fontId="7" fillId="2" borderId="0" xfId="0" applyNumberFormat="1" applyFont="1" applyFill="1" applyBorder="1" applyAlignment="1" applyProtection="1">
      <alignment horizontal="center" vertical="center"/>
    </xf>
    <xf numFmtId="178" fontId="7" fillId="2" borderId="17" xfId="0" applyNumberFormat="1" applyFont="1" applyFill="1" applyBorder="1" applyAlignment="1" applyProtection="1">
      <alignment horizontal="center" vertical="center"/>
    </xf>
  </cellXfs>
  <cellStyles count="2">
    <cellStyle name="タイトル" xfId="1" builtinId="15"/>
    <cellStyle name="標準" xfId="0" builtinId="0" customBuiltin="1"/>
  </cellStyles>
  <dxfs count="24">
    <dxf>
      <font>
        <strike val="0"/>
        <outline val="0"/>
        <shadow val="0"/>
        <u val="none"/>
        <vertAlign val="baseline"/>
        <sz val="9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eiryo UI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eiryo UI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eiryo UI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eiryo UI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eiryo UI"/>
        <scheme val="none"/>
      </font>
      <fill>
        <patternFill patternType="none">
          <bgColor auto="1"/>
        </patternFill>
      </fill>
    </dxf>
    <dxf>
      <font>
        <b/>
        <i val="0"/>
        <color theme="4"/>
      </font>
    </dxf>
    <dxf>
      <font>
        <strike val="0"/>
        <outline val="0"/>
        <shadow val="0"/>
        <u val="none"/>
        <vertAlign val="baseline"/>
        <name val="Meiryo U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23"/>
      <tableStyleElement type="headerRow" dxfId="22"/>
      <tableStyleElement type="firstRowStripe" dxfId="21"/>
      <tableStyleElement type="secondRowStripe" dxfId="20"/>
    </tableStyle>
    <tableStyle name="Time Intervals" pivot="0" count="4">
      <tableStyleElement type="wholeTable" dxfId="19"/>
      <tableStyleElement type="headerRow" dxfId="18"/>
      <tableStyleElement type="firstRowStripe" dxfId="17"/>
      <tableStyleElement type="secondRowStripe" dxfId="16"/>
    </tableStyle>
  </tableStyles>
  <colors>
    <mruColors>
      <color rgb="FF2B2A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12"/>
</file>

<file path=xl/ctrlProps/ctrlProp2.xml><?xml version="1.0" encoding="utf-8"?>
<formControlPr xmlns="http://schemas.microsoft.com/office/spreadsheetml/2009/9/main" objectType="Spin" dx="16" fmlaLink="$B$18" max="12" min="1" page="10" val="4"/>
</file>

<file path=xl/ctrlProps/ctrlProp3.xml><?xml version="1.0" encoding="utf-8"?>
<formControlPr xmlns="http://schemas.microsoft.com/office/spreadsheetml/2009/9/main" objectType="Spin" dx="16" fmlaLink="$B$19" max="31" min="1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26178;&#38291;&#38291;&#38548;!A1"/><Relationship Id="rId1" Type="http://schemas.openxmlformats.org/officeDocument/2006/relationships/hyperlink" Target="#'&#12452;&#12505;&#12531;&#12488; &#12473;&#12465;&#12472;&#12517;&#12540;&#12523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26178;&#38291;&#38291;&#38548;!A1"/><Relationship Id="rId1" Type="http://schemas.openxmlformats.org/officeDocument/2006/relationships/hyperlink" Target="#&#26085;&#27598;&#12398;&#20104;&#23450;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129813</xdr:rowOff>
    </xdr:from>
    <xdr:to>
      <xdr:col>1</xdr:col>
      <xdr:colOff>295513</xdr:colOff>
      <xdr:row>13</xdr:row>
      <xdr:rowOff>17318</xdr:rowOff>
    </xdr:to>
    <xdr:grpSp>
      <xdr:nvGrpSpPr>
        <xdr:cNvPr id="107" name="View Schedule Icon" descr="&quot;&quot;" title="View Schedule Icon"/>
        <xdr:cNvGrpSpPr>
          <a:grpSpLocks noChangeAspect="1"/>
        </xdr:cNvGrpSpPr>
      </xdr:nvGrpSpPr>
      <xdr:grpSpPr bwMode="auto">
        <a:xfrm>
          <a:off x="306229" y="2177688"/>
          <a:ext cx="294084" cy="268505"/>
          <a:chOff x="61" y="204"/>
          <a:chExt cx="31" cy="120"/>
        </a:xfrm>
      </xdr:grpSpPr>
      <xdr:sp macro="" textlink="">
        <xdr:nvSpPr>
          <xdr:cNvPr id="108" name="Rectangle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Add Event" descr="Click here to add a new event" title="Add Event"/>
        <xdr:cNvGrpSpPr/>
      </xdr:nvGrpSpPr>
      <xdr:grpSpPr>
        <a:xfrm>
          <a:off x="298188" y="4789954"/>
          <a:ext cx="1476375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ja-JP" altLang="en-US" sz="900" b="1">
                <a:solidFill>
                  <a:schemeClr val="tx2"/>
                </a:solidFill>
                <a:effectLst/>
                <a:latin typeface="Meiryo UI" pitchFamily="34" charset="-128"/>
                <a:ea typeface="Meiryo UI" pitchFamily="34" charset="-128"/>
                <a:cs typeface="Meiryo UI" pitchFamily="34" charset="-128"/>
              </a:rPr>
              <a:t>イベントの追加</a:t>
            </a:r>
            <a:endParaRPr lang="en-US" sz="1000" b="1">
              <a:solidFill>
                <a:schemeClr val="tx2"/>
              </a:solidFill>
              <a:latin typeface="Meiryo UI" pitchFamily="34" charset="-128"/>
              <a:ea typeface="Meiryo UI" pitchFamily="34" charset="-128"/>
              <a:cs typeface="Meiryo UI" pitchFamily="34" charset="-128"/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4" name="AutoShape 13"/>
            <xdr:cNvSpPr>
              <a:spLocks noChangeAspect="1" noChangeArrowheads="1" noTextEdit="1"/>
            </xdr:cNvSpPr>
          </xdr:nvSpPr>
          <xdr:spPr bwMode="auto">
            <a:xfrm>
              <a:off x="32" y="512"/>
              <a:ext cx="15" cy="1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15" name="Rectangle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Edit Times" descr="Click to edit scheduler time intervals" title="Edit Times"/>
        <xdr:cNvGrpSpPr/>
      </xdr:nvGrpSpPr>
      <xdr:grpSpPr>
        <a:xfrm>
          <a:off x="303404" y="4494120"/>
          <a:ext cx="1475058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ja-JP" altLang="en-US" sz="900" b="1" i="0" u="none" strike="noStrike" baseline="0" smtClean="0">
                <a:solidFill>
                  <a:srgbClr val="2B2A25"/>
                </a:solidFill>
                <a:latin typeface="Meiryo UI" pitchFamily="34" charset="-128"/>
                <a:ea typeface="Meiryo UI" pitchFamily="34" charset="-128"/>
                <a:cs typeface="Meiryo UI" pitchFamily="34" charset="-128"/>
              </a:rPr>
              <a:t>時間の編集</a:t>
            </a:r>
            <a:endParaRPr lang="en-US" sz="700" b="1">
              <a:solidFill>
                <a:srgbClr val="2B2A25"/>
              </a:solidFill>
              <a:latin typeface="Meiryo UI" pitchFamily="34" charset="-128"/>
              <a:ea typeface="Meiryo UI" pitchFamily="34" charset="-128"/>
              <a:cs typeface="Meiryo UI" pitchFamily="34" charset="-128"/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0" name="AutoShape 18"/>
            <xdr:cNvSpPr>
              <a:spLocks noChangeAspect="1" noChangeArrowheads="1" noTextEdit="1"/>
            </xdr:cNvSpPr>
          </xdr:nvSpPr>
          <xdr:spPr bwMode="auto">
            <a:xfrm>
              <a:off x="43" y="485"/>
              <a:ext cx="16" cy="1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1" name="Rectangle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112569</xdr:rowOff>
    </xdr:from>
    <xdr:to>
      <xdr:col>1</xdr:col>
      <xdr:colOff>296115</xdr:colOff>
      <xdr:row>22</xdr:row>
      <xdr:rowOff>14518</xdr:rowOff>
    </xdr:to>
    <xdr:grpSp>
      <xdr:nvGrpSpPr>
        <xdr:cNvPr id="123" name="Toolbox Icon" descr="&quot;&quot;" title="Toolbox Icon"/>
        <xdr:cNvGrpSpPr>
          <a:grpSpLocks noChangeAspect="1"/>
        </xdr:cNvGrpSpPr>
      </xdr:nvGrpSpPr>
      <xdr:grpSpPr bwMode="auto">
        <a:xfrm>
          <a:off x="305080" y="3874944"/>
          <a:ext cx="295835" cy="282949"/>
          <a:chOff x="32" y="131"/>
          <a:chExt cx="31" cy="402"/>
        </a:xfrm>
      </xdr:grpSpPr>
      <xdr:sp macro="" textlink="">
        <xdr:nvSpPr>
          <xdr:cNvPr id="124" name="AutoShape 23"/>
          <xdr:cNvSpPr>
            <a:spLocks noChangeAspect="1" noChangeArrowheads="1" noTextEdit="1"/>
          </xdr:cNvSpPr>
        </xdr:nvSpPr>
        <xdr:spPr bwMode="auto">
          <a:xfrm>
            <a:off x="32" y="503"/>
            <a:ext cx="31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5" name="Rectangle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86591</xdr:colOff>
      <xdr:row>0</xdr:row>
      <xdr:rowOff>86591</xdr:rowOff>
    </xdr:from>
    <xdr:to>
      <xdr:col>4</xdr:col>
      <xdr:colOff>362816</xdr:colOff>
      <xdr:row>2</xdr:row>
      <xdr:rowOff>64943</xdr:rowOff>
    </xdr:to>
    <xdr:grpSp>
      <xdr:nvGrpSpPr>
        <xdr:cNvPr id="155" name="Clock Icon" descr="&quot;&quot;" title="Clock Icon"/>
        <xdr:cNvGrpSpPr>
          <a:grpSpLocks noChangeAspect="1"/>
        </xdr:cNvGrpSpPr>
      </xdr:nvGrpSpPr>
      <xdr:grpSpPr bwMode="auto">
        <a:xfrm>
          <a:off x="2772641" y="86591"/>
          <a:ext cx="276225" cy="273627"/>
          <a:chOff x="270" y="53"/>
          <a:chExt cx="29" cy="29"/>
        </a:xfrm>
      </xdr:grpSpPr>
      <xdr:sp macro="" textlink="">
        <xdr:nvSpPr>
          <xdr:cNvPr id="156" name="AutoShape 7"/>
          <xdr:cNvSpPr>
            <a:spLocks noChangeAspect="1" noChangeArrowheads="1" noTextEdit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7" name="Rectangle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95035</xdr:colOff>
      <xdr:row>0</xdr:row>
      <xdr:rowOff>96116</xdr:rowOff>
    </xdr:from>
    <xdr:to>
      <xdr:col>7</xdr:col>
      <xdr:colOff>471163</xdr:colOff>
      <xdr:row>2</xdr:row>
      <xdr:rowOff>55418</xdr:rowOff>
    </xdr:to>
    <xdr:grpSp>
      <xdr:nvGrpSpPr>
        <xdr:cNvPr id="172" name="Camera Icon" descr="&quot;&quot;" title="Camera Icon"/>
        <xdr:cNvGrpSpPr>
          <a:grpSpLocks noChangeAspect="1"/>
        </xdr:cNvGrpSpPr>
      </xdr:nvGrpSpPr>
      <xdr:grpSpPr bwMode="auto">
        <a:xfrm>
          <a:off x="5381410" y="96116"/>
          <a:ext cx="376128" cy="254577"/>
          <a:chOff x="306" y="55"/>
          <a:chExt cx="291" cy="27"/>
        </a:xfrm>
      </xdr:grpSpPr>
      <xdr:sp macro="" textlink="">
        <xdr:nvSpPr>
          <xdr:cNvPr id="173" name="AutoShape 25"/>
          <xdr:cNvSpPr>
            <a:spLocks noChangeAspect="1" noChangeArrowheads="1" noTextEdit="1"/>
          </xdr:cNvSpPr>
        </xdr:nvSpPr>
        <xdr:spPr bwMode="auto">
          <a:xfrm>
            <a:off x="558" y="55"/>
            <a:ext cx="39" cy="2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4" name="Rectangle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83127</xdr:colOff>
      <xdr:row>0</xdr:row>
      <xdr:rowOff>100878</xdr:rowOff>
    </xdr:from>
    <xdr:to>
      <xdr:col>12</xdr:col>
      <xdr:colOff>113216</xdr:colOff>
      <xdr:row>2</xdr:row>
      <xdr:rowOff>50655</xdr:rowOff>
    </xdr:to>
    <xdr:grpSp>
      <xdr:nvGrpSpPr>
        <xdr:cNvPr id="177" name="Notes Icon" descr="&quot;&quot;" title="Notes Icon"/>
        <xdr:cNvGrpSpPr>
          <a:grpSpLocks noChangeAspect="1"/>
        </xdr:cNvGrpSpPr>
      </xdr:nvGrpSpPr>
      <xdr:grpSpPr bwMode="auto">
        <a:xfrm>
          <a:off x="8455602" y="100878"/>
          <a:ext cx="287264" cy="245052"/>
          <a:chOff x="89" y="56"/>
          <a:chExt cx="781" cy="26"/>
        </a:xfrm>
      </xdr:grpSpPr>
      <xdr:sp macro="" textlink="">
        <xdr:nvSpPr>
          <xdr:cNvPr id="178" name="AutoShape 31"/>
          <xdr:cNvSpPr>
            <a:spLocks noChangeAspect="1" noChangeArrowheads="1" noTextEdit="1"/>
          </xdr:cNvSpPr>
        </xdr:nvSpPr>
        <xdr:spPr bwMode="auto">
          <a:xfrm>
            <a:off x="840" y="56"/>
            <a:ext cx="30" cy="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9" name="Rectangle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here to view Daily Schedule" title="View Daily Schedule">
          <a:hlinkClick xmlns:r="http://schemas.openxmlformats.org/officeDocument/2006/relationships" r:id="rId1" tooltip="Click to view daily schedule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1">
              <a:solidFill>
                <a:srgbClr val="2B2A25"/>
              </a:solidFill>
              <a:effectLst/>
              <a:latin typeface="Meiryo UI" pitchFamily="34" charset="-128"/>
              <a:ea typeface="Meiryo UI" pitchFamily="34" charset="-128"/>
              <a:cs typeface="Meiryo UI" pitchFamily="34" charset="-128"/>
            </a:rPr>
            <a:t>毎日</a:t>
          </a:r>
          <a:r>
            <a:rPr lang="ja-JP" altLang="en-US" sz="900" b="1">
              <a:solidFill>
                <a:srgbClr val="2B2A25"/>
              </a:solidFill>
              <a:effectLst/>
              <a:latin typeface="Meiryo UI" pitchFamily="34" charset="-128"/>
              <a:ea typeface="Meiryo UI" pitchFamily="34" charset="-128"/>
              <a:cs typeface="Meiryo UI" pitchFamily="34" charset="-128"/>
            </a:rPr>
            <a:t>の</a:t>
          </a:r>
          <a:r>
            <a:rPr lang="zh-CN" altLang="en-US" sz="900" b="1">
              <a:solidFill>
                <a:srgbClr val="2B2A25"/>
              </a:solidFill>
              <a:effectLst/>
              <a:latin typeface="Meiryo UI" pitchFamily="34" charset="-128"/>
              <a:ea typeface="Meiryo UI" pitchFamily="34" charset="-128"/>
              <a:cs typeface="Meiryo UI" pitchFamily="34" charset="-128"/>
            </a:rPr>
            <a:t>予定</a:t>
          </a:r>
          <a:r>
            <a:rPr lang="ja-JP" altLang="en-US" sz="900" b="1">
              <a:solidFill>
                <a:srgbClr val="2B2A25"/>
              </a:solidFill>
              <a:effectLst/>
              <a:latin typeface="Meiryo UI" pitchFamily="34" charset="-128"/>
              <a:ea typeface="Meiryo UI" pitchFamily="34" charset="-128"/>
              <a:cs typeface="Meiryo UI" pitchFamily="34" charset="-128"/>
            </a:rPr>
            <a:t>の</a:t>
          </a:r>
          <a:r>
            <a:rPr lang="zh-CN" altLang="en-US" sz="900" b="1">
              <a:solidFill>
                <a:srgbClr val="2B2A25"/>
              </a:solidFill>
              <a:effectLst/>
              <a:latin typeface="Meiryo UI" pitchFamily="34" charset="-128"/>
              <a:ea typeface="Meiryo UI" pitchFamily="34" charset="-128"/>
              <a:cs typeface="Meiryo UI" pitchFamily="34" charset="-128"/>
            </a:rPr>
            <a:t>表示   </a:t>
          </a:r>
          <a:endParaRPr lang="en-US" sz="900" b="1">
            <a:solidFill>
              <a:srgbClr val="2B2A25"/>
            </a:solidFill>
            <a:effectLst/>
            <a:latin typeface="Meiryo UI" pitchFamily="34" charset="-128"/>
            <a:ea typeface="Meiryo UI" pitchFamily="34" charset="-128"/>
            <a:cs typeface="Meiryo UI" pitchFamily="34" charset="-128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 b="1" i="0" u="none" strike="noStrike" baseline="0" smtClean="0">
              <a:solidFill>
                <a:srgbClr val="2B2A25"/>
              </a:solidFill>
              <a:latin typeface="Meiryo UI" pitchFamily="34" charset="-128"/>
              <a:ea typeface="Meiryo UI" pitchFamily="34" charset="-128"/>
              <a:cs typeface="Meiryo UI" pitchFamily="34" charset="-128"/>
            </a:rPr>
            <a:t>時間の編集</a:t>
          </a:r>
          <a:endParaRPr lang="en-US" sz="600" b="1">
            <a:solidFill>
              <a:srgbClr val="2B2A25"/>
            </a:solidFill>
            <a:effectLst/>
            <a:latin typeface="Meiryo UI" pitchFamily="34" charset="-128"/>
            <a:ea typeface="Meiryo UI" pitchFamily="34" charset="-128"/>
            <a:cs typeface="Meiryo UI" pitchFamily="34" charset="-128"/>
          </a:endParaRP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/>
        <xdr:cNvGrpSpPr>
          <a:grpSpLocks noChangeAspect="1"/>
        </xdr:cNvGrpSpPr>
      </xdr:nvGrpSpPr>
      <xdr:grpSpPr bwMode="auto">
        <a:xfrm>
          <a:off x="2733675" y="619125"/>
          <a:ext cx="190500" cy="180975"/>
          <a:chOff x="223" y="69"/>
          <a:chExt cx="20" cy="19"/>
        </a:xfrm>
      </xdr:grpSpPr>
      <xdr:sp macro="" textlink="">
        <xdr:nvSpPr>
          <xdr:cNvPr id="2050" name="AutoShape 2"/>
          <xdr:cNvSpPr>
            <a:spLocks noChangeAspect="1" noChangeArrowheads="1" noTextEdit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Rectangle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/>
        <xdr:cNvGrpSpPr>
          <a:grpSpLocks noChangeAspect="1"/>
        </xdr:cNvGrpSpPr>
      </xdr:nvGrpSpPr>
      <xdr:grpSpPr bwMode="auto">
        <a:xfrm>
          <a:off x="4105275" y="619125"/>
          <a:ext cx="180975" cy="180975"/>
          <a:chOff x="390" y="69"/>
          <a:chExt cx="19" cy="19"/>
        </a:xfrm>
      </xdr:grpSpPr>
      <xdr:sp macro="" textlink="">
        <xdr:nvSpPr>
          <xdr:cNvPr id="2055" name="AutoShape 7"/>
          <xdr:cNvSpPr>
            <a:spLocks noChangeAspect="1" noChangeArrowheads="1" noTextEdit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/>
        <xdr:cNvGrpSpPr>
          <a:grpSpLocks noChangeAspect="1"/>
        </xdr:cNvGrpSpPr>
      </xdr:nvGrpSpPr>
      <xdr:grpSpPr bwMode="auto">
        <a:xfrm>
          <a:off x="5257800" y="628650"/>
          <a:ext cx="200025" cy="161925"/>
          <a:chOff x="530" y="70"/>
          <a:chExt cx="21" cy="17"/>
        </a:xfrm>
      </xdr:grpSpPr>
      <xdr:sp macro="" textlink="">
        <xdr:nvSpPr>
          <xdr:cNvPr id="2060" name="AutoShape 12"/>
          <xdr:cNvSpPr>
            <a:spLocks noChangeAspect="1" noChangeArrowheads="1" noTextEdit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Rectangle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AutoShape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 headerRowDxfId="15" dataDxfId="14">
  <tableColumns count="2">
    <tableColumn id="1" name="Time" headerRowDxfId="13" dataDxfId="12">
      <calculatedColumnFormula>時間間隔!B3</calculatedColumnFormula>
    </tableColumn>
    <tableColumn id="2" name="Description" headerRowDxfId="11" dataDxfId="10">
      <calculatedColumnFormula>IFERROR(INDEX(Input[],MATCH((DateVal)&amp;DailySchedule[[#This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8" dataDxfId="7">
  <autoFilter ref="E4:H17"/>
  <tableColumns count="4">
    <tableColumn id="1" name="日付" dataDxfId="6"/>
    <tableColumn id="2" name="時刻" dataDxfId="5"/>
    <tableColumn id="3" name="内容" dataDxfId="4"/>
    <tableColumn id="4" name="UNIQUE VALUE (CALCULATED)" dataDxfId="3">
      <calculatedColumnFormula>Input[[#This Row],[日付]]&amp;"|"&amp;COUNTIF($E$5:E5,E5)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DxfId="2" dataDxfId="1">
  <tableColumns count="1">
    <tableColumn id="1" name="時刻" dataDxfId="0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Schedule_Colors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Schedule_Fonts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Normal="100" workbookViewId="0">
      <selection activeCell="B3" sqref="B3:C7"/>
    </sheetView>
  </sheetViews>
  <sheetFormatPr defaultRowHeight="12" x14ac:dyDescent="0.2"/>
  <cols>
    <col min="1" max="1" width="5.33203125" style="12" customWidth="1"/>
    <col min="2" max="2" width="16.5" style="12" customWidth="1"/>
    <col min="3" max="3" width="19" style="12" customWidth="1"/>
    <col min="4" max="4" width="6.1640625" style="12" customWidth="1"/>
    <col min="5" max="5" width="12.33203125" style="12" customWidth="1"/>
    <col min="6" max="6" width="30.33203125" style="12" bestFit="1" customWidth="1"/>
    <col min="7" max="7" width="2.83203125" style="12" customWidth="1"/>
    <col min="8" max="8" width="17.83203125" style="12" customWidth="1"/>
    <col min="9" max="9" width="13" style="12" customWidth="1"/>
    <col min="10" max="10" width="20.33203125" style="12" customWidth="1"/>
    <col min="11" max="11" width="2.83203125" style="12" customWidth="1"/>
    <col min="12" max="12" width="4.5" style="12" customWidth="1"/>
    <col min="13" max="13" width="35.5" style="12" customWidth="1"/>
    <col min="14" max="14" width="5.1640625" style="12" customWidth="1"/>
    <col min="15" max="15" width="9.33203125" style="12"/>
    <col min="16" max="16" width="12.1640625" style="12" bestFit="1" customWidth="1"/>
    <col min="17" max="16384" width="9.33203125" style="12"/>
  </cols>
  <sheetData>
    <row r="1" spans="2:14" ht="14.25" customHeight="1" x14ac:dyDescent="0.2"/>
    <row r="2" spans="2:14" ht="9" customHeight="1" x14ac:dyDescent="0.2"/>
    <row r="3" spans="2:14" ht="18" customHeight="1" x14ac:dyDescent="0.2">
      <c r="B3" s="32">
        <f>DAY(DateVal)</f>
        <v>10</v>
      </c>
      <c r="C3" s="32"/>
      <c r="E3" s="13"/>
      <c r="F3" s="31">
        <f>IFERROR(DATE(ReportYear,MonthNumber,ReportDay),"Invalid Date")</f>
        <v>41009</v>
      </c>
      <c r="H3" s="40" t="s">
        <v>26</v>
      </c>
      <c r="I3" s="41"/>
      <c r="J3" s="41"/>
      <c r="L3" s="35" t="s">
        <v>8</v>
      </c>
      <c r="M3" s="36"/>
      <c r="N3" s="12" t="s">
        <v>2</v>
      </c>
    </row>
    <row r="4" spans="2:14" ht="15" customHeight="1" x14ac:dyDescent="0.25">
      <c r="B4" s="32"/>
      <c r="C4" s="32"/>
      <c r="E4" s="14">
        <f>時間間隔!B3</f>
        <v>0.25</v>
      </c>
      <c r="F4" s="15" t="str">
        <f>IFERROR(INDEX(Input[],MATCH((DateVal)&amp;DailySchedule[[#This Row],[Time]],LookUpDateAndTime,0),3),"-")</f>
        <v>起床</v>
      </c>
      <c r="H4" s="16" t="str">
        <f>TEXT((DateVal)+1,"aaaa")</f>
        <v>水曜日</v>
      </c>
      <c r="I4" s="17" t="str">
        <f>IFERROR(INDEX(Input[],MATCH($H$7&amp;"|"&amp;ROW(A1),Input[UNIQUE VALUE (CALCULATED)],0),2),"")</f>
        <v/>
      </c>
      <c r="J4" s="18" t="str">
        <f>IFERROR(INDEX(Input[],MATCH($H$7&amp;"|"&amp;ROW(A1),Input[UNIQUE VALUE (CALCULATED)],0),3),"")</f>
        <v/>
      </c>
      <c r="L4" s="43" t="s">
        <v>0</v>
      </c>
      <c r="M4" s="42" t="s">
        <v>7</v>
      </c>
    </row>
    <row r="5" spans="2:14" ht="15" customHeight="1" x14ac:dyDescent="0.2">
      <c r="B5" s="32"/>
      <c r="C5" s="32"/>
      <c r="E5" s="14">
        <f>時間間隔!B4</f>
        <v>0.27083333333333331</v>
      </c>
      <c r="F5" s="15" t="str">
        <f>IFERROR(INDEX(Input[],MATCH((DateVal)&amp;DailySchedule[[#This Row],[Time]],LookUpDateAndTime,0),3),"-")</f>
        <v>シャワー</v>
      </c>
      <c r="H5" s="34" t="str">
        <f>TEXT((DateVal)+1,"d")</f>
        <v>11</v>
      </c>
      <c r="I5" s="19">
        <f>IFERROR(INDEX(Input[],MATCH($H$7&amp;"|"&amp;ROW(A2),Input[UNIQUE VALUE (CALCULATED)],0),2),"")</f>
        <v>0.27083333333333331</v>
      </c>
      <c r="J5" s="20" t="str">
        <f>IFERROR(INDEX(Input[],MATCH($H$7&amp;"|"&amp;ROW(A2),Input[UNIQUE VALUE (CALCULATED)],0),3),"")</f>
        <v>朝食</v>
      </c>
      <c r="L5" s="37"/>
      <c r="M5" s="33"/>
    </row>
    <row r="6" spans="2:14" ht="15" customHeight="1" x14ac:dyDescent="0.2">
      <c r="B6" s="32"/>
      <c r="C6" s="32"/>
      <c r="E6" s="14">
        <f>時間間隔!B5</f>
        <v>0.29166666666666702</v>
      </c>
      <c r="F6" s="15" t="str">
        <f>IFERROR(INDEX(Input[],MATCH((DateVal)&amp;DailySchedule[[#This Row],[Time]],LookUpDateAndTime,0),3),"-")</f>
        <v>-</v>
      </c>
      <c r="H6" s="34"/>
      <c r="I6" s="19" t="str">
        <f>IFERROR(INDEX(Input[],MATCH($H$7&amp;"|"&amp;ROW(A3),Input[UNIQUE VALUE (CALCULATED)],0),2),"")</f>
        <v/>
      </c>
      <c r="J6" s="20" t="str">
        <f>IFERROR(INDEX(Input[],MATCH($H$7&amp;"|"&amp;ROW(A3),Input[UNIQUE VALUE (CALCULATED)],0),3),"")</f>
        <v/>
      </c>
      <c r="L6" s="37"/>
      <c r="M6" s="33"/>
    </row>
    <row r="7" spans="2:14" ht="15" customHeight="1" x14ac:dyDescent="0.2">
      <c r="B7" s="32"/>
      <c r="C7" s="32"/>
      <c r="E7" s="14">
        <f>時間間隔!B6</f>
        <v>0.3125</v>
      </c>
      <c r="F7" s="15" t="str">
        <f>IFERROR(INDEX(Input[],MATCH((DateVal)&amp;DailySchedule[[#This Row],[Time]],LookUpDateAndTime,0),3),"-")</f>
        <v>出勤</v>
      </c>
      <c r="H7" s="21">
        <f>DateVal+1</f>
        <v>41010</v>
      </c>
      <c r="I7" s="19" t="str">
        <f>IFERROR(INDEX(Input[],MATCH($H$7&amp;"|"&amp;ROW(A4),Input[UNIQUE VALUE (CALCULATED)],0),2),"")</f>
        <v/>
      </c>
      <c r="J7" s="20" t="str">
        <f>IFERROR(INDEX(Input[],MATCH($H$7&amp;"|"&amp;ROW(A4),Input[UNIQUE VALUE (CALCULATED)],0),3),"")</f>
        <v/>
      </c>
      <c r="L7" s="37" t="s">
        <v>0</v>
      </c>
      <c r="M7" s="33" t="s">
        <v>6</v>
      </c>
    </row>
    <row r="8" spans="2:14" ht="15" customHeight="1" x14ac:dyDescent="0.2">
      <c r="E8" s="14">
        <f>時間間隔!B7</f>
        <v>0.33333333333333298</v>
      </c>
      <c r="F8" s="15" t="str">
        <f>IFERROR(INDEX(Input[],MATCH((DateVal)&amp;DailySchedule[[#This Row],[Time]],LookUpDateAndTime,0),3),"-")</f>
        <v>業務開始</v>
      </c>
      <c r="H8" s="22"/>
      <c r="I8" s="19" t="str">
        <f>IFERROR(INDEX(Input[],MATCH($H$7&amp;"|"&amp;ROW(A5),Input[UNIQUE VALUE (CALCULATED)],0),2),"")</f>
        <v/>
      </c>
      <c r="J8" s="20" t="str">
        <f>IFERROR(INDEX(Input[],MATCH($H$7&amp;"|"&amp;ROW(A5),Input[UNIQUE VALUE (CALCULATED)],0),3),"")</f>
        <v/>
      </c>
      <c r="L8" s="37"/>
      <c r="M8" s="33"/>
    </row>
    <row r="9" spans="2:14" ht="15" customHeight="1" x14ac:dyDescent="0.2">
      <c r="B9" s="38" t="str">
        <f>TEXT(DateVal,"aaaa")</f>
        <v>火曜日</v>
      </c>
      <c r="C9" s="38"/>
      <c r="E9" s="14">
        <f>時間間隔!B8</f>
        <v>0.35416666666666702</v>
      </c>
      <c r="F9" s="15" t="str">
        <f>IFERROR(INDEX(Input[],MATCH((DateVal)&amp;DailySchedule[[#This Row],[Time]],LookUpDateAndTime,0),3),"-")</f>
        <v>-</v>
      </c>
      <c r="H9" s="23"/>
      <c r="I9" s="24" t="str">
        <f>IFERROR(INDEX(Input[],MATCH($H$7&amp;"|"&amp;ROW(A6),Input[UNIQUE VALUE (CALCULATED)],0),2),"")</f>
        <v/>
      </c>
      <c r="J9" s="25" t="str">
        <f>IFERROR(INDEX(Input[],MATCH($H$7&amp;"|"&amp;ROW(A6),Input[UNIQUE VALUE (CALCULATED)],0),3),"")</f>
        <v/>
      </c>
      <c r="L9" s="37"/>
      <c r="M9" s="33"/>
    </row>
    <row r="10" spans="2:14" ht="15" customHeight="1" x14ac:dyDescent="0.25">
      <c r="B10" s="38"/>
      <c r="C10" s="38"/>
      <c r="E10" s="14">
        <f>時間間隔!B9</f>
        <v>0.375</v>
      </c>
      <c r="F10" s="15" t="str">
        <f>IFERROR(INDEX(Input[],MATCH((DateVal)&amp;DailySchedule[[#This Row],[Time]],LookUpDateAndTime,0),3),"-")</f>
        <v>-</v>
      </c>
      <c r="H10" s="16" t="str">
        <f>TEXT((DateVal)+2,"aaaa")</f>
        <v>木曜日</v>
      </c>
      <c r="I10" s="17" t="str">
        <f>IFERROR(INDEX(Input[],MATCH($H$13&amp;"|"&amp;ROW(A1),Input[UNIQUE VALUE (CALCULATED)],0),2),"")</f>
        <v/>
      </c>
      <c r="J10" s="18" t="str">
        <f>IFERROR(INDEX(Input[],MATCH($H$13&amp;"|"&amp;ROW(A1),Input[UNIQUE VALUE (CALCULATED)],0),3),"")</f>
        <v/>
      </c>
      <c r="L10" s="37" t="s">
        <v>0</v>
      </c>
      <c r="M10" s="33"/>
    </row>
    <row r="11" spans="2:14" ht="15" customHeight="1" x14ac:dyDescent="0.2">
      <c r="E11" s="14">
        <f>時間間隔!B10</f>
        <v>0.39583333333333298</v>
      </c>
      <c r="F11" s="15" t="str">
        <f>IFERROR(INDEX(Input[],MATCH((DateVal)&amp;DailySchedule[[#This Row],[Time]],LookUpDateAndTime,0),3),"-")</f>
        <v>-</v>
      </c>
      <c r="H11" s="34" t="str">
        <f>TEXT((DateVal)+2,"d")</f>
        <v>12</v>
      </c>
      <c r="I11" s="19" t="str">
        <f>IFERROR(INDEX(Input[],MATCH($H$13&amp;"|"&amp;ROW(A2),Input[UNIQUE VALUE (CALCULATED)],0),2),"")</f>
        <v/>
      </c>
      <c r="J11" s="20" t="str">
        <f>IFERROR(INDEX(Input[],MATCH($H$13&amp;"|"&amp;ROW(A2),Input[UNIQUE VALUE (CALCULATED)],0),3),"")</f>
        <v/>
      </c>
      <c r="L11" s="37"/>
      <c r="M11" s="33"/>
    </row>
    <row r="12" spans="2:14" ht="15" customHeight="1" x14ac:dyDescent="0.2">
      <c r="E12" s="14">
        <f>時間間隔!B11</f>
        <v>0.41666666666666702</v>
      </c>
      <c r="F12" s="15" t="str">
        <f>IFERROR(INDEX(Input[],MATCH((DateVal)&amp;DailySchedule[[#This Row],[Time]],LookUpDateAndTime,0),3),"-")</f>
        <v>休憩</v>
      </c>
      <c r="H12" s="34"/>
      <c r="I12" s="19" t="str">
        <f>IFERROR(INDEX(Input[],MATCH($H$13&amp;"|"&amp;ROW(A3),Input[UNIQUE VALUE (CALCULATED)],0),2),"")</f>
        <v/>
      </c>
      <c r="J12" s="20" t="str">
        <f>IFERROR(INDEX(Input[],MATCH($H$13&amp;"|"&amp;ROW(A3),Input[UNIQUE VALUE (CALCULATED)],0),3),"")</f>
        <v/>
      </c>
      <c r="L12" s="37"/>
      <c r="M12" s="33"/>
    </row>
    <row r="13" spans="2:14" ht="15" customHeight="1" x14ac:dyDescent="0.2">
      <c r="B13" s="39" t="s">
        <v>5</v>
      </c>
      <c r="C13" s="39"/>
      <c r="E13" s="14">
        <f>時間間隔!B12</f>
        <v>0.4375</v>
      </c>
      <c r="F13" s="15" t="str">
        <f>IFERROR(INDEX(Input[],MATCH((DateVal)&amp;DailySchedule[[#This Row],[Time]],LookUpDateAndTime,0),3),"-")</f>
        <v>-</v>
      </c>
      <c r="H13" s="21">
        <f>DateVal+2</f>
        <v>41011</v>
      </c>
      <c r="I13" s="19" t="str">
        <f>IFERROR(INDEX(Input[],MATCH($H$13&amp;"|"&amp;ROW(A4),Input[UNIQUE VALUE (CALCULATED)],0),2),"")</f>
        <v/>
      </c>
      <c r="J13" s="20" t="str">
        <f>IFERROR(INDEX(Input[],MATCH($H$13&amp;"|"&amp;ROW(A4),Input[UNIQUE VALUE (CALCULATED)],0),3),"")</f>
        <v/>
      </c>
      <c r="L13" s="37" t="s">
        <v>0</v>
      </c>
      <c r="M13" s="33"/>
    </row>
    <row r="14" spans="2:14" ht="15" customHeight="1" x14ac:dyDescent="0.2">
      <c r="E14" s="14">
        <f>時間間隔!B13</f>
        <v>0.45833333333333298</v>
      </c>
      <c r="F14" s="15" t="str">
        <f>IFERROR(INDEX(Input[],MATCH((DateVal)&amp;DailySchedule[[#This Row],[Time]],LookUpDateAndTime,0),3),"-")</f>
        <v>-</v>
      </c>
      <c r="H14" s="22"/>
      <c r="I14" s="19" t="str">
        <f>IFERROR(INDEX(Input[],MATCH($H$13&amp;"|"&amp;ROW(A5),Input[UNIQUE VALUE (CALCULATED)],0),2),"")</f>
        <v/>
      </c>
      <c r="J14" s="20" t="str">
        <f>IFERROR(INDEX(Input[],MATCH($H$13&amp;"|"&amp;ROW(A5),Input[UNIQUE VALUE (CALCULATED)],0),3),"")</f>
        <v/>
      </c>
      <c r="L14" s="37"/>
      <c r="M14" s="33"/>
    </row>
    <row r="15" spans="2:14" ht="15" customHeight="1" x14ac:dyDescent="0.25">
      <c r="B15" s="26">
        <v>2012</v>
      </c>
      <c r="C15" s="27" t="s">
        <v>4</v>
      </c>
      <c r="E15" s="14">
        <f>時間間隔!B14</f>
        <v>0.47916666666666602</v>
      </c>
      <c r="F15" s="15" t="str">
        <f>IFERROR(INDEX(Input[],MATCH((DateVal)&amp;DailySchedule[[#This Row],[Time]],LookUpDateAndTime,0),3),"-")</f>
        <v>-</v>
      </c>
      <c r="H15" s="23"/>
      <c r="I15" s="24" t="str">
        <f>IFERROR(INDEX(Input[],MATCH($H$13&amp;"|"&amp;ROW(A6),Input[UNIQUE VALUE (CALCULATED)],0),2),"")</f>
        <v/>
      </c>
      <c r="J15" s="25" t="str">
        <f>IFERROR(INDEX(Input[],MATCH($H$13&amp;"|"&amp;ROW(A6),Input[UNIQUE VALUE (CALCULATED)],0),3),"")</f>
        <v/>
      </c>
      <c r="L15" s="37"/>
      <c r="M15" s="33"/>
    </row>
    <row r="16" spans="2:14" ht="15" customHeight="1" x14ac:dyDescent="0.25">
      <c r="C16" s="28"/>
      <c r="E16" s="14">
        <f>時間間隔!B15</f>
        <v>0.5</v>
      </c>
      <c r="F16" s="15" t="str">
        <f>IFERROR(INDEX(Input[],MATCH((DateVal)&amp;DailySchedule[[#This Row],[Time]],LookUpDateAndTime,0),3),"-")</f>
        <v>ランチ</v>
      </c>
      <c r="H16" s="16" t="str">
        <f>TEXT((DateVal)+3,"aaaa")</f>
        <v>金曜日</v>
      </c>
      <c r="I16" s="17" t="str">
        <f>IFERROR(INDEX(Input[],MATCH($H$19&amp;"|"&amp;ROW(A1),Input[UNIQUE VALUE (CALCULATED)],0),2),"")</f>
        <v/>
      </c>
      <c r="J16" s="18" t="str">
        <f>IFERROR(INDEX(Input[],MATCH($H$19&amp;"|"&amp;ROW(A1),Input[UNIQUE VALUE (CALCULATED)],0),3),"")</f>
        <v/>
      </c>
      <c r="L16" s="37" t="s">
        <v>0</v>
      </c>
      <c r="M16" s="33"/>
    </row>
    <row r="17" spans="2:13" ht="15" customHeight="1" x14ac:dyDescent="0.25">
      <c r="B17" s="26" t="str">
        <f>CHOOSE(MonthNumber,"1","2","3","4","5","6","7","8","9","10","11","12")</f>
        <v>4</v>
      </c>
      <c r="C17" s="27" t="s">
        <v>3</v>
      </c>
      <c r="E17" s="14">
        <f>時間間隔!B16</f>
        <v>0.52083333333333304</v>
      </c>
      <c r="F17" s="15" t="str">
        <f>IFERROR(INDEX(Input[],MATCH((DateVal)&amp;DailySchedule[[#This Row],[Time]],LookUpDateAndTime,0),3),"-")</f>
        <v>-</v>
      </c>
      <c r="H17" s="34" t="str">
        <f>TEXT((DateVal)+3,"d")</f>
        <v>13</v>
      </c>
      <c r="I17" s="19" t="str">
        <f>IFERROR(INDEX(Input[],MATCH($H$19&amp;"|"&amp;ROW(A2),Input[UNIQUE VALUE (CALCULATED)],0),2),"")</f>
        <v/>
      </c>
      <c r="J17" s="20" t="str">
        <f>IFERROR(INDEX(Input[],MATCH($H$19&amp;"|"&amp;ROW(A2),Input[UNIQUE VALUE (CALCULATED)],0),3),"")</f>
        <v/>
      </c>
      <c r="L17" s="37"/>
      <c r="M17" s="33"/>
    </row>
    <row r="18" spans="2:13" ht="15" customHeight="1" x14ac:dyDescent="0.2">
      <c r="B18" s="29">
        <v>4</v>
      </c>
      <c r="C18" s="28"/>
      <c r="E18" s="14">
        <f>時間間隔!B17</f>
        <v>0.54166666666666596</v>
      </c>
      <c r="F18" s="15" t="str">
        <f>IFERROR(INDEX(Input[],MATCH((DateVal)&amp;DailySchedule[[#This Row],[Time]],LookUpDateAndTime,0),3),"-")</f>
        <v>業務再開</v>
      </c>
      <c r="H18" s="34"/>
      <c r="I18" s="19" t="str">
        <f>IFERROR(INDEX(Input[],MATCH($H$19&amp;"|"&amp;ROW(A3),Input[UNIQUE VALUE (CALCULATED)],0),2),"")</f>
        <v/>
      </c>
      <c r="J18" s="20" t="str">
        <f>IFERROR(INDEX(Input[],MATCH($H$19&amp;"|"&amp;ROW(A3),Input[UNIQUE VALUE (CALCULATED)],0),3),"")</f>
        <v/>
      </c>
      <c r="L18" s="37"/>
      <c r="M18" s="33"/>
    </row>
    <row r="19" spans="2:13" ht="15" customHeight="1" x14ac:dyDescent="0.25">
      <c r="B19" s="26">
        <v>10</v>
      </c>
      <c r="C19" s="27" t="s">
        <v>25</v>
      </c>
      <c r="E19" s="14">
        <f>時間間隔!B18</f>
        <v>0.5625</v>
      </c>
      <c r="F19" s="15" t="str">
        <f>IFERROR(INDEX(Input[],MATCH((DateVal)&amp;DailySchedule[[#This Row],[Time]],LookUpDateAndTime,0),3),"-")</f>
        <v>会社に電話</v>
      </c>
      <c r="H19" s="21">
        <f>DateVal+3</f>
        <v>41012</v>
      </c>
      <c r="I19" s="19" t="str">
        <f>IFERROR(INDEX(Input[],MATCH($H$19&amp;"|"&amp;ROW(A4),Input[UNIQUE VALUE (CALCULATED)],0),2),"")</f>
        <v/>
      </c>
      <c r="J19" s="20" t="str">
        <f>IFERROR(INDEX(Input[],MATCH($H$19&amp;"|"&amp;ROW(A4),Input[UNIQUE VALUE (CALCULATED)],0),3),"")</f>
        <v/>
      </c>
      <c r="L19" s="37" t="s">
        <v>0</v>
      </c>
      <c r="M19" s="33"/>
    </row>
    <row r="20" spans="2:13" ht="15" customHeight="1" x14ac:dyDescent="0.2">
      <c r="E20" s="14">
        <f>時間間隔!B19</f>
        <v>0.58333333333333304</v>
      </c>
      <c r="F20" s="15" t="str">
        <f>IFERROR(INDEX(Input[],MATCH((DateVal)&amp;DailySchedule[[#This Row],[Time]],LookUpDateAndTime,0),3),"-")</f>
        <v>-</v>
      </c>
      <c r="H20" s="22"/>
      <c r="I20" s="19" t="str">
        <f>IFERROR(INDEX(Input[],MATCH($H$19&amp;"|"&amp;ROW(A5),Input[UNIQUE VALUE (CALCULATED)],0),2),"")</f>
        <v/>
      </c>
      <c r="J20" s="20" t="str">
        <f>IFERROR(INDEX(Input[],MATCH($H$19&amp;"|"&amp;ROW(A5),Input[UNIQUE VALUE (CALCULATED)],0),3),"")</f>
        <v/>
      </c>
      <c r="L20" s="37"/>
      <c r="M20" s="33"/>
    </row>
    <row r="21" spans="2:13" ht="15" customHeight="1" x14ac:dyDescent="0.2">
      <c r="E21" s="14">
        <f>時間間隔!B20</f>
        <v>0.60416666666666596</v>
      </c>
      <c r="F21" s="15" t="str">
        <f>IFERROR(INDEX(Input[],MATCH((DateVal)&amp;DailySchedule[[#This Row],[Time]],LookUpDateAndTime,0),3),"-")</f>
        <v>-</v>
      </c>
      <c r="H21" s="23"/>
      <c r="I21" s="24" t="str">
        <f>IFERROR(INDEX(Input[],MATCH($H$19&amp;"|"&amp;ROW(A6),Input[UNIQUE VALUE (CALCULATED)],0),2),"")</f>
        <v/>
      </c>
      <c r="J21" s="25" t="str">
        <f>IFERROR(INDEX(Input[],MATCH($H$19&amp;"|"&amp;ROW(A6),Input[UNIQUE VALUE (CALCULATED)],0),3),"")</f>
        <v/>
      </c>
      <c r="L21" s="37"/>
      <c r="M21" s="33"/>
    </row>
    <row r="22" spans="2:13" ht="15" customHeight="1" x14ac:dyDescent="0.25">
      <c r="B22" s="39" t="s">
        <v>24</v>
      </c>
      <c r="C22" s="39"/>
      <c r="E22" s="14">
        <f>時間間隔!B21</f>
        <v>0.625</v>
      </c>
      <c r="F22" s="15" t="str">
        <f>IFERROR(INDEX(Input[],MATCH((DateVal)&amp;DailySchedule[[#This Row],[Time]],LookUpDateAndTime,0),3),"-")</f>
        <v>休憩</v>
      </c>
      <c r="H22" s="16" t="str">
        <f>TEXT((DateVal)+4,"aaaa")</f>
        <v>土曜日</v>
      </c>
      <c r="I22" s="17" t="str">
        <f>IFERROR(INDEX(Input[],MATCH($H$25&amp;"|"&amp;ROW(A1),Input[UNIQUE VALUE (CALCULATED)],0),2),"")</f>
        <v/>
      </c>
      <c r="J22" s="18" t="str">
        <f>IFERROR(INDEX(Input[],MATCH($H$25&amp;"|"&amp;ROW(A1),Input[UNIQUE VALUE (CALCULATED)],0),3),"")</f>
        <v/>
      </c>
      <c r="L22" s="37" t="s">
        <v>0</v>
      </c>
      <c r="M22" s="33"/>
    </row>
    <row r="23" spans="2:13" ht="15" customHeight="1" x14ac:dyDescent="0.2">
      <c r="E23" s="14">
        <f>時間間隔!B22</f>
        <v>0.64583333333333304</v>
      </c>
      <c r="F23" s="15" t="str">
        <f>IFERROR(INDEX(Input[],MATCH((DateVal)&amp;DailySchedule[[#This Row],[Time]],LookUpDateAndTime,0),3),"-")</f>
        <v>-</v>
      </c>
      <c r="H23" s="34" t="str">
        <f>TEXT((DateVal)+4,"d")</f>
        <v>14</v>
      </c>
      <c r="I23" s="19" t="str">
        <f>IFERROR(INDEX(Input[],MATCH($H$25&amp;"|"&amp;ROW(A2),Input[UNIQUE VALUE (CALCULATED)],0),2),"")</f>
        <v/>
      </c>
      <c r="J23" s="20" t="str">
        <f>IFERROR(INDEX(Input[],MATCH($H$25&amp;"|"&amp;ROW(A2),Input[UNIQUE VALUE (CALCULATED)],0),3),"")</f>
        <v/>
      </c>
      <c r="L23" s="37"/>
      <c r="M23" s="33"/>
    </row>
    <row r="24" spans="2:13" ht="15" customHeight="1" x14ac:dyDescent="0.2">
      <c r="E24" s="14">
        <f>時間間隔!B23</f>
        <v>0.66666666666666596</v>
      </c>
      <c r="F24" s="15" t="str">
        <f>IFERROR(INDEX(Input[],MATCH((DateVal)&amp;DailySchedule[[#This Row],[Time]],LookUpDateAndTime,0),3),"-")</f>
        <v>-</v>
      </c>
      <c r="H24" s="34"/>
      <c r="I24" s="19" t="str">
        <f>IFERROR(INDEX(Input[],MATCH($H$25&amp;"|"&amp;ROW(A3),Input[UNIQUE VALUE (CALCULATED)],0),2),"")</f>
        <v/>
      </c>
      <c r="J24" s="20" t="str">
        <f>IFERROR(INDEX(Input[],MATCH($H$25&amp;"|"&amp;ROW(A3),Input[UNIQUE VALUE (CALCULATED)],0),3),"")</f>
        <v/>
      </c>
      <c r="L24" s="37"/>
      <c r="M24" s="33"/>
    </row>
    <row r="25" spans="2:13" ht="15" customHeight="1" x14ac:dyDescent="0.2">
      <c r="E25" s="14">
        <f>時間間隔!B24</f>
        <v>0.6875</v>
      </c>
      <c r="F25" s="15" t="str">
        <f>IFERROR(INDEX(Input[],MATCH((DateVal)&amp;DailySchedule[[#This Row],[Time]],LookUpDateAndTime,0),3),"-")</f>
        <v>-</v>
      </c>
      <c r="H25" s="21">
        <f>DateVal+4</f>
        <v>41013</v>
      </c>
      <c r="I25" s="19" t="str">
        <f>IFERROR(INDEX(Input[],MATCH($H$25&amp;"|"&amp;ROW(A4),Input[UNIQUE VALUE (CALCULATED)],0),2),"")</f>
        <v/>
      </c>
      <c r="J25" s="20" t="str">
        <f>IFERROR(INDEX(Input[],MATCH($H$25&amp;"|"&amp;ROW(A4),Input[UNIQUE VALUE (CALCULATED)],0),3),"")</f>
        <v/>
      </c>
      <c r="L25" s="37" t="s">
        <v>0</v>
      </c>
      <c r="M25" s="33"/>
    </row>
    <row r="26" spans="2:13" ht="15" customHeight="1" x14ac:dyDescent="0.2">
      <c r="E26" s="14">
        <f>時間間隔!B25</f>
        <v>0.70833333333333304</v>
      </c>
      <c r="F26" s="15" t="str">
        <f>IFERROR(INDEX(Input[],MATCH((DateVal)&amp;DailySchedule[[#This Row],[Time]],LookUpDateAndTime,0),3),"-")</f>
        <v>家</v>
      </c>
      <c r="H26" s="23"/>
      <c r="I26" s="24" t="str">
        <f>IFERROR(INDEX(Input[],MATCH($H$25&amp;"|"&amp;ROW(A5),Input[UNIQUE VALUE (CALCULATED)],0),2),"")</f>
        <v/>
      </c>
      <c r="J26" s="25" t="str">
        <f>IFERROR(INDEX(Input[],MATCH($H$25&amp;"|"&amp;ROW(A5),Input[UNIQUE VALUE (CALCULATED)],0),3),"")</f>
        <v/>
      </c>
      <c r="L26" s="37"/>
      <c r="M26" s="33"/>
    </row>
    <row r="27" spans="2:13" ht="15" customHeight="1" x14ac:dyDescent="0.25">
      <c r="E27" s="14">
        <f>時間間隔!B26</f>
        <v>0.72916666666666596</v>
      </c>
      <c r="F27" s="15" t="str">
        <f>IFERROR(INDEX(Input[],MATCH((DateVal)&amp;DailySchedule[[#This Row],[Time]],LookUpDateAndTime,0),3),"-")</f>
        <v>-</v>
      </c>
      <c r="H27" s="16" t="str">
        <f>TEXT((DateVal)+5,"aaaa")</f>
        <v>日曜日</v>
      </c>
      <c r="I27" s="17" t="str">
        <f>IFERROR(INDEX(Input[],MATCH($H$30&amp;"|"&amp;ROW(A1),Input[UNIQUE VALUE (CALCULATED)],0),2),"")</f>
        <v/>
      </c>
      <c r="J27" s="18" t="str">
        <f>IFERROR(INDEX(Input[],MATCH($H$30&amp;"|"&amp;ROW(A1),Input[UNIQUE VALUE (CALCULATED)],0),3),"")</f>
        <v/>
      </c>
      <c r="L27" s="37"/>
      <c r="M27" s="33"/>
    </row>
    <row r="28" spans="2:13" ht="15" customHeight="1" x14ac:dyDescent="0.2">
      <c r="E28" s="14">
        <f>時間間隔!B27</f>
        <v>0.75</v>
      </c>
      <c r="F28" s="15" t="str">
        <f>IFERROR(INDEX(Input[],MATCH((DateVal)&amp;DailySchedule[[#This Row],[Time]],LookUpDateAndTime,0),3),"-")</f>
        <v>サッカーの練習</v>
      </c>
      <c r="H28" s="34" t="str">
        <f>TEXT((DateVal)+5,"d")</f>
        <v>15</v>
      </c>
      <c r="I28" s="19" t="str">
        <f>IFERROR(INDEX(Input[],MATCH($H$30&amp;"|"&amp;ROW(A2),Input[UNIQUE VALUE (CALCULATED)],0),2),"")</f>
        <v/>
      </c>
      <c r="J28" s="20" t="str">
        <f>IFERROR(INDEX(Input[],MATCH($H$30&amp;"|"&amp;ROW(A2),Input[UNIQUE VALUE (CALCULATED)],0),3),"")</f>
        <v/>
      </c>
      <c r="L28" s="37" t="s">
        <v>0</v>
      </c>
      <c r="M28" s="33"/>
    </row>
    <row r="29" spans="2:13" ht="15" customHeight="1" x14ac:dyDescent="0.2">
      <c r="E29" s="14">
        <f>時間間隔!B28</f>
        <v>0.77083333333333304</v>
      </c>
      <c r="F29" s="15" t="str">
        <f>IFERROR(INDEX(Input[],MATCH((DateVal)&amp;DailySchedule[[#This Row],[Time]],LookUpDateAndTime,0),3),"-")</f>
        <v>-</v>
      </c>
      <c r="H29" s="34"/>
      <c r="I29" s="19" t="str">
        <f>IFERROR(INDEX(Input[],MATCH($H$30&amp;"|"&amp;ROW(A3),Input[UNIQUE VALUE (CALCULATED)],0),2),"")</f>
        <v/>
      </c>
      <c r="J29" s="20" t="str">
        <f>IFERROR(INDEX(Input[],MATCH($H$30&amp;"|"&amp;ROW(A3),Input[UNIQUE VALUE (CALCULATED)],0),3),"")</f>
        <v/>
      </c>
      <c r="L29" s="37"/>
      <c r="M29" s="33"/>
    </row>
    <row r="30" spans="2:13" ht="15" customHeight="1" x14ac:dyDescent="0.2">
      <c r="E30" s="14">
        <f>時間間隔!B29</f>
        <v>0.79166666666666596</v>
      </c>
      <c r="F30" s="15" t="str">
        <f>IFERROR(INDEX(Input[],MATCH((DateVal)&amp;DailySchedule[[#This Row],[Time]],LookUpDateAndTime,0),3),"-")</f>
        <v>-</v>
      </c>
      <c r="H30" s="21">
        <f>DateVal+5</f>
        <v>41014</v>
      </c>
      <c r="I30" s="19" t="str">
        <f>IFERROR(INDEX(Input[],MATCH($H$30&amp;"|"&amp;ROW(A4),Input[UNIQUE VALUE (CALCULATED)],0),2),"")</f>
        <v/>
      </c>
      <c r="J30" s="20" t="str">
        <f>IFERROR(INDEX(Input[],MATCH($H$30&amp;"|"&amp;ROW(A4),Input[UNIQUE VALUE (CALCULATED)],0),3),"")</f>
        <v/>
      </c>
      <c r="L30" s="37"/>
      <c r="M30" s="33"/>
    </row>
    <row r="31" spans="2:13" ht="15" customHeight="1" x14ac:dyDescent="0.2">
      <c r="E31" s="14">
        <f>時間間隔!B30</f>
        <v>0.8125</v>
      </c>
      <c r="F31" s="15" t="str">
        <f>IFERROR(INDEX(Input[],MATCH((DateVal)&amp;DailySchedule[[#This Row],[Time]],LookUpDateAndTime,0),3),"-")</f>
        <v>-</v>
      </c>
      <c r="H31" s="23"/>
      <c r="I31" s="24" t="str">
        <f>IFERROR(INDEX(Input[],MATCH($H$30&amp;"|"&amp;ROW(A5),Input[UNIQUE VALUE (CALCULATED)],0),2),"")</f>
        <v/>
      </c>
      <c r="J31" s="25" t="str">
        <f>IFERROR(INDEX(Input[],MATCH($H$30&amp;"|"&amp;ROW(A5),Input[UNIQUE VALUE (CALCULATED)],0),3),"")</f>
        <v/>
      </c>
      <c r="L31" s="37" t="s">
        <v>0</v>
      </c>
      <c r="M31" s="33"/>
    </row>
    <row r="32" spans="2:13" ht="15" customHeight="1" x14ac:dyDescent="0.25">
      <c r="E32" s="14">
        <f>時間間隔!B31</f>
        <v>0.83333333333333304</v>
      </c>
      <c r="F32" s="15" t="str">
        <f>IFERROR(INDEX(Input[],MATCH((DateVal)&amp;DailySchedule[[#This Row],[Time]],LookUpDateAndTime,0),3),"-")</f>
        <v>-</v>
      </c>
      <c r="H32" s="16" t="str">
        <f>TEXT((DateVal)+6,"aaaa")</f>
        <v>月曜日</v>
      </c>
      <c r="I32" s="17" t="str">
        <f>IFERROR(INDEX(Input[],MATCH($H$35&amp;"|"&amp;ROW(A1),Input[UNIQUE VALUE (CALCULATED)],0),2),"")</f>
        <v/>
      </c>
      <c r="J32" s="18" t="str">
        <f>IFERROR(INDEX(Input[],MATCH($H$35&amp;"|"&amp;ROW(A1),Input[UNIQUE VALUE (CALCULATED)],0),3),"")</f>
        <v/>
      </c>
      <c r="L32" s="37"/>
      <c r="M32" s="33"/>
    </row>
    <row r="33" spans="5:13" ht="15" customHeight="1" x14ac:dyDescent="0.2">
      <c r="E33" s="14">
        <f>時間間隔!B32</f>
        <v>0.85416666666666596</v>
      </c>
      <c r="F33" s="15" t="str">
        <f>IFERROR(INDEX(Input[],MATCH((DateVal)&amp;DailySchedule[[#This Row],[Time]],LookUpDateAndTime,0),3),"-")</f>
        <v>-</v>
      </c>
      <c r="H33" s="34" t="str">
        <f>TEXT((DateVal)+6,"d")</f>
        <v>16</v>
      </c>
      <c r="I33" s="19" t="str">
        <f>IFERROR(INDEX(Input[],MATCH($H$35&amp;"|"&amp;ROW(A2),Input[UNIQUE VALUE (CALCULATED)],0),2),"")</f>
        <v/>
      </c>
      <c r="J33" s="20" t="str">
        <f>IFERROR(INDEX(Input[],MATCH($H$35&amp;"|"&amp;ROW(A2),Input[UNIQUE VALUE (CALCULATED)],0),3),"")</f>
        <v/>
      </c>
      <c r="L33" s="37"/>
      <c r="M33" s="33"/>
    </row>
    <row r="34" spans="5:13" ht="15" customHeight="1" x14ac:dyDescent="0.2">
      <c r="E34" s="14">
        <f>時間間隔!B33</f>
        <v>0.874999999999999</v>
      </c>
      <c r="F34" s="15" t="str">
        <f>IFERROR(INDEX(Input[],MATCH((DateVal)&amp;DailySchedule[[#This Row],[Time]],LookUpDateAndTime,0),3),"-")</f>
        <v>-</v>
      </c>
      <c r="H34" s="34"/>
      <c r="I34" s="19" t="str">
        <f>IFERROR(INDEX(Input[],MATCH($H$35&amp;"|"&amp;ROW(A3),Input[UNIQUE VALUE (CALCULATED)],0),2),"")</f>
        <v/>
      </c>
      <c r="J34" s="20" t="str">
        <f>IFERROR(INDEX(Input[],MATCH($H$35&amp;"|"&amp;ROW(A3),Input[UNIQUE VALUE (CALCULATED)],0),3),"")</f>
        <v/>
      </c>
      <c r="L34" s="37" t="s">
        <v>0</v>
      </c>
      <c r="M34" s="33"/>
    </row>
    <row r="35" spans="5:13" ht="15" customHeight="1" x14ac:dyDescent="0.2">
      <c r="E35" s="14">
        <f>時間間隔!B34</f>
        <v>0.89583333333333304</v>
      </c>
      <c r="F35" s="15" t="str">
        <f>IFERROR(INDEX(Input[],MATCH((DateVal)&amp;DailySchedule[[#This Row],[Time]],LookUpDateAndTime,0),3),"-")</f>
        <v>-</v>
      </c>
      <c r="H35" s="21">
        <f>DateVal+6</f>
        <v>41015</v>
      </c>
      <c r="I35" s="19" t="str">
        <f>IFERROR(INDEX(Input[],MATCH($H$35&amp;"|"&amp;ROW(A4),Input[UNIQUE VALUE (CALCULATED)],0),2),"")</f>
        <v/>
      </c>
      <c r="J35" s="20" t="str">
        <f>IFERROR(INDEX(Input[],MATCH($H$35&amp;"|"&amp;ROW(A4),Input[UNIQUE VALUE (CALCULATED)],0),3),"")</f>
        <v/>
      </c>
      <c r="L35" s="37"/>
      <c r="M35" s="33"/>
    </row>
    <row r="36" spans="5:13" ht="15" customHeight="1" x14ac:dyDescent="0.2">
      <c r="E36" s="14">
        <f>時間間隔!B35</f>
        <v>0.91666666666666596</v>
      </c>
      <c r="F36" s="15" t="str">
        <f>IFERROR(INDEX(Input[],MATCH((DateVal)&amp;DailySchedule[[#This Row],[Time]],LookUpDateAndTime,0),3),"-")</f>
        <v>-</v>
      </c>
      <c r="H36" s="23"/>
      <c r="I36" s="24" t="str">
        <f>IFERROR(INDEX(Input[],MATCH($H$35&amp;"|"&amp;ROW(A5),Input[UNIQUE VALUE (CALCULATED)],0),2),"")</f>
        <v/>
      </c>
      <c r="J36" s="25" t="str">
        <f>IFERROR(INDEX(Input[],MATCH($H$35&amp;"|"&amp;ROW(A5),Input[UNIQUE VALUE (CALCULATED)],0),3),"")</f>
        <v/>
      </c>
      <c r="L36" s="45"/>
      <c r="M36" s="44"/>
    </row>
  </sheetData>
  <mergeCells count="34">
    <mergeCell ref="M31:M33"/>
    <mergeCell ref="H23:H24"/>
    <mergeCell ref="H11:H12"/>
    <mergeCell ref="H17:H18"/>
    <mergeCell ref="M34:M36"/>
    <mergeCell ref="H33:H34"/>
    <mergeCell ref="L31:L33"/>
    <mergeCell ref="L34:L36"/>
    <mergeCell ref="H28:H29"/>
    <mergeCell ref="L19:L21"/>
    <mergeCell ref="M10:M12"/>
    <mergeCell ref="M16:M18"/>
    <mergeCell ref="M13:M15"/>
    <mergeCell ref="L4:L6"/>
    <mergeCell ref="L7:L9"/>
    <mergeCell ref="L10:L12"/>
    <mergeCell ref="L13:L15"/>
    <mergeCell ref="L16:L18"/>
    <mergeCell ref="B3:C7"/>
    <mergeCell ref="M25:M27"/>
    <mergeCell ref="M28:M30"/>
    <mergeCell ref="H5:H6"/>
    <mergeCell ref="L3:M3"/>
    <mergeCell ref="M19:M21"/>
    <mergeCell ref="M22:M24"/>
    <mergeCell ref="L22:L24"/>
    <mergeCell ref="L25:L27"/>
    <mergeCell ref="L28:L30"/>
    <mergeCell ref="B9:C10"/>
    <mergeCell ref="B13:C13"/>
    <mergeCell ref="B22:C22"/>
    <mergeCell ref="H3:J3"/>
    <mergeCell ref="M4:M6"/>
    <mergeCell ref="M7:M9"/>
  </mergeCells>
  <phoneticPr fontId="17"/>
  <printOptions horizontalCentered="1"/>
  <pageMargins left="0.7" right="0.7" top="0.75" bottom="0.75" header="0.3" footer="0.3"/>
  <pageSetup fitToHeight="0" orientation="landscape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fitToPage="1"/>
  </sheetPr>
  <dimension ref="B1:H18"/>
  <sheetViews>
    <sheetView showGridLines="0" zoomScaleNormal="100" workbookViewId="0">
      <selection activeCell="B9" sqref="B9:C10"/>
    </sheetView>
  </sheetViews>
  <sheetFormatPr defaultRowHeight="12" x14ac:dyDescent="0.2"/>
  <cols>
    <col min="1" max="1" width="9" style="1" customWidth="1"/>
    <col min="2" max="2" width="16.6640625" style="1" customWidth="1"/>
    <col min="3" max="3" width="17.83203125" style="1" customWidth="1"/>
    <col min="4" max="4" width="2.5" style="1" customWidth="1"/>
    <col min="5" max="5" width="23.6640625" style="11" customWidth="1"/>
    <col min="6" max="6" width="20.1640625" style="11" customWidth="1"/>
    <col min="7" max="7" width="50.1640625" style="1" customWidth="1"/>
    <col min="8" max="8" width="21.83203125" style="1" hidden="1" customWidth="1"/>
    <col min="9" max="16384" width="9.33203125" style="1"/>
  </cols>
  <sheetData>
    <row r="1" spans="2:8" x14ac:dyDescent="0.2">
      <c r="B1" s="47">
        <f>DAY(DateVal)</f>
        <v>10</v>
      </c>
      <c r="C1" s="47"/>
      <c r="E1" s="46" t="s">
        <v>10</v>
      </c>
      <c r="F1" s="46"/>
    </row>
    <row r="2" spans="2:8" ht="15" customHeight="1" x14ac:dyDescent="0.2">
      <c r="B2" s="47"/>
      <c r="C2" s="47"/>
      <c r="E2" s="46"/>
      <c r="F2" s="46"/>
    </row>
    <row r="3" spans="2:8" ht="15" customHeight="1" x14ac:dyDescent="0.2">
      <c r="B3" s="47"/>
      <c r="C3" s="47"/>
      <c r="E3" s="46"/>
      <c r="F3" s="46"/>
    </row>
    <row r="4" spans="2:8" ht="27.75" customHeight="1" x14ac:dyDescent="0.2">
      <c r="B4" s="47"/>
      <c r="C4" s="47"/>
      <c r="E4" s="2" t="s">
        <v>11</v>
      </c>
      <c r="F4" s="2" t="s">
        <v>9</v>
      </c>
      <c r="G4" s="2" t="s">
        <v>12</v>
      </c>
      <c r="H4" s="3" t="s">
        <v>1</v>
      </c>
    </row>
    <row r="5" spans="2:8" ht="15" customHeight="1" x14ac:dyDescent="0.2">
      <c r="B5" s="47"/>
      <c r="C5" s="47"/>
      <c r="E5" s="4">
        <v>41009</v>
      </c>
      <c r="F5" s="5">
        <v>0.25</v>
      </c>
      <c r="G5" s="6" t="s">
        <v>13</v>
      </c>
      <c r="H5" s="7" t="str">
        <f>Input[[#This Row],[日付]]&amp;"|"&amp;COUNTIF($E$5:E5,E5)</f>
        <v>41009|1</v>
      </c>
    </row>
    <row r="6" spans="2:8" ht="15" customHeight="1" x14ac:dyDescent="0.2">
      <c r="B6" s="47"/>
      <c r="C6" s="47"/>
      <c r="E6" s="4">
        <v>41009</v>
      </c>
      <c r="F6" s="5">
        <v>0.27083333333333331</v>
      </c>
      <c r="G6" s="6" t="s">
        <v>14</v>
      </c>
      <c r="H6" s="7" t="str">
        <f>Input[[#This Row],[日付]]&amp;"|"&amp;COUNTIF($E$5:E6,E6)</f>
        <v>41009|2</v>
      </c>
    </row>
    <row r="7" spans="2:8" ht="15" customHeight="1" x14ac:dyDescent="0.2">
      <c r="B7" s="48" t="str">
        <f>TEXT(DateVal,"aaaa")</f>
        <v>火曜日</v>
      </c>
      <c r="C7" s="48"/>
      <c r="E7" s="4">
        <v>41009</v>
      </c>
      <c r="F7" s="5">
        <v>0.3125</v>
      </c>
      <c r="G7" s="6" t="s">
        <v>15</v>
      </c>
      <c r="H7" s="7" t="str">
        <f>Input[[#This Row],[日付]]&amp;"|"&amp;COUNTIF($E$5:E7,E7)</f>
        <v>41009|3</v>
      </c>
    </row>
    <row r="8" spans="2:8" ht="15" customHeight="1" x14ac:dyDescent="0.2">
      <c r="B8" s="48"/>
      <c r="C8" s="48"/>
      <c r="E8" s="4">
        <v>41009</v>
      </c>
      <c r="F8" s="5">
        <v>0.33333333333333298</v>
      </c>
      <c r="G8" s="6" t="s">
        <v>16</v>
      </c>
      <c r="H8" s="7" t="str">
        <f>Input[[#This Row],[日付]]&amp;"|"&amp;COUNTIF($E$5:E8,E8)</f>
        <v>41009|4</v>
      </c>
    </row>
    <row r="9" spans="2:8" ht="15" customHeight="1" x14ac:dyDescent="0.2">
      <c r="B9" s="49">
        <f>DateVal</f>
        <v>41009</v>
      </c>
      <c r="C9" s="49"/>
      <c r="E9" s="4">
        <v>41009</v>
      </c>
      <c r="F9" s="5">
        <v>0.41666666666666702</v>
      </c>
      <c r="G9" s="6" t="s">
        <v>17</v>
      </c>
      <c r="H9" s="7" t="str">
        <f>Input[[#This Row],[日付]]&amp;"|"&amp;COUNTIF($E$5:E9,E9)</f>
        <v>41009|5</v>
      </c>
    </row>
    <row r="10" spans="2:8" ht="12.75" customHeight="1" thickBot="1" x14ac:dyDescent="0.25">
      <c r="B10" s="50"/>
      <c r="C10" s="50"/>
      <c r="E10" s="4">
        <v>41009</v>
      </c>
      <c r="F10" s="5">
        <v>0.5</v>
      </c>
      <c r="G10" s="6" t="s">
        <v>18</v>
      </c>
      <c r="H10" s="7" t="str">
        <f>Input[[#This Row],[日付]]&amp;"|"&amp;COUNTIF($E$5:E10,E10)</f>
        <v>41009|6</v>
      </c>
    </row>
    <row r="11" spans="2:8" ht="15" customHeight="1" thickTop="1" x14ac:dyDescent="0.2">
      <c r="B11" s="8"/>
      <c r="C11" s="8"/>
      <c r="E11" s="4">
        <v>41009</v>
      </c>
      <c r="F11" s="5">
        <v>0.54166666666666596</v>
      </c>
      <c r="G11" s="6" t="s">
        <v>19</v>
      </c>
      <c r="H11" s="7" t="str">
        <f>Input[[#This Row],[日付]]&amp;"|"&amp;COUNTIF($E$5:E11,E11)</f>
        <v>41009|7</v>
      </c>
    </row>
    <row r="12" spans="2:8" ht="15" customHeight="1" x14ac:dyDescent="0.2">
      <c r="B12" s="8"/>
      <c r="C12" s="8"/>
      <c r="E12" s="4">
        <v>41009</v>
      </c>
      <c r="F12" s="5">
        <v>0.5625</v>
      </c>
      <c r="G12" s="6" t="s">
        <v>20</v>
      </c>
      <c r="H12" s="7" t="str">
        <f>Input[[#This Row],[日付]]&amp;"|"&amp;COUNTIF($E$5:E12,E12)</f>
        <v>41009|8</v>
      </c>
    </row>
    <row r="13" spans="2:8" ht="15" customHeight="1" x14ac:dyDescent="0.2">
      <c r="B13" s="8"/>
      <c r="C13" s="8"/>
      <c r="E13" s="4">
        <v>41009</v>
      </c>
      <c r="F13" s="5">
        <v>0.625</v>
      </c>
      <c r="G13" s="6" t="s">
        <v>17</v>
      </c>
      <c r="H13" s="7" t="str">
        <f>Input[[#This Row],[日付]]&amp;"|"&amp;COUNTIF($E$5:E13,E13)</f>
        <v>41009|9</v>
      </c>
    </row>
    <row r="14" spans="2:8" ht="15" customHeight="1" x14ac:dyDescent="0.2">
      <c r="B14" s="8"/>
      <c r="C14" s="8"/>
      <c r="E14" s="4">
        <v>41009</v>
      </c>
      <c r="F14" s="5">
        <v>0.70833333333333304</v>
      </c>
      <c r="G14" s="6" t="s">
        <v>21</v>
      </c>
      <c r="H14" s="7" t="str">
        <f>Input[[#This Row],[日付]]&amp;"|"&amp;COUNTIF($E$5:E14,E14)</f>
        <v>41009|10</v>
      </c>
    </row>
    <row r="15" spans="2:8" x14ac:dyDescent="0.2">
      <c r="B15" s="9"/>
      <c r="C15" s="9"/>
      <c r="E15" s="4">
        <v>41009</v>
      </c>
      <c r="F15" s="5">
        <v>0.75</v>
      </c>
      <c r="G15" s="6" t="s">
        <v>22</v>
      </c>
      <c r="H15" s="7" t="str">
        <f>Input[[#This Row],[日付]]&amp;"|"&amp;COUNTIF($E$5:E15,E15)</f>
        <v>41009|11</v>
      </c>
    </row>
    <row r="16" spans="2:8" x14ac:dyDescent="0.2">
      <c r="B16" s="9"/>
      <c r="C16" s="9"/>
      <c r="E16" s="4">
        <v>41010</v>
      </c>
      <c r="F16" s="5">
        <v>0.27083333333333331</v>
      </c>
      <c r="G16" s="6" t="s">
        <v>23</v>
      </c>
      <c r="H16" s="7" t="str">
        <f>Input[[#This Row],[日付]]&amp;"|"&amp;COUNTIF($E$5:E17,E16)</f>
        <v>41010|2</v>
      </c>
    </row>
    <row r="17" spans="2:8" x14ac:dyDescent="0.2">
      <c r="B17" s="10"/>
      <c r="C17" s="10"/>
      <c r="E17" s="4">
        <v>41010</v>
      </c>
      <c r="F17" s="5">
        <v>0.3125</v>
      </c>
      <c r="G17" s="6" t="s">
        <v>15</v>
      </c>
      <c r="H17" s="7" t="str">
        <f>Input[[#This Row],[日付]]&amp;"|"&amp;COUNTIF($E$5:E17,E17)</f>
        <v>41010|2</v>
      </c>
    </row>
    <row r="18" spans="2:8" x14ac:dyDescent="0.2">
      <c r="E18" s="1"/>
      <c r="F18" s="1"/>
    </row>
  </sheetData>
  <mergeCells count="4">
    <mergeCell ref="E1:F3"/>
    <mergeCell ref="B1:C6"/>
    <mergeCell ref="B7:C8"/>
    <mergeCell ref="B9:C10"/>
  </mergeCells>
  <phoneticPr fontId="17"/>
  <conditionalFormatting sqref="G5:G17">
    <cfRule type="expression" dxfId="9" priority="1">
      <formula>LOWER(TRIM(G5))="休憩"</formula>
    </cfRule>
  </conditionalFormatting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7" right="0.7" top="0.75" bottom="0.75" header="0.3" footer="0.3"/>
  <pageSetup scale="77" fitToHeight="0" orientation="landscape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</sheetPr>
  <dimension ref="B1:B35"/>
  <sheetViews>
    <sheetView showGridLines="0" zoomScaleNormal="100" workbookViewId="0">
      <selection activeCell="B2" sqref="B2"/>
    </sheetView>
  </sheetViews>
  <sheetFormatPr defaultRowHeight="18.75" customHeight="1" x14ac:dyDescent="0.2"/>
  <cols>
    <col min="1" max="1" width="3.33203125" style="12" customWidth="1"/>
    <col min="2" max="2" width="16.33203125" style="12" customWidth="1"/>
    <col min="3" max="16384" width="9.33203125" style="12"/>
  </cols>
  <sheetData>
    <row r="1" spans="2:2" ht="13.5" customHeight="1" x14ac:dyDescent="0.2"/>
    <row r="2" spans="2:2" ht="27" customHeight="1" x14ac:dyDescent="0.2">
      <c r="B2" s="30" t="s">
        <v>9</v>
      </c>
    </row>
    <row r="3" spans="2:2" ht="18.75" customHeight="1" x14ac:dyDescent="0.2">
      <c r="B3" s="5">
        <v>0.25</v>
      </c>
    </row>
    <row r="4" spans="2:2" ht="18.75" customHeight="1" x14ac:dyDescent="0.2">
      <c r="B4" s="5">
        <v>0.27083333333333331</v>
      </c>
    </row>
    <row r="5" spans="2:2" ht="18.75" customHeight="1" x14ac:dyDescent="0.2">
      <c r="B5" s="5">
        <v>0.29166666666666702</v>
      </c>
    </row>
    <row r="6" spans="2:2" ht="18.75" customHeight="1" x14ac:dyDescent="0.2">
      <c r="B6" s="5">
        <v>0.3125</v>
      </c>
    </row>
    <row r="7" spans="2:2" ht="18.75" customHeight="1" x14ac:dyDescent="0.2">
      <c r="B7" s="5">
        <v>0.33333333333333298</v>
      </c>
    </row>
    <row r="8" spans="2:2" ht="18.75" customHeight="1" x14ac:dyDescent="0.2">
      <c r="B8" s="5">
        <v>0.35416666666666702</v>
      </c>
    </row>
    <row r="9" spans="2:2" ht="18.75" customHeight="1" x14ac:dyDescent="0.2">
      <c r="B9" s="5">
        <v>0.375</v>
      </c>
    </row>
    <row r="10" spans="2:2" ht="18.75" customHeight="1" x14ac:dyDescent="0.2">
      <c r="B10" s="5">
        <v>0.39583333333333298</v>
      </c>
    </row>
    <row r="11" spans="2:2" ht="18.75" customHeight="1" x14ac:dyDescent="0.2">
      <c r="B11" s="5">
        <v>0.41666666666666702</v>
      </c>
    </row>
    <row r="12" spans="2:2" ht="18.75" customHeight="1" x14ac:dyDescent="0.2">
      <c r="B12" s="5">
        <v>0.4375</v>
      </c>
    </row>
    <row r="13" spans="2:2" ht="18.75" customHeight="1" x14ac:dyDescent="0.2">
      <c r="B13" s="5">
        <v>0.45833333333333298</v>
      </c>
    </row>
    <row r="14" spans="2:2" ht="18.75" customHeight="1" x14ac:dyDescent="0.2">
      <c r="B14" s="5">
        <v>0.47916666666666602</v>
      </c>
    </row>
    <row r="15" spans="2:2" ht="18.75" customHeight="1" x14ac:dyDescent="0.2">
      <c r="B15" s="5">
        <v>0.5</v>
      </c>
    </row>
    <row r="16" spans="2:2" ht="18.75" customHeight="1" x14ac:dyDescent="0.2">
      <c r="B16" s="5">
        <v>0.52083333333333304</v>
      </c>
    </row>
    <row r="17" spans="2:2" ht="18.75" customHeight="1" x14ac:dyDescent="0.2">
      <c r="B17" s="5">
        <v>0.54166666666666596</v>
      </c>
    </row>
    <row r="18" spans="2:2" ht="18.75" customHeight="1" x14ac:dyDescent="0.2">
      <c r="B18" s="5">
        <v>0.5625</v>
      </c>
    </row>
    <row r="19" spans="2:2" ht="18.75" customHeight="1" x14ac:dyDescent="0.2">
      <c r="B19" s="5">
        <v>0.58333333333333304</v>
      </c>
    </row>
    <row r="20" spans="2:2" ht="18.75" customHeight="1" x14ac:dyDescent="0.2">
      <c r="B20" s="5">
        <v>0.60416666666666596</v>
      </c>
    </row>
    <row r="21" spans="2:2" ht="18.75" customHeight="1" x14ac:dyDescent="0.2">
      <c r="B21" s="5">
        <v>0.625</v>
      </c>
    </row>
    <row r="22" spans="2:2" ht="18.75" customHeight="1" x14ac:dyDescent="0.2">
      <c r="B22" s="5">
        <v>0.64583333333333304</v>
      </c>
    </row>
    <row r="23" spans="2:2" ht="18.75" customHeight="1" x14ac:dyDescent="0.2">
      <c r="B23" s="5">
        <v>0.66666666666666596</v>
      </c>
    </row>
    <row r="24" spans="2:2" ht="18.75" customHeight="1" x14ac:dyDescent="0.2">
      <c r="B24" s="5">
        <v>0.6875</v>
      </c>
    </row>
    <row r="25" spans="2:2" ht="18.75" customHeight="1" x14ac:dyDescent="0.2">
      <c r="B25" s="5">
        <v>0.70833333333333304</v>
      </c>
    </row>
    <row r="26" spans="2:2" ht="18.75" customHeight="1" x14ac:dyDescent="0.2">
      <c r="B26" s="5">
        <v>0.72916666666666596</v>
      </c>
    </row>
    <row r="27" spans="2:2" ht="18.75" customHeight="1" x14ac:dyDescent="0.2">
      <c r="B27" s="5">
        <v>0.75</v>
      </c>
    </row>
    <row r="28" spans="2:2" ht="18.75" customHeight="1" x14ac:dyDescent="0.2">
      <c r="B28" s="5">
        <v>0.77083333333333304</v>
      </c>
    </row>
    <row r="29" spans="2:2" ht="18.75" customHeight="1" x14ac:dyDescent="0.2">
      <c r="B29" s="5">
        <v>0.79166666666666596</v>
      </c>
    </row>
    <row r="30" spans="2:2" ht="18.75" customHeight="1" x14ac:dyDescent="0.2">
      <c r="B30" s="5">
        <v>0.8125</v>
      </c>
    </row>
    <row r="31" spans="2:2" ht="18.75" customHeight="1" x14ac:dyDescent="0.2">
      <c r="B31" s="5">
        <v>0.83333333333333304</v>
      </c>
    </row>
    <row r="32" spans="2:2" ht="18.75" customHeight="1" x14ac:dyDescent="0.2">
      <c r="B32" s="5">
        <v>0.85416666666666596</v>
      </c>
    </row>
    <row r="33" spans="2:2" ht="18.75" customHeight="1" x14ac:dyDescent="0.2">
      <c r="B33" s="5">
        <v>0.874999999999999</v>
      </c>
    </row>
    <row r="34" spans="2:2" ht="18.75" customHeight="1" x14ac:dyDescent="0.2">
      <c r="B34" s="5">
        <v>0.89583333333333304</v>
      </c>
    </row>
    <row r="35" spans="2:2" ht="18.75" customHeight="1" x14ac:dyDescent="0.2">
      <c r="B35" s="5">
        <v>0.91666666666666596</v>
      </c>
    </row>
  </sheetData>
  <phoneticPr fontId="17"/>
  <pageMargins left="0.7" right="0.7" top="0.75" bottom="0.75" header="0.3" footer="0.3"/>
  <pageSetup orientation="landscape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9F0D72E-F058-488B-979F-C5896D561E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9</vt:i4>
      </vt:variant>
    </vt:vector>
  </HeadingPairs>
  <TitlesOfParts>
    <vt:vector size="12" baseType="lpstr">
      <vt:lpstr>毎日の予定</vt:lpstr>
      <vt:lpstr>イベント スケジュール</vt:lpstr>
      <vt:lpstr>時間間隔</vt:lpstr>
      <vt:lpstr>DateVal</vt:lpstr>
      <vt:lpstr>MonthNumber</vt:lpstr>
      <vt:lpstr>'イベント スケジュール'!Print_Area</vt:lpstr>
      <vt:lpstr>時間間隔!Print_Area</vt:lpstr>
      <vt:lpstr>毎日の予定!Print_Area</vt:lpstr>
      <vt:lpstr>ReportDay</vt:lpstr>
      <vt:lpstr>ReportMonth</vt:lpstr>
      <vt:lpstr>ReportYear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就業予定表 (日単位)</dc:title>
  <dc:creator/>
  <cp:keywords/>
  <cp:lastModifiedBy/>
  <dcterms:created xsi:type="dcterms:W3CDTF">2014-05-17T07:46:48Z</dcterms:created>
  <dcterms:modified xsi:type="dcterms:W3CDTF">2014-05-17T07:46:48Z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